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1.xml" ContentType="application/vnd.openxmlformats-officedocument.spreadsheetml.comments+xml"/>
  <Override PartName="/xl/drawings/drawing11.xml" ContentType="application/vnd.openxmlformats-officedocument.drawing+xml"/>
  <Override PartName="/xl/comments2.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Auditoría" sheetId="2" r:id="rId1"/>
    <sheet name="DC - Corporativo" sheetId="3" r:id="rId2"/>
    <sheet name="DC - Sectores" sheetId="4" r:id="rId3"/>
    <sheet name="Compras Energía" sheetId="5" r:id="rId4"/>
    <sheet name="Distribución" sheetId="6" r:id="rId5"/>
    <sheet name="Financiera" sheetId="7" r:id="rId6"/>
    <sheet name="Gestión Humana" sheetId="8" r:id="rId7"/>
    <sheet name="Logística" sheetId="9" r:id="rId8"/>
    <sheet name="P&amp;CG" sheetId="10" r:id="rId9"/>
    <sheet name="Proyectos Financiados" sheetId="11" r:id="rId10"/>
    <sheet name="Pérdidas" sheetId="12" r:id="rId11"/>
    <sheet name="Seguridad Física" sheetId="13" r:id="rId12"/>
    <sheet name="Servicios Jurídicos" sheetId="14" r:id="rId13"/>
    <sheet name="TI" sheetId="15" r:id="rId14"/>
    <sheet name="Com. Estratégica" sheetId="16" r:id="rId15"/>
    <sheet name="OAI" sheetId="17" r:id="rId16"/>
  </sheets>
  <definedNames>
    <definedName name="_xlnm._FilterDatabase" localSheetId="0" hidden="1">Auditoría!$A$6:$AN$77</definedName>
    <definedName name="_xlnm._FilterDatabase" localSheetId="14" hidden="1">'Com. Estratégica'!$A$16:$AK$75</definedName>
    <definedName name="_xlnm._FilterDatabase" localSheetId="3" hidden="1">'Compras Energía'!$A$13:$AL$27</definedName>
    <definedName name="_xlnm._FilterDatabase" localSheetId="1" hidden="1">'DC - Corporativo'!$A$11:$AN$11</definedName>
    <definedName name="_xlnm._FilterDatabase" localSheetId="2" hidden="1">'DC - Sectores'!$B$11:$AA$203</definedName>
    <definedName name="_xlnm._FilterDatabase" localSheetId="4" hidden="1">Distribución!$A$10:$AN$85</definedName>
    <definedName name="_xlnm._FilterDatabase" localSheetId="5" hidden="1">Financiera!$A$11:$AL$78</definedName>
    <definedName name="_xlnm._FilterDatabase" localSheetId="6" hidden="1">'Gestión Humana'!$A$11:$Z$98</definedName>
    <definedName name="_xlnm._FilterDatabase" localSheetId="7" hidden="1">Logística!$A$9:$XFB$119</definedName>
    <definedName name="_xlnm._FilterDatabase" localSheetId="8" hidden="1">'P&amp;CG'!$A$11:$AN$138</definedName>
    <definedName name="_xlnm._FilterDatabase" localSheetId="10" hidden="1">Pérdidas!$A$10:$AN$79</definedName>
    <definedName name="_xlnm._FilterDatabase" localSheetId="9" hidden="1">'Proyectos Financiados'!$A$11:$AL$76</definedName>
    <definedName name="_xlnm._FilterDatabase" localSheetId="12" hidden="1">'Servicios Jurídicos'!$A$11:$AN$26</definedName>
    <definedName name="_xlnm._FilterDatabase" localSheetId="13" hidden="1">TI!$A$14:$AN$113</definedName>
    <definedName name="_Toc339577478" localSheetId="0">Auditoría!#REF!</definedName>
    <definedName name="_Toc339577478" localSheetId="14">'Com. Estratégica'!#REF!</definedName>
    <definedName name="_Toc339577478" localSheetId="3">'Compras Energía'!#REF!</definedName>
    <definedName name="_Toc339577478" localSheetId="1">'DC - Corporativo'!#REF!</definedName>
    <definedName name="_Toc339577478" localSheetId="2">'DC - Sectores'!#REF!</definedName>
    <definedName name="_Toc339577478" localSheetId="4">Distribución!#REF!</definedName>
    <definedName name="_Toc339577478" localSheetId="5">Financiera!#REF!</definedName>
    <definedName name="_Toc339577478" localSheetId="6">'Gestión Humana'!#REF!</definedName>
    <definedName name="_Toc339577478" localSheetId="7">Logística!#REF!</definedName>
    <definedName name="_Toc339577478" localSheetId="15">OAI!#REF!</definedName>
    <definedName name="_Toc339577478" localSheetId="8">'P&amp;CG'!#REF!</definedName>
    <definedName name="_Toc339577478" localSheetId="10">Pérdidas!#REF!</definedName>
    <definedName name="_Toc339577478" localSheetId="9">'Proyectos Financiados'!#REF!</definedName>
    <definedName name="_Toc339577478" localSheetId="11">'Seguridad Física'!#REF!</definedName>
    <definedName name="_Toc339577478" localSheetId="12">'Servicios Jurídicos'!#REF!</definedName>
    <definedName name="_Toc339577478" localSheetId="13">TI!#REF!</definedName>
    <definedName name="_xlnm.Print_Area" localSheetId="0">Auditoría!$A$1:$AA$77</definedName>
    <definedName name="_xlnm.Print_Area" localSheetId="14">'Com. Estratégica'!$A$1:$AB$75</definedName>
    <definedName name="_xlnm.Print_Area" localSheetId="3">'Compras Energía'!$A$1:$AA$27</definedName>
    <definedName name="_xlnm.Print_Area" localSheetId="1">'DC - Corporativo'!$A$1:$AA$166</definedName>
    <definedName name="_xlnm.Print_Area" localSheetId="2">'DC - Sectores'!$A$1:$AA$186</definedName>
    <definedName name="_xlnm.Print_Area" localSheetId="4">Distribución!$A$1:$AC$85</definedName>
    <definedName name="_xlnm.Print_Area" localSheetId="5">Financiera!$A$1:$AA$78</definedName>
    <definedName name="_xlnm.Print_Area" localSheetId="6">'Gestión Humana'!$A$1:$Z$97</definedName>
    <definedName name="_xlnm.Print_Area" localSheetId="7">Logística!$A$1:$AA$108</definedName>
    <definedName name="_xlnm.Print_Area" localSheetId="15">OAI!$A$1:$AA$19</definedName>
    <definedName name="_xlnm.Print_Area" localSheetId="8">'P&amp;CG'!$A$1:$AA$138</definedName>
    <definedName name="_xlnm.Print_Area" localSheetId="10">Pérdidas!$A$1:$AA$42</definedName>
    <definedName name="_xlnm.Print_Area" localSheetId="9">'Proyectos Financiados'!$A$1:$AA$71</definedName>
    <definedName name="_xlnm.Print_Area" localSheetId="11">'Seguridad Física'!$A$1:$AA$15</definedName>
    <definedName name="_xlnm.Print_Area" localSheetId="12">'Servicios Jurídicos'!$A$1:$AA$26</definedName>
    <definedName name="_xlnm.Print_Area" localSheetId="13">TI!$A$1:$AA$113</definedName>
    <definedName name="_xlnm.Print_Titles" localSheetId="0">Auditoría!$1:$6</definedName>
    <definedName name="_xlnm.Print_Titles" localSheetId="14">'Com. Estratégica'!$8:$16</definedName>
    <definedName name="_xlnm.Print_Titles" localSheetId="3">'Compras Energía'!$1:$13</definedName>
    <definedName name="_xlnm.Print_Titles" localSheetId="1">'DC - Corporativo'!$1:$11</definedName>
    <definedName name="_xlnm.Print_Titles" localSheetId="4">Distribución!$1:$10</definedName>
    <definedName name="_xlnm.Print_Titles" localSheetId="5">Financiera!$1:$11</definedName>
    <definedName name="_xlnm.Print_Titles" localSheetId="6">'Gestión Humana'!$1:$11</definedName>
    <definedName name="_xlnm.Print_Titles" localSheetId="7">Logística!$1:$9</definedName>
    <definedName name="_xlnm.Print_Titles" localSheetId="10">Pérdidas!$1:$10</definedName>
    <definedName name="_xlnm.Print_Titles" localSheetId="9">'Proyectos Financiados'!$1:$11</definedName>
    <definedName name="_xlnm.Print_Titles" localSheetId="13">TI!$7:$14</definedName>
    <definedName name="Z_12F686F8_6BE4_4433_9E30_D643233D984C_.wvu.PrintArea" localSheetId="13" hidden="1">TI!$A$1:$AA$113</definedName>
    <definedName name="Z_1D2145FB_1094_47DC_AE72_E09533C55E59_.wvu.PrintArea" localSheetId="13" hidden="1">TI!$A$1:$AA$113</definedName>
    <definedName name="Z_4572DFB7_D230_4231_B9D1_C4F904D538E8_.wvu.PrintArea" localSheetId="13" hidden="1">TI!$A$1:$AA$113</definedName>
    <definedName name="Z_8D76679B_5979_45A7_B4AB_81020A50D1E0_.wvu.FilterData" localSheetId="13" hidden="1">TI!$A$14:$AN$113</definedName>
    <definedName name="Z_8D76679B_5979_45A7_B4AB_81020A50D1E0_.wvu.PrintArea" localSheetId="13" hidden="1">TI!$A$1:$AA$113</definedName>
    <definedName name="Z_B8B6B0A9_35DA_4727_9DC5_A1F549DC709E_.wvu.FilterData" localSheetId="13" hidden="1">TI!$A$14:$AN$113</definedName>
    <definedName name="Z_B8B6B0A9_35DA_4727_9DC5_A1F549DC709E_.wvu.PrintArea" localSheetId="13" hidden="1">TI!$A$1:$AA$113</definedName>
    <definedName name="Z_CFCECA38_B48D_4C59_BD2A_9DBB5766CD86_.wvu.FilterData" localSheetId="13" hidden="1">TI!$X$13:$AA$113</definedName>
    <definedName name="Z_CFCECA38_B48D_4C59_BD2A_9DBB5766CD86_.wvu.PrintArea" localSheetId="13" hidden="1">TI!$A$1:$AA$113</definedName>
    <definedName name="Z_D866A1C7_0CF7_448F_B117_D1080D232E93_.wvu.FilterData" localSheetId="13" hidden="1">TI!$X$13:$AA$113</definedName>
    <definedName name="Z_D866A1C7_0CF7_448F_B117_D1080D232E93_.wvu.PrintArea" localSheetId="13" hidden="1">TI!$A$1:$AA$113</definedName>
    <definedName name="Z_FD38D866_BF99_4357_A84F_86D760FE7837_.wvu.PrintArea" localSheetId="13" hidden="1">TI!$A$1:$AA$113</definedName>
  </definedNames>
  <calcPr calcId="152511"/>
</workbook>
</file>

<file path=xl/calcChain.xml><?xml version="1.0" encoding="utf-8"?>
<calcChain xmlns="http://schemas.openxmlformats.org/spreadsheetml/2006/main">
  <c r="K14" i="17" l="1"/>
  <c r="K75" i="16" l="1"/>
  <c r="K74" i="16"/>
  <c r="K73" i="16"/>
  <c r="K72" i="16"/>
  <c r="K71" i="16"/>
  <c r="K70" i="16"/>
  <c r="K69" i="16"/>
  <c r="K68" i="16"/>
  <c r="K67" i="16"/>
  <c r="K66" i="16"/>
  <c r="K65" i="16"/>
  <c r="K64" i="16"/>
  <c r="K63" i="16"/>
  <c r="K62" i="16"/>
  <c r="K61" i="16"/>
  <c r="K60" i="16"/>
  <c r="K57" i="16"/>
  <c r="K56" i="16"/>
  <c r="AB55" i="16"/>
  <c r="K55" i="16"/>
  <c r="K54" i="16"/>
  <c r="K53" i="16"/>
  <c r="K52" i="16"/>
  <c r="K51" i="16"/>
  <c r="K50" i="16"/>
  <c r="K49" i="16"/>
  <c r="K48" i="16"/>
  <c r="K47" i="16"/>
  <c r="K46" i="16"/>
  <c r="K45" i="16"/>
  <c r="K44" i="16"/>
  <c r="K43" i="16"/>
  <c r="K42" i="16"/>
  <c r="S41" i="16"/>
  <c r="R41" i="16"/>
  <c r="K41" i="16"/>
  <c r="K40" i="16"/>
  <c r="K39" i="16"/>
  <c r="K38" i="16"/>
  <c r="K37" i="16"/>
  <c r="K36" i="16"/>
  <c r="AB35" i="16"/>
  <c r="K35" i="16"/>
  <c r="K34" i="16"/>
  <c r="K33" i="16"/>
  <c r="K32" i="16"/>
  <c r="K31" i="16"/>
  <c r="K30" i="16"/>
  <c r="K29" i="16"/>
  <c r="K28" i="16"/>
  <c r="K27" i="16"/>
  <c r="K26" i="16"/>
  <c r="K25" i="16"/>
  <c r="K24" i="16"/>
  <c r="K23" i="16"/>
  <c r="K22" i="16"/>
  <c r="K21" i="16"/>
  <c r="K20" i="16"/>
  <c r="K19" i="16"/>
  <c r="K18" i="16"/>
  <c r="K17" i="16"/>
  <c r="K113" i="15" l="1"/>
  <c r="K112" i="15"/>
  <c r="K111" i="15"/>
  <c r="K110" i="15"/>
  <c r="K107" i="15"/>
  <c r="K106" i="15"/>
  <c r="K105" i="15"/>
  <c r="K104" i="15"/>
  <c r="K103" i="15"/>
  <c r="K102" i="15"/>
  <c r="K91" i="15"/>
  <c r="K90" i="15"/>
  <c r="AA89" i="15"/>
  <c r="K89" i="15"/>
  <c r="K88" i="15"/>
  <c r="K87" i="15"/>
  <c r="K86" i="15"/>
  <c r="K85" i="15"/>
  <c r="AA84" i="15"/>
  <c r="K84" i="15"/>
  <c r="K83" i="15"/>
  <c r="K81" i="15"/>
  <c r="K80" i="15"/>
  <c r="K79" i="15"/>
  <c r="K78" i="15"/>
  <c r="K75" i="15"/>
  <c r="K70" i="15"/>
  <c r="K69" i="15"/>
  <c r="K68" i="15"/>
  <c r="K67" i="15"/>
  <c r="K66" i="15"/>
  <c r="K65" i="15"/>
  <c r="K62" i="15"/>
  <c r="K61" i="15"/>
  <c r="K60" i="15"/>
  <c r="K59" i="15"/>
  <c r="K58" i="15"/>
  <c r="K57" i="15"/>
  <c r="K56" i="15"/>
  <c r="K55" i="15"/>
  <c r="K54" i="15"/>
  <c r="K53" i="15"/>
  <c r="K52" i="15"/>
  <c r="K51" i="15"/>
  <c r="K50" i="15"/>
  <c r="K49" i="15"/>
  <c r="K48" i="15"/>
  <c r="H48" i="15"/>
  <c r="K47" i="15"/>
  <c r="H47" i="15"/>
  <c r="K46" i="15"/>
  <c r="K45" i="15"/>
  <c r="K44" i="15"/>
  <c r="K43" i="15"/>
  <c r="K42" i="15"/>
  <c r="K41" i="15"/>
  <c r="K40" i="15"/>
  <c r="K39" i="15"/>
  <c r="K38" i="15"/>
  <c r="K37" i="15"/>
  <c r="K36" i="15"/>
  <c r="K34" i="15"/>
  <c r="K32" i="15"/>
  <c r="K31" i="15"/>
  <c r="K30" i="15"/>
  <c r="K29" i="15"/>
  <c r="K28" i="15"/>
  <c r="K27" i="15"/>
  <c r="K26" i="15"/>
  <c r="K25" i="15"/>
  <c r="K24" i="15"/>
  <c r="K23" i="15"/>
  <c r="K22" i="15"/>
  <c r="K21" i="15"/>
  <c r="K20" i="15"/>
  <c r="K19" i="15"/>
  <c r="K18" i="15"/>
  <c r="K17" i="15"/>
  <c r="K16" i="15"/>
  <c r="K15" i="15"/>
  <c r="K26" i="14" l="1"/>
  <c r="K25" i="14"/>
  <c r="K24" i="14"/>
  <c r="K23" i="14"/>
  <c r="K22" i="14"/>
  <c r="K21" i="14"/>
  <c r="K20" i="14"/>
  <c r="K19" i="14"/>
  <c r="K18" i="14"/>
  <c r="K17" i="14"/>
  <c r="K16" i="14"/>
  <c r="K15" i="14"/>
  <c r="K14" i="14"/>
  <c r="K13" i="14"/>
  <c r="K12" i="14"/>
  <c r="K16" i="13" l="1"/>
  <c r="K15" i="13"/>
  <c r="K14" i="13"/>
  <c r="K13" i="13"/>
  <c r="K12" i="13"/>
  <c r="K79" i="12" l="1"/>
  <c r="K78" i="12"/>
  <c r="K77" i="12"/>
  <c r="K76" i="12"/>
  <c r="K75" i="12"/>
  <c r="K74" i="12"/>
  <c r="K73" i="12"/>
  <c r="K72" i="12"/>
  <c r="K71" i="12"/>
  <c r="K70" i="12"/>
  <c r="K69" i="12"/>
  <c r="K68" i="12"/>
  <c r="H68" i="12"/>
  <c r="K67" i="12"/>
  <c r="H67" i="12"/>
  <c r="K66" i="12"/>
  <c r="H66" i="12"/>
  <c r="K65" i="12"/>
  <c r="H65" i="12"/>
  <c r="K64" i="12"/>
  <c r="H64" i="12"/>
  <c r="K63" i="12"/>
  <c r="H63" i="12"/>
  <c r="K62" i="12"/>
  <c r="H62" i="12"/>
  <c r="K61" i="12"/>
  <c r="H61" i="12"/>
  <c r="K60" i="12"/>
  <c r="H60" i="12"/>
  <c r="K59" i="12"/>
  <c r="H59" i="12"/>
  <c r="K58" i="12"/>
  <c r="K57" i="12"/>
  <c r="K56" i="12"/>
  <c r="K55" i="12"/>
  <c r="K54" i="12"/>
  <c r="K53" i="12"/>
  <c r="K52" i="12"/>
  <c r="K51" i="12"/>
  <c r="K50" i="12"/>
  <c r="K49" i="12"/>
  <c r="K48" i="12"/>
  <c r="K47" i="12"/>
  <c r="H47" i="12"/>
  <c r="K46" i="12"/>
  <c r="H46" i="12"/>
  <c r="K45" i="12"/>
  <c r="H45" i="12"/>
  <c r="K44" i="12"/>
  <c r="H44" i="12"/>
  <c r="K43" i="12"/>
  <c r="H43" i="12"/>
  <c r="K42" i="12"/>
  <c r="H42" i="12"/>
  <c r="K41" i="12"/>
  <c r="H41" i="12"/>
  <c r="K40" i="12"/>
  <c r="H40" i="12"/>
  <c r="K39" i="12"/>
  <c r="H39" i="12"/>
  <c r="K38" i="12"/>
  <c r="H38" i="12"/>
  <c r="K37" i="12"/>
  <c r="K36" i="12"/>
  <c r="K35" i="12"/>
  <c r="K34" i="12"/>
  <c r="K33" i="12"/>
  <c r="K32" i="12"/>
  <c r="K31" i="12"/>
  <c r="K30" i="12"/>
  <c r="K29" i="12"/>
  <c r="H29" i="12"/>
  <c r="K28" i="12"/>
  <c r="H28" i="12"/>
  <c r="K27" i="12"/>
  <c r="H27" i="12"/>
  <c r="K26" i="12"/>
  <c r="H26" i="12"/>
  <c r="K25" i="12"/>
  <c r="H25" i="12"/>
  <c r="K24" i="12"/>
  <c r="H24" i="12"/>
  <c r="K23" i="12"/>
  <c r="H23" i="12"/>
  <c r="K22" i="12"/>
  <c r="H22" i="12"/>
  <c r="K21" i="12"/>
  <c r="H21" i="12"/>
  <c r="K20" i="12"/>
  <c r="H20" i="12"/>
  <c r="K19" i="12"/>
  <c r="H19" i="12"/>
  <c r="K18" i="12"/>
  <c r="H18" i="12"/>
  <c r="K17" i="12"/>
  <c r="K16" i="12"/>
  <c r="K15" i="12"/>
  <c r="K14" i="12"/>
  <c r="H14" i="12"/>
  <c r="K13" i="12"/>
  <c r="H13" i="12"/>
  <c r="K12" i="12"/>
  <c r="H12" i="12"/>
  <c r="K11" i="12"/>
  <c r="H11" i="12"/>
  <c r="K76" i="11" l="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38" i="10" l="1"/>
  <c r="K137" i="10"/>
  <c r="K136" i="10"/>
  <c r="K135" i="10"/>
  <c r="K134" i="10"/>
  <c r="K133" i="10"/>
  <c r="K132" i="10"/>
  <c r="K131" i="10"/>
  <c r="K130" i="10"/>
  <c r="K129" i="10"/>
  <c r="K128" i="10"/>
  <c r="K127" i="10"/>
  <c r="K126" i="10"/>
  <c r="K125" i="10"/>
  <c r="K124" i="10"/>
  <c r="K123" i="10"/>
  <c r="K122" i="10"/>
  <c r="K121" i="10"/>
  <c r="K120" i="10"/>
  <c r="K119" i="10"/>
  <c r="K118" i="10"/>
  <c r="K117" i="10"/>
  <c r="K116" i="10"/>
  <c r="K115" i="10"/>
  <c r="K114" i="10"/>
  <c r="K113" i="10"/>
  <c r="K112" i="10"/>
  <c r="K111" i="10"/>
  <c r="K110" i="10"/>
  <c r="K109" i="10"/>
  <c r="K108" i="10"/>
  <c r="K107" i="10"/>
  <c r="K106" i="10"/>
  <c r="K103" i="10"/>
  <c r="K102" i="10"/>
  <c r="K100" i="10"/>
  <c r="K99" i="10"/>
  <c r="K98" i="10"/>
  <c r="K97" i="10"/>
  <c r="K43" i="10"/>
  <c r="K25" i="10"/>
  <c r="K24" i="10"/>
  <c r="AA17" i="10"/>
  <c r="K119" i="9" l="1"/>
  <c r="K118" i="9"/>
  <c r="K117" i="9"/>
  <c r="K116" i="9"/>
  <c r="K115" i="9"/>
  <c r="K114" i="9"/>
  <c r="K113" i="9"/>
  <c r="K112" i="9"/>
  <c r="K111" i="9"/>
  <c r="K110" i="9"/>
  <c r="K109" i="9"/>
  <c r="K108" i="9"/>
  <c r="K107" i="9"/>
  <c r="K106" i="9"/>
  <c r="K105" i="9"/>
  <c r="K104" i="9"/>
  <c r="K103" i="9"/>
  <c r="K102" i="9"/>
  <c r="K101" i="9"/>
  <c r="K100" i="9"/>
  <c r="K99" i="9"/>
  <c r="K98" i="9"/>
  <c r="K97" i="9"/>
  <c r="K96" i="9"/>
  <c r="K95" i="9"/>
  <c r="K94" i="9"/>
  <c r="K93" i="9"/>
  <c r="K92" i="9"/>
  <c r="K91" i="9"/>
  <c r="K90" i="9"/>
  <c r="K89" i="9"/>
  <c r="K88" i="9"/>
  <c r="K87" i="9"/>
  <c r="K86" i="9"/>
  <c r="K85" i="9"/>
  <c r="K84" i="9"/>
  <c r="K83" i="9"/>
  <c r="K82" i="9"/>
  <c r="K81" i="9"/>
  <c r="K80" i="9"/>
  <c r="K79" i="9"/>
  <c r="K78" i="9"/>
  <c r="K77" i="9"/>
  <c r="K76" i="9"/>
  <c r="K75" i="9"/>
  <c r="K74" i="9"/>
  <c r="K73" i="9"/>
  <c r="K72" i="9"/>
  <c r="K71" i="9"/>
  <c r="K70" i="9"/>
  <c r="K69" i="9"/>
  <c r="K68" i="9"/>
  <c r="K67" i="9"/>
  <c r="K66" i="9"/>
  <c r="K65" i="9"/>
  <c r="K64" i="9"/>
  <c r="K63" i="9"/>
  <c r="K62" i="9"/>
  <c r="K61" i="9"/>
  <c r="K60" i="9"/>
  <c r="K59" i="9"/>
  <c r="K58" i="9"/>
  <c r="K57" i="9"/>
  <c r="K56" i="9"/>
  <c r="K55" i="9"/>
  <c r="K54" i="9"/>
  <c r="K53" i="9"/>
  <c r="K52" i="9"/>
  <c r="K51" i="9"/>
  <c r="K50" i="9"/>
  <c r="K49" i="9"/>
  <c r="K48" i="9"/>
  <c r="K47" i="9"/>
  <c r="K46" i="9"/>
  <c r="K45" i="9"/>
  <c r="K44" i="9"/>
  <c r="K43" i="9"/>
  <c r="K42" i="9"/>
  <c r="K41" i="9"/>
  <c r="K40" i="9"/>
  <c r="K39" i="9"/>
  <c r="K38" i="9"/>
  <c r="K37" i="9"/>
  <c r="K36" i="9"/>
  <c r="K35" i="9"/>
  <c r="K34" i="9"/>
  <c r="K33" i="9"/>
  <c r="K32" i="9"/>
  <c r="K31" i="9"/>
  <c r="K30" i="9"/>
  <c r="K29" i="9"/>
  <c r="K28" i="9"/>
  <c r="K27" i="9"/>
  <c r="K26" i="9"/>
  <c r="K25" i="9"/>
  <c r="K24" i="9"/>
  <c r="K23" i="9"/>
  <c r="K22" i="9"/>
  <c r="K21" i="9"/>
  <c r="K20" i="9"/>
  <c r="K19" i="9"/>
  <c r="K18" i="9"/>
  <c r="K17" i="9"/>
  <c r="K16" i="9"/>
  <c r="K11" i="9"/>
  <c r="K10" i="9"/>
  <c r="Z98" i="8" l="1"/>
  <c r="J96" i="8"/>
  <c r="J95" i="8"/>
  <c r="J94" i="8"/>
  <c r="J93" i="8"/>
  <c r="J92" i="8"/>
  <c r="J91" i="8"/>
  <c r="J90" i="8"/>
  <c r="J89" i="8"/>
  <c r="J88" i="8"/>
  <c r="J87" i="8"/>
  <c r="J86" i="8"/>
  <c r="J85" i="8"/>
  <c r="J84" i="8"/>
  <c r="J83" i="8"/>
  <c r="J81" i="8"/>
  <c r="J80" i="8"/>
  <c r="J79" i="8"/>
  <c r="J78" i="8"/>
  <c r="J77" i="8"/>
  <c r="J76" i="8"/>
  <c r="J75" i="8"/>
  <c r="J74" i="8"/>
  <c r="J73" i="8"/>
  <c r="J72" i="8"/>
  <c r="J71" i="8"/>
  <c r="J70" i="8"/>
  <c r="J69" i="8"/>
  <c r="J68" i="8"/>
  <c r="J67" i="8"/>
  <c r="J64" i="8"/>
  <c r="J63" i="8"/>
  <c r="J62" i="8"/>
  <c r="J61" i="8"/>
  <c r="J60" i="8"/>
  <c r="J59" i="8"/>
  <c r="J58" i="8"/>
  <c r="J57" i="8"/>
  <c r="J56" i="8"/>
  <c r="J55" i="8"/>
  <c r="J54" i="8"/>
  <c r="J53" i="8"/>
  <c r="J52" i="8"/>
  <c r="J51" i="8"/>
  <c r="J50" i="8"/>
  <c r="J49" i="8"/>
  <c r="J48" i="8"/>
  <c r="J47" i="8"/>
  <c r="J46" i="8"/>
  <c r="J45" i="8"/>
  <c r="J44" i="8"/>
  <c r="J41" i="8"/>
  <c r="J40" i="8"/>
  <c r="J39" i="8"/>
  <c r="J37" i="8"/>
  <c r="J36" i="8"/>
  <c r="J35" i="8"/>
  <c r="J34" i="8"/>
  <c r="J33" i="8"/>
  <c r="J32" i="8"/>
  <c r="J31" i="8"/>
  <c r="J30" i="8"/>
  <c r="J29" i="8"/>
  <c r="J28" i="8"/>
  <c r="J27" i="8"/>
  <c r="J26" i="8"/>
  <c r="J25" i="8"/>
  <c r="J24" i="8"/>
  <c r="J23" i="8"/>
  <c r="J22" i="8"/>
  <c r="J21" i="8"/>
  <c r="J20" i="8"/>
  <c r="J19" i="8"/>
  <c r="J18" i="8"/>
  <c r="J17" i="8"/>
  <c r="J16" i="8"/>
  <c r="J15" i="8"/>
  <c r="J14" i="8"/>
  <c r="J13" i="8"/>
  <c r="J12" i="8"/>
  <c r="K78" i="7" l="1"/>
  <c r="K77" i="7"/>
  <c r="K76" i="7"/>
  <c r="K73" i="7"/>
  <c r="K72" i="7"/>
  <c r="K71" i="7"/>
  <c r="K70" i="7"/>
  <c r="K69" i="7"/>
  <c r="K68" i="7"/>
  <c r="K67" i="7"/>
  <c r="K66" i="7"/>
  <c r="K65" i="7"/>
  <c r="K64" i="7"/>
  <c r="K62" i="7"/>
  <c r="K61" i="7"/>
  <c r="K60" i="7"/>
  <c r="K59" i="7"/>
  <c r="K58" i="7"/>
  <c r="K57" i="7"/>
  <c r="K56" i="7"/>
  <c r="K55" i="7"/>
  <c r="K54" i="7"/>
  <c r="K53" i="7"/>
  <c r="K52" i="7"/>
  <c r="K51" i="7"/>
  <c r="K50" i="7"/>
  <c r="K49" i="7"/>
  <c r="K48" i="7"/>
  <c r="K47" i="7"/>
  <c r="K46" i="7"/>
  <c r="K45" i="7"/>
  <c r="K44" i="7"/>
  <c r="K43" i="7"/>
  <c r="K42" i="7"/>
  <c r="K41" i="7"/>
  <c r="K40" i="7"/>
  <c r="K39" i="7"/>
  <c r="K38" i="7"/>
  <c r="K37" i="7"/>
  <c r="K36" i="7"/>
  <c r="K35" i="7"/>
  <c r="K34" i="7"/>
  <c r="K33" i="7"/>
  <c r="K32" i="7"/>
  <c r="K31" i="7"/>
  <c r="K30" i="7"/>
  <c r="K29" i="7"/>
  <c r="K28" i="7"/>
  <c r="K27" i="7"/>
  <c r="K26" i="7"/>
  <c r="K25" i="7"/>
  <c r="K24" i="7"/>
  <c r="K23" i="7"/>
  <c r="K22" i="7"/>
  <c r="K21" i="7"/>
  <c r="K20" i="7"/>
  <c r="K19" i="7"/>
  <c r="K18" i="7"/>
  <c r="K17" i="7"/>
  <c r="K16" i="7"/>
  <c r="K15" i="7"/>
  <c r="K14" i="7"/>
  <c r="K13" i="7"/>
  <c r="K12" i="7"/>
  <c r="M85" i="6" l="1"/>
  <c r="M84" i="6"/>
  <c r="M83" i="6"/>
  <c r="M82" i="6"/>
  <c r="M81" i="6"/>
  <c r="M80" i="6"/>
  <c r="M79" i="6"/>
  <c r="M77" i="6"/>
  <c r="M76" i="6"/>
  <c r="M75" i="6"/>
  <c r="M74" i="6"/>
  <c r="M73" i="6"/>
  <c r="M72" i="6"/>
  <c r="M71" i="6"/>
  <c r="M70" i="6"/>
  <c r="M69" i="6"/>
  <c r="M68" i="6"/>
  <c r="M67" i="6"/>
  <c r="M66" i="6"/>
  <c r="M65" i="6"/>
  <c r="M64" i="6"/>
  <c r="M63" i="6"/>
  <c r="M62" i="6"/>
  <c r="M60" i="6"/>
  <c r="M59" i="6"/>
  <c r="M58" i="6"/>
  <c r="M57" i="6"/>
  <c r="M56" i="6"/>
  <c r="M55" i="6"/>
  <c r="M54" i="6"/>
  <c r="M53" i="6"/>
  <c r="M52" i="6"/>
  <c r="M51" i="6"/>
  <c r="M50" i="6"/>
  <c r="M49" i="6"/>
  <c r="M48" i="6"/>
  <c r="M47" i="6"/>
  <c r="M46" i="6"/>
  <c r="M45" i="6"/>
  <c r="M44" i="6"/>
  <c r="M42" i="6"/>
  <c r="M41" i="6"/>
  <c r="M40" i="6"/>
  <c r="M39" i="6"/>
  <c r="M38" i="6"/>
  <c r="M37" i="6"/>
  <c r="M36" i="6"/>
  <c r="M35" i="6"/>
  <c r="M34" i="6"/>
  <c r="M33" i="6"/>
  <c r="M32" i="6"/>
  <c r="M31" i="6"/>
  <c r="M30" i="6"/>
  <c r="M29" i="6"/>
  <c r="M12" i="6"/>
  <c r="M11" i="6"/>
  <c r="K27" i="5" l="1"/>
  <c r="K25" i="5"/>
  <c r="K23" i="5"/>
  <c r="K21" i="5"/>
  <c r="K19" i="5"/>
  <c r="K17" i="5"/>
  <c r="K15" i="5"/>
  <c r="K14" i="5"/>
  <c r="J205" i="4" l="1"/>
  <c r="W198" i="4"/>
  <c r="V198" i="4"/>
  <c r="U198" i="4"/>
  <c r="U133" i="3" s="1"/>
  <c r="T198" i="4"/>
  <c r="S198" i="4"/>
  <c r="R198" i="4"/>
  <c r="Q198" i="4"/>
  <c r="Q133" i="3" s="1"/>
  <c r="P198" i="4"/>
  <c r="O198" i="4"/>
  <c r="N198" i="4"/>
  <c r="M198" i="4"/>
  <c r="M133" i="3" s="1"/>
  <c r="L198" i="4"/>
  <c r="K198" i="4"/>
  <c r="W192" i="4"/>
  <c r="V192" i="4"/>
  <c r="U192" i="4"/>
  <c r="T192" i="4"/>
  <c r="S192" i="4"/>
  <c r="R192" i="4"/>
  <c r="Q192" i="4"/>
  <c r="P192" i="4"/>
  <c r="O192" i="4"/>
  <c r="N192" i="4"/>
  <c r="M192" i="4"/>
  <c r="L192" i="4"/>
  <c r="K192" i="4"/>
  <c r="W186" i="4"/>
  <c r="W131" i="3" s="1"/>
  <c r="V186" i="4"/>
  <c r="U186" i="4"/>
  <c r="T186" i="4"/>
  <c r="S186" i="4"/>
  <c r="S131" i="3" s="1"/>
  <c r="R186" i="4"/>
  <c r="Q186" i="4"/>
  <c r="P186" i="4"/>
  <c r="O186" i="4"/>
  <c r="O131" i="3" s="1"/>
  <c r="N186" i="4"/>
  <c r="M186" i="4"/>
  <c r="L186" i="4"/>
  <c r="K186" i="4"/>
  <c r="W180" i="4"/>
  <c r="V180" i="4"/>
  <c r="U180" i="4"/>
  <c r="T180" i="4"/>
  <c r="T110" i="3" s="1"/>
  <c r="S180" i="4"/>
  <c r="R180" i="4"/>
  <c r="Q180" i="4"/>
  <c r="P180" i="4"/>
  <c r="P110" i="3" s="1"/>
  <c r="O180" i="4"/>
  <c r="N180" i="4"/>
  <c r="M180" i="4"/>
  <c r="L180" i="4"/>
  <c r="L110" i="3" s="1"/>
  <c r="K110" i="3" s="1"/>
  <c r="K180" i="4"/>
  <c r="W174" i="4"/>
  <c r="V174" i="4"/>
  <c r="U174" i="4"/>
  <c r="T174" i="4"/>
  <c r="S174" i="4"/>
  <c r="R174" i="4"/>
  <c r="Q174" i="4"/>
  <c r="P174" i="4"/>
  <c r="O174" i="4"/>
  <c r="N174" i="4"/>
  <c r="M174" i="4"/>
  <c r="L174" i="4"/>
  <c r="K174" i="4"/>
  <c r="W168" i="4"/>
  <c r="V168" i="4"/>
  <c r="V106" i="3" s="1"/>
  <c r="U168" i="4"/>
  <c r="T168" i="4"/>
  <c r="S168" i="4"/>
  <c r="R168" i="4"/>
  <c r="R106" i="3" s="1"/>
  <c r="Q168" i="4"/>
  <c r="P168" i="4"/>
  <c r="O168" i="4"/>
  <c r="N168" i="4"/>
  <c r="N106" i="3" s="1"/>
  <c r="M168" i="4"/>
  <c r="L168" i="4"/>
  <c r="K168" i="4"/>
  <c r="W162" i="4"/>
  <c r="W105" i="3" s="1"/>
  <c r="V162" i="4"/>
  <c r="U162" i="4"/>
  <c r="T162" i="4"/>
  <c r="S162" i="4"/>
  <c r="S105" i="3" s="1"/>
  <c r="R162" i="4"/>
  <c r="Q162" i="4"/>
  <c r="P162" i="4"/>
  <c r="O162" i="4"/>
  <c r="O105" i="3" s="1"/>
  <c r="N162" i="4"/>
  <c r="M162" i="4"/>
  <c r="L162" i="4"/>
  <c r="K162" i="4"/>
  <c r="K161" i="4"/>
  <c r="K160" i="4"/>
  <c r="K159" i="4"/>
  <c r="K158" i="4"/>
  <c r="K156" i="4" s="1"/>
  <c r="K157" i="4"/>
  <c r="W156" i="4"/>
  <c r="V156" i="4"/>
  <c r="U156" i="4"/>
  <c r="U96" i="3" s="1"/>
  <c r="T156" i="4"/>
  <c r="S156" i="4"/>
  <c r="R156" i="4"/>
  <c r="Q156" i="4"/>
  <c r="Q96" i="3" s="1"/>
  <c r="P156" i="4"/>
  <c r="O156" i="4"/>
  <c r="N156" i="4"/>
  <c r="M156" i="4"/>
  <c r="M96" i="3" s="1"/>
  <c r="L156" i="4"/>
  <c r="K155" i="4"/>
  <c r="K154" i="4"/>
  <c r="K153" i="4"/>
  <c r="K152" i="4"/>
  <c r="K151" i="4"/>
  <c r="W150" i="4"/>
  <c r="V150" i="4"/>
  <c r="U150" i="4"/>
  <c r="T150" i="4"/>
  <c r="S150" i="4"/>
  <c r="R150" i="4"/>
  <c r="Q150" i="4"/>
  <c r="P150" i="4"/>
  <c r="O150" i="4"/>
  <c r="N150" i="4"/>
  <c r="M150" i="4"/>
  <c r="L150" i="4"/>
  <c r="K150" i="4"/>
  <c r="W144" i="4"/>
  <c r="V144" i="4"/>
  <c r="U144" i="4"/>
  <c r="T144" i="4"/>
  <c r="T88" i="3" s="1"/>
  <c r="S144" i="4"/>
  <c r="R144" i="4"/>
  <c r="Q144" i="4"/>
  <c r="P144" i="4"/>
  <c r="P88" i="3" s="1"/>
  <c r="O144" i="4"/>
  <c r="N144" i="4"/>
  <c r="M144" i="4"/>
  <c r="L144" i="4"/>
  <c r="L88" i="3" s="1"/>
  <c r="K88" i="3" s="1"/>
  <c r="K144" i="4"/>
  <c r="W138" i="4"/>
  <c r="V138" i="4"/>
  <c r="U138" i="4"/>
  <c r="T138" i="4"/>
  <c r="S138" i="4"/>
  <c r="R138" i="4"/>
  <c r="Q138" i="4"/>
  <c r="P138" i="4"/>
  <c r="O138" i="4"/>
  <c r="N138" i="4"/>
  <c r="M138" i="4"/>
  <c r="L138" i="4"/>
  <c r="K138" i="4"/>
  <c r="W132" i="4"/>
  <c r="V132" i="4"/>
  <c r="V78" i="3" s="1"/>
  <c r="U132" i="4"/>
  <c r="T132" i="4"/>
  <c r="S132" i="4"/>
  <c r="R132" i="4"/>
  <c r="R78" i="3" s="1"/>
  <c r="Q132" i="4"/>
  <c r="P132" i="4"/>
  <c r="O132" i="4"/>
  <c r="N132" i="4"/>
  <c r="N78" i="3" s="1"/>
  <c r="M132" i="4"/>
  <c r="L132" i="4"/>
  <c r="K132" i="4"/>
  <c r="W126" i="4"/>
  <c r="W76" i="3" s="1"/>
  <c r="V126" i="4"/>
  <c r="U126" i="4"/>
  <c r="T126" i="4"/>
  <c r="S126" i="4"/>
  <c r="S76" i="3" s="1"/>
  <c r="R126" i="4"/>
  <c r="Q126" i="4"/>
  <c r="P126" i="4"/>
  <c r="O126" i="4"/>
  <c r="O76" i="3" s="1"/>
  <c r="N126" i="4"/>
  <c r="M126" i="4"/>
  <c r="L126" i="4"/>
  <c r="K126" i="4"/>
  <c r="W120" i="4"/>
  <c r="V120" i="4"/>
  <c r="U120" i="4"/>
  <c r="T120" i="4"/>
  <c r="T75" i="3" s="1"/>
  <c r="S120" i="4"/>
  <c r="R120" i="4"/>
  <c r="Q120" i="4"/>
  <c r="P120" i="4"/>
  <c r="P75" i="3" s="1"/>
  <c r="O120" i="4"/>
  <c r="N120" i="4"/>
  <c r="M120" i="4"/>
  <c r="L120" i="4"/>
  <c r="L75" i="3" s="1"/>
  <c r="K75" i="3" s="1"/>
  <c r="K120" i="4"/>
  <c r="W114" i="4"/>
  <c r="V114" i="4"/>
  <c r="U114" i="4"/>
  <c r="U74" i="3" s="1"/>
  <c r="T114" i="4"/>
  <c r="S114" i="4"/>
  <c r="R114" i="4"/>
  <c r="Q114" i="4"/>
  <c r="Q74" i="3" s="1"/>
  <c r="P114" i="4"/>
  <c r="O114" i="4"/>
  <c r="N114" i="4"/>
  <c r="M114" i="4"/>
  <c r="M74" i="3" s="1"/>
  <c r="L114" i="4"/>
  <c r="K114" i="4"/>
  <c r="W108" i="4"/>
  <c r="V108" i="4"/>
  <c r="U108" i="4"/>
  <c r="T108" i="4"/>
  <c r="S108" i="4"/>
  <c r="R108" i="4"/>
  <c r="Q108" i="4"/>
  <c r="P108" i="4"/>
  <c r="O108" i="4"/>
  <c r="N108" i="4"/>
  <c r="M108" i="4"/>
  <c r="L108" i="4"/>
  <c r="K108" i="4"/>
  <c r="W102" i="4"/>
  <c r="W57" i="3" s="1"/>
  <c r="V102" i="4"/>
  <c r="U102" i="4"/>
  <c r="T102" i="4"/>
  <c r="S102" i="4"/>
  <c r="S57" i="3" s="1"/>
  <c r="R102" i="4"/>
  <c r="Q102" i="4"/>
  <c r="P102" i="4"/>
  <c r="O102" i="4"/>
  <c r="O57" i="3" s="1"/>
  <c r="N102" i="4"/>
  <c r="M102" i="4"/>
  <c r="L102" i="4"/>
  <c r="K102" i="4"/>
  <c r="W96" i="4"/>
  <c r="V96" i="4"/>
  <c r="U96" i="4"/>
  <c r="T96" i="4"/>
  <c r="S96" i="4"/>
  <c r="R96" i="4"/>
  <c r="Q96" i="4"/>
  <c r="P96" i="4"/>
  <c r="O96" i="4"/>
  <c r="N96" i="4"/>
  <c r="M96" i="4"/>
  <c r="L96" i="4"/>
  <c r="K96" i="4"/>
  <c r="W90" i="4"/>
  <c r="V90" i="4"/>
  <c r="U90" i="4"/>
  <c r="U55" i="3" s="1"/>
  <c r="T90" i="4"/>
  <c r="S90" i="4"/>
  <c r="R90" i="4"/>
  <c r="Q90" i="4"/>
  <c r="Q55" i="3" s="1"/>
  <c r="P90" i="4"/>
  <c r="O90" i="4"/>
  <c r="N90" i="4"/>
  <c r="M90" i="4"/>
  <c r="M55" i="3" s="1"/>
  <c r="L90" i="4"/>
  <c r="K90" i="4"/>
  <c r="W84" i="4"/>
  <c r="V84" i="4"/>
  <c r="V38" i="3" s="1"/>
  <c r="U84" i="4"/>
  <c r="T84" i="4"/>
  <c r="S84" i="4"/>
  <c r="R84" i="4"/>
  <c r="R38" i="3" s="1"/>
  <c r="Q84" i="4"/>
  <c r="P84" i="4"/>
  <c r="O84" i="4"/>
  <c r="N84" i="4"/>
  <c r="N38" i="3" s="1"/>
  <c r="M84" i="4"/>
  <c r="L84" i="4"/>
  <c r="K84" i="4"/>
  <c r="W78" i="4"/>
  <c r="W37" i="3" s="1"/>
  <c r="V78" i="4"/>
  <c r="U78" i="4"/>
  <c r="T78" i="4"/>
  <c r="S78" i="4"/>
  <c r="S37" i="3" s="1"/>
  <c r="R78" i="4"/>
  <c r="Q78" i="4"/>
  <c r="P78" i="4"/>
  <c r="O78" i="4"/>
  <c r="O37" i="3" s="1"/>
  <c r="N78" i="4"/>
  <c r="M78" i="4"/>
  <c r="L78" i="4"/>
  <c r="K78" i="4"/>
  <c r="W72" i="4"/>
  <c r="V72" i="4"/>
  <c r="U72" i="4"/>
  <c r="T72" i="4"/>
  <c r="S72" i="4"/>
  <c r="R72" i="4"/>
  <c r="Q72" i="4"/>
  <c r="P72" i="4"/>
  <c r="O72" i="4"/>
  <c r="N72" i="4"/>
  <c r="M72" i="4"/>
  <c r="L72" i="4"/>
  <c r="K72" i="4"/>
  <c r="W66" i="4"/>
  <c r="V66" i="4"/>
  <c r="U66" i="4"/>
  <c r="U35" i="3" s="1"/>
  <c r="T66" i="4"/>
  <c r="S66" i="4"/>
  <c r="R66" i="4"/>
  <c r="Q66" i="4"/>
  <c r="Q35" i="3" s="1"/>
  <c r="P66" i="4"/>
  <c r="O66" i="4"/>
  <c r="N66" i="4"/>
  <c r="M66" i="4"/>
  <c r="M35" i="3" s="1"/>
  <c r="L66" i="4"/>
  <c r="K66" i="4"/>
  <c r="W60" i="4"/>
  <c r="V60" i="4"/>
  <c r="V34" i="3" s="1"/>
  <c r="U60" i="4"/>
  <c r="T60" i="4"/>
  <c r="S60" i="4"/>
  <c r="R60" i="4"/>
  <c r="R34" i="3" s="1"/>
  <c r="Q60" i="4"/>
  <c r="P60" i="4"/>
  <c r="O60" i="4"/>
  <c r="N60" i="4"/>
  <c r="N34" i="3" s="1"/>
  <c r="M60" i="4"/>
  <c r="L60" i="4"/>
  <c r="K60" i="4"/>
  <c r="W54" i="4"/>
  <c r="W33" i="3" s="1"/>
  <c r="V54" i="4"/>
  <c r="U54" i="4"/>
  <c r="T54" i="4"/>
  <c r="S54" i="4"/>
  <c r="S33" i="3" s="1"/>
  <c r="R54" i="4"/>
  <c r="Q54" i="4"/>
  <c r="P54" i="4"/>
  <c r="O54" i="4"/>
  <c r="O33" i="3" s="1"/>
  <c r="N54" i="4"/>
  <c r="M54" i="4"/>
  <c r="L54" i="4"/>
  <c r="K54" i="4"/>
  <c r="W48" i="4"/>
  <c r="V48" i="4"/>
  <c r="U48" i="4"/>
  <c r="T48" i="4"/>
  <c r="S48" i="4"/>
  <c r="R48" i="4"/>
  <c r="Q48" i="4"/>
  <c r="P48" i="4"/>
  <c r="O48" i="4"/>
  <c r="N48" i="4"/>
  <c r="M48" i="4"/>
  <c r="L48" i="4"/>
  <c r="K48" i="4"/>
  <c r="W42" i="4"/>
  <c r="V42" i="4"/>
  <c r="U42" i="4"/>
  <c r="U31" i="3" s="1"/>
  <c r="T42" i="4"/>
  <c r="S42" i="4"/>
  <c r="R42" i="4"/>
  <c r="Q42" i="4"/>
  <c r="Q31" i="3" s="1"/>
  <c r="P42" i="4"/>
  <c r="O42" i="4"/>
  <c r="N42" i="4"/>
  <c r="M42" i="4"/>
  <c r="M31" i="3" s="1"/>
  <c r="L42" i="4"/>
  <c r="K42" i="4"/>
  <c r="W36" i="4"/>
  <c r="V36" i="4"/>
  <c r="V26" i="3" s="1"/>
  <c r="U36" i="4"/>
  <c r="T36" i="4"/>
  <c r="S36" i="4"/>
  <c r="R36" i="4"/>
  <c r="R26" i="3" s="1"/>
  <c r="Q36" i="4"/>
  <c r="P36" i="4"/>
  <c r="O36" i="4"/>
  <c r="N36" i="4"/>
  <c r="N26" i="3" s="1"/>
  <c r="M36" i="4"/>
  <c r="L36" i="4"/>
  <c r="K36" i="4"/>
  <c r="W30" i="4"/>
  <c r="W25" i="3" s="1"/>
  <c r="V30" i="4"/>
  <c r="U30" i="4"/>
  <c r="T30" i="4"/>
  <c r="S30" i="4"/>
  <c r="S25" i="3" s="1"/>
  <c r="R30" i="4"/>
  <c r="Q30" i="4"/>
  <c r="P30" i="4"/>
  <c r="O30" i="4"/>
  <c r="O25" i="3" s="1"/>
  <c r="N30" i="4"/>
  <c r="M30" i="4"/>
  <c r="L30" i="4"/>
  <c r="K30" i="4"/>
  <c r="W24" i="4"/>
  <c r="V24" i="4"/>
  <c r="U24" i="4"/>
  <c r="T24" i="4"/>
  <c r="T21" i="3" s="1"/>
  <c r="S24" i="4"/>
  <c r="R24" i="4"/>
  <c r="Q24" i="4"/>
  <c r="P24" i="4"/>
  <c r="P21" i="3" s="1"/>
  <c r="O24" i="4"/>
  <c r="N24" i="4"/>
  <c r="M24" i="4"/>
  <c r="L24" i="4"/>
  <c r="L21" i="3" s="1"/>
  <c r="K24" i="4"/>
  <c r="W18" i="4"/>
  <c r="V18" i="4"/>
  <c r="U18" i="4"/>
  <c r="T18" i="4"/>
  <c r="S18" i="4"/>
  <c r="R18" i="4"/>
  <c r="Q18" i="4"/>
  <c r="P18" i="4"/>
  <c r="O18" i="4"/>
  <c r="N18" i="4"/>
  <c r="M18" i="4"/>
  <c r="L18" i="4"/>
  <c r="K18" i="4"/>
  <c r="W12" i="4"/>
  <c r="V12" i="4"/>
  <c r="V19" i="3" s="1"/>
  <c r="U12" i="4"/>
  <c r="T12" i="4"/>
  <c r="S12" i="4"/>
  <c r="R12" i="4"/>
  <c r="R19" i="3" s="1"/>
  <c r="Q12" i="4"/>
  <c r="P12" i="4"/>
  <c r="O12" i="4"/>
  <c r="N12" i="4"/>
  <c r="N19" i="3" s="1"/>
  <c r="K19" i="3" s="1"/>
  <c r="M12" i="4"/>
  <c r="L12" i="4"/>
  <c r="K12" i="4"/>
  <c r="K166" i="3"/>
  <c r="K165" i="3"/>
  <c r="K164" i="3"/>
  <c r="K163" i="3"/>
  <c r="K162" i="3"/>
  <c r="K161" i="3"/>
  <c r="K160" i="3"/>
  <c r="K159" i="3"/>
  <c r="K158" i="3"/>
  <c r="K157" i="3"/>
  <c r="K156" i="3"/>
  <c r="K155" i="3"/>
  <c r="K154" i="3"/>
  <c r="K153" i="3"/>
  <c r="K152" i="3"/>
  <c r="K151" i="3"/>
  <c r="K150" i="3"/>
  <c r="K149" i="3"/>
  <c r="K148" i="3"/>
  <c r="K147" i="3"/>
  <c r="K146" i="3"/>
  <c r="K145" i="3"/>
  <c r="K144" i="3"/>
  <c r="K143" i="3"/>
  <c r="K142" i="3"/>
  <c r="K141" i="3"/>
  <c r="K140" i="3"/>
  <c r="K139" i="3"/>
  <c r="K138" i="3"/>
  <c r="K137" i="3"/>
  <c r="K136" i="3"/>
  <c r="K135" i="3"/>
  <c r="K134" i="3"/>
  <c r="AA133" i="3"/>
  <c r="Z133" i="3"/>
  <c r="Y133" i="3"/>
  <c r="X133" i="3"/>
  <c r="W133" i="3"/>
  <c r="V133" i="3"/>
  <c r="T133" i="3"/>
  <c r="S133" i="3"/>
  <c r="R133" i="3"/>
  <c r="P133" i="3"/>
  <c r="O133" i="3"/>
  <c r="N133" i="3"/>
  <c r="L133" i="3"/>
  <c r="K133" i="3"/>
  <c r="J133" i="3"/>
  <c r="I133" i="3"/>
  <c r="H133" i="3"/>
  <c r="G133" i="3"/>
  <c r="D133" i="3"/>
  <c r="AA132" i="3"/>
  <c r="Z132" i="3"/>
  <c r="Y132" i="3"/>
  <c r="X132" i="3"/>
  <c r="W132" i="3"/>
  <c r="V132" i="3"/>
  <c r="U132" i="3"/>
  <c r="T132" i="3"/>
  <c r="S132" i="3"/>
  <c r="R132" i="3"/>
  <c r="Q132" i="3"/>
  <c r="P132" i="3"/>
  <c r="O132" i="3"/>
  <c r="N132" i="3"/>
  <c r="M132" i="3"/>
  <c r="L132" i="3"/>
  <c r="K132" i="3"/>
  <c r="J132" i="3"/>
  <c r="I132" i="3"/>
  <c r="H132" i="3"/>
  <c r="G132" i="3"/>
  <c r="D132" i="3"/>
  <c r="AA131" i="3"/>
  <c r="Z131" i="3"/>
  <c r="Y131" i="3"/>
  <c r="X131" i="3"/>
  <c r="V131" i="3"/>
  <c r="U131" i="3"/>
  <c r="T131" i="3"/>
  <c r="R131" i="3"/>
  <c r="Q131" i="3"/>
  <c r="P131" i="3"/>
  <c r="N131" i="3"/>
  <c r="M131" i="3"/>
  <c r="L131" i="3"/>
  <c r="J131" i="3"/>
  <c r="I131" i="3"/>
  <c r="H131" i="3"/>
  <c r="G131" i="3"/>
  <c r="D131" i="3"/>
  <c r="K130" i="3"/>
  <c r="K129" i="3"/>
  <c r="K128" i="3"/>
  <c r="K127" i="3"/>
  <c r="K126" i="3"/>
  <c r="K125" i="3"/>
  <c r="K124" i="3"/>
  <c r="K123" i="3"/>
  <c r="K122" i="3"/>
  <c r="K121" i="3"/>
  <c r="K120" i="3"/>
  <c r="K119" i="3"/>
  <c r="K118" i="3"/>
  <c r="K117" i="3"/>
  <c r="K116" i="3"/>
  <c r="K115" i="3"/>
  <c r="K114" i="3"/>
  <c r="K113" i="3"/>
  <c r="K112" i="3"/>
  <c r="K111" i="3"/>
  <c r="AA110" i="3"/>
  <c r="Z110" i="3"/>
  <c r="Y110" i="3"/>
  <c r="X110" i="3"/>
  <c r="W110" i="3"/>
  <c r="V110" i="3"/>
  <c r="U110" i="3"/>
  <c r="S110" i="3"/>
  <c r="R110" i="3"/>
  <c r="Q110" i="3"/>
  <c r="O110" i="3"/>
  <c r="N110" i="3"/>
  <c r="M110" i="3"/>
  <c r="J110" i="3"/>
  <c r="I110" i="3"/>
  <c r="H110" i="3"/>
  <c r="G110" i="3"/>
  <c r="D110" i="3"/>
  <c r="K109" i="3"/>
  <c r="AA108" i="3"/>
  <c r="Z108" i="3"/>
  <c r="Y108" i="3"/>
  <c r="X108" i="3"/>
  <c r="W108" i="3"/>
  <c r="V108" i="3"/>
  <c r="U108" i="3"/>
  <c r="T108" i="3"/>
  <c r="S108" i="3"/>
  <c r="R108" i="3"/>
  <c r="Q108" i="3"/>
  <c r="P108" i="3"/>
  <c r="O108" i="3"/>
  <c r="N108" i="3"/>
  <c r="M108" i="3"/>
  <c r="K108" i="3" s="1"/>
  <c r="L108" i="3"/>
  <c r="J108" i="3"/>
  <c r="I108" i="3"/>
  <c r="H108" i="3"/>
  <c r="G108" i="3"/>
  <c r="D108" i="3"/>
  <c r="K107" i="3"/>
  <c r="AA106" i="3"/>
  <c r="Z106" i="3"/>
  <c r="Y106" i="3"/>
  <c r="X106" i="3"/>
  <c r="W106" i="3"/>
  <c r="U106" i="3"/>
  <c r="T106" i="3"/>
  <c r="S106" i="3"/>
  <c r="Q106" i="3"/>
  <c r="P106" i="3"/>
  <c r="O106" i="3"/>
  <c r="M106" i="3"/>
  <c r="L106" i="3"/>
  <c r="K106" i="3" s="1"/>
  <c r="J106" i="3"/>
  <c r="I106" i="3"/>
  <c r="H106" i="3"/>
  <c r="G106" i="3"/>
  <c r="D106" i="3"/>
  <c r="AA105" i="3"/>
  <c r="Z105" i="3"/>
  <c r="Y105" i="3"/>
  <c r="X105" i="3"/>
  <c r="V105" i="3"/>
  <c r="U105" i="3"/>
  <c r="T105" i="3"/>
  <c r="R105" i="3"/>
  <c r="Q105" i="3"/>
  <c r="P105" i="3"/>
  <c r="N105" i="3"/>
  <c r="K105" i="3" s="1"/>
  <c r="M105" i="3"/>
  <c r="L105" i="3"/>
  <c r="J105" i="3"/>
  <c r="I105" i="3"/>
  <c r="H105" i="3"/>
  <c r="G105" i="3"/>
  <c r="D105" i="3"/>
  <c r="K104" i="3"/>
  <c r="K103" i="3"/>
  <c r="K102" i="3"/>
  <c r="K101" i="3"/>
  <c r="K100" i="3"/>
  <c r="K99" i="3"/>
  <c r="K98" i="3"/>
  <c r="K97" i="3"/>
  <c r="AA96" i="3"/>
  <c r="Z96" i="3"/>
  <c r="Y96" i="3"/>
  <c r="X96" i="3"/>
  <c r="W96" i="3"/>
  <c r="V96" i="3"/>
  <c r="T96" i="3"/>
  <c r="S96" i="3"/>
  <c r="R96" i="3"/>
  <c r="P96" i="3"/>
  <c r="O96" i="3"/>
  <c r="N96" i="3"/>
  <c r="L96" i="3"/>
  <c r="K96" i="3" s="1"/>
  <c r="J96" i="3"/>
  <c r="I96" i="3"/>
  <c r="H96" i="3"/>
  <c r="G96" i="3"/>
  <c r="D96" i="3"/>
  <c r="K95" i="3"/>
  <c r="AA94" i="3"/>
  <c r="Z94" i="3"/>
  <c r="Y94" i="3"/>
  <c r="X94" i="3"/>
  <c r="W94" i="3"/>
  <c r="V94" i="3"/>
  <c r="U94" i="3"/>
  <c r="T94" i="3"/>
  <c r="S94" i="3"/>
  <c r="R94" i="3"/>
  <c r="Q94" i="3"/>
  <c r="P94" i="3"/>
  <c r="O94" i="3"/>
  <c r="N94" i="3"/>
  <c r="M94" i="3"/>
  <c r="L94" i="3"/>
  <c r="K94" i="3"/>
  <c r="J94" i="3"/>
  <c r="I94" i="3"/>
  <c r="H94" i="3"/>
  <c r="G94" i="3"/>
  <c r="D94" i="3"/>
  <c r="K92" i="3"/>
  <c r="K91" i="3"/>
  <c r="K90" i="3"/>
  <c r="K89" i="3"/>
  <c r="AA88" i="3"/>
  <c r="Z88" i="3"/>
  <c r="Y88" i="3"/>
  <c r="X88" i="3"/>
  <c r="W88" i="3"/>
  <c r="V88" i="3"/>
  <c r="U88" i="3"/>
  <c r="S88" i="3"/>
  <c r="R88" i="3"/>
  <c r="Q88" i="3"/>
  <c r="O88" i="3"/>
  <c r="N88" i="3"/>
  <c r="M88" i="3"/>
  <c r="J88" i="3"/>
  <c r="I88" i="3"/>
  <c r="H88" i="3"/>
  <c r="G88" i="3"/>
  <c r="D88" i="3"/>
  <c r="K87" i="3"/>
  <c r="K86" i="3"/>
  <c r="K85" i="3"/>
  <c r="K84" i="3"/>
  <c r="K83" i="3"/>
  <c r="K82" i="3"/>
  <c r="AA81" i="3"/>
  <c r="Z81" i="3"/>
  <c r="Y81" i="3"/>
  <c r="X81" i="3"/>
  <c r="W81" i="3"/>
  <c r="V81" i="3"/>
  <c r="U81" i="3"/>
  <c r="T81" i="3"/>
  <c r="S81" i="3"/>
  <c r="R81" i="3"/>
  <c r="Q81" i="3"/>
  <c r="P81" i="3"/>
  <c r="O81" i="3"/>
  <c r="N81" i="3"/>
  <c r="M81" i="3"/>
  <c r="L81" i="3"/>
  <c r="K81" i="3" s="1"/>
  <c r="J81" i="3"/>
  <c r="I81" i="3"/>
  <c r="H81" i="3"/>
  <c r="G81" i="3"/>
  <c r="D81" i="3"/>
  <c r="K80" i="3"/>
  <c r="K79" i="3"/>
  <c r="AA78" i="3"/>
  <c r="Z78" i="3"/>
  <c r="Y78" i="3"/>
  <c r="X78" i="3"/>
  <c r="W78" i="3"/>
  <c r="U78" i="3"/>
  <c r="T78" i="3"/>
  <c r="S78" i="3"/>
  <c r="Q78" i="3"/>
  <c r="P78" i="3"/>
  <c r="O78" i="3"/>
  <c r="M78" i="3"/>
  <c r="L78" i="3"/>
  <c r="K78" i="3" s="1"/>
  <c r="J78" i="3"/>
  <c r="I78" i="3"/>
  <c r="H78" i="3"/>
  <c r="G78" i="3"/>
  <c r="D78" i="3"/>
  <c r="K77" i="3"/>
  <c r="AA76" i="3"/>
  <c r="Z76" i="3"/>
  <c r="Y76" i="3"/>
  <c r="X76" i="3"/>
  <c r="V76" i="3"/>
  <c r="U76" i="3"/>
  <c r="T76" i="3"/>
  <c r="R76" i="3"/>
  <c r="Q76" i="3"/>
  <c r="P76" i="3"/>
  <c r="N76" i="3"/>
  <c r="M76" i="3"/>
  <c r="L76" i="3"/>
  <c r="K76" i="3" s="1"/>
  <c r="D76" i="3"/>
  <c r="AA75" i="3"/>
  <c r="Z75" i="3"/>
  <c r="Y75" i="3"/>
  <c r="X75" i="3"/>
  <c r="W75" i="3"/>
  <c r="V75" i="3"/>
  <c r="U75" i="3"/>
  <c r="S75" i="3"/>
  <c r="R75" i="3"/>
  <c r="Q75" i="3"/>
  <c r="O75" i="3"/>
  <c r="N75" i="3"/>
  <c r="M75" i="3"/>
  <c r="D75" i="3"/>
  <c r="AA74" i="3"/>
  <c r="Z74" i="3"/>
  <c r="Y74" i="3"/>
  <c r="X74" i="3"/>
  <c r="W74" i="3"/>
  <c r="V74" i="3"/>
  <c r="T74" i="3"/>
  <c r="S74" i="3"/>
  <c r="R74" i="3"/>
  <c r="P74" i="3"/>
  <c r="O74" i="3"/>
  <c r="N74" i="3"/>
  <c r="L74" i="3"/>
  <c r="K74" i="3" s="1"/>
  <c r="D74" i="3"/>
  <c r="K73" i="3"/>
  <c r="K72" i="3"/>
  <c r="K71" i="3"/>
  <c r="AA70" i="3"/>
  <c r="Z70" i="3"/>
  <c r="Y70" i="3"/>
  <c r="X70" i="3"/>
  <c r="K70" i="3"/>
  <c r="D70" i="3"/>
  <c r="K69" i="3"/>
  <c r="K68" i="3"/>
  <c r="K67" i="3"/>
  <c r="K66" i="3"/>
  <c r="K64" i="3"/>
  <c r="K63" i="3"/>
  <c r="K62" i="3"/>
  <c r="K61" i="3"/>
  <c r="K60" i="3"/>
  <c r="K59" i="3"/>
  <c r="K58" i="3"/>
  <c r="AA57" i="3"/>
  <c r="Z57" i="3"/>
  <c r="Y57" i="3"/>
  <c r="X57" i="3"/>
  <c r="V57" i="3"/>
  <c r="U57" i="3"/>
  <c r="T57" i="3"/>
  <c r="R57" i="3"/>
  <c r="Q57" i="3"/>
  <c r="P57" i="3"/>
  <c r="N57" i="3"/>
  <c r="M57" i="3"/>
  <c r="K57" i="3" s="1"/>
  <c r="L57" i="3"/>
  <c r="D57" i="3"/>
  <c r="AA56" i="3"/>
  <c r="Z56" i="3"/>
  <c r="Y56" i="3"/>
  <c r="X56" i="3"/>
  <c r="K56" i="3"/>
  <c r="D56" i="3"/>
  <c r="AA55" i="3"/>
  <c r="Z55" i="3"/>
  <c r="Y55" i="3"/>
  <c r="X55" i="3"/>
  <c r="W55" i="3"/>
  <c r="V55" i="3"/>
  <c r="T55" i="3"/>
  <c r="S55" i="3"/>
  <c r="R55" i="3"/>
  <c r="P55" i="3"/>
  <c r="O55" i="3"/>
  <c r="N55" i="3"/>
  <c r="L55" i="3"/>
  <c r="D55" i="3"/>
  <c r="K54" i="3"/>
  <c r="K53" i="3"/>
  <c r="K52" i="3"/>
  <c r="K51" i="3"/>
  <c r="K50" i="3"/>
  <c r="K49" i="3"/>
  <c r="K48" i="3"/>
  <c r="K47" i="3"/>
  <c r="K46" i="3"/>
  <c r="K45" i="3"/>
  <c r="K44" i="3"/>
  <c r="K43" i="3"/>
  <c r="K42" i="3"/>
  <c r="K41" i="3"/>
  <c r="K40" i="3"/>
  <c r="K39" i="3"/>
  <c r="AA38" i="3"/>
  <c r="Z38" i="3"/>
  <c r="Y38" i="3"/>
  <c r="X38" i="3"/>
  <c r="W38" i="3"/>
  <c r="U38" i="3"/>
  <c r="T38" i="3"/>
  <c r="S38" i="3"/>
  <c r="Q38" i="3"/>
  <c r="P38" i="3"/>
  <c r="O38" i="3"/>
  <c r="M38" i="3"/>
  <c r="L38" i="3"/>
  <c r="K38" i="3" s="1"/>
  <c r="J38" i="3"/>
  <c r="I38" i="3"/>
  <c r="D38" i="3"/>
  <c r="AA37" i="3"/>
  <c r="Z37" i="3"/>
  <c r="Y37" i="3"/>
  <c r="X37" i="3"/>
  <c r="V37" i="3"/>
  <c r="U37" i="3"/>
  <c r="T37" i="3"/>
  <c r="R37" i="3"/>
  <c r="Q37" i="3"/>
  <c r="P37" i="3"/>
  <c r="N37" i="3"/>
  <c r="M37" i="3"/>
  <c r="L37" i="3"/>
  <c r="K37" i="3" s="1"/>
  <c r="J37" i="3"/>
  <c r="I37" i="3"/>
  <c r="D37" i="3"/>
  <c r="AA36" i="3"/>
  <c r="Z36" i="3"/>
  <c r="Y36" i="3"/>
  <c r="X36" i="3"/>
  <c r="W36" i="3"/>
  <c r="V36" i="3"/>
  <c r="U36" i="3"/>
  <c r="T36" i="3"/>
  <c r="S36" i="3"/>
  <c r="R36" i="3"/>
  <c r="Q36" i="3"/>
  <c r="P36" i="3"/>
  <c r="O36" i="3"/>
  <c r="N36" i="3"/>
  <c r="M36" i="3"/>
  <c r="L36" i="3"/>
  <c r="K36" i="3" s="1"/>
  <c r="J36" i="3"/>
  <c r="I36" i="3"/>
  <c r="D36" i="3"/>
  <c r="AA35" i="3"/>
  <c r="Z35" i="3"/>
  <c r="Y35" i="3"/>
  <c r="X35" i="3"/>
  <c r="W35" i="3"/>
  <c r="V35" i="3"/>
  <c r="T35" i="3"/>
  <c r="S35" i="3"/>
  <c r="R35" i="3"/>
  <c r="P35" i="3"/>
  <c r="O35" i="3"/>
  <c r="N35" i="3"/>
  <c r="L35" i="3"/>
  <c r="J35" i="3"/>
  <c r="I35" i="3"/>
  <c r="D35" i="3"/>
  <c r="AA34" i="3"/>
  <c r="Z34" i="3"/>
  <c r="Y34" i="3"/>
  <c r="X34" i="3"/>
  <c r="W34" i="3"/>
  <c r="U34" i="3"/>
  <c r="T34" i="3"/>
  <c r="S34" i="3"/>
  <c r="Q34" i="3"/>
  <c r="P34" i="3"/>
  <c r="O34" i="3"/>
  <c r="M34" i="3"/>
  <c r="L34" i="3"/>
  <c r="J34" i="3"/>
  <c r="I34" i="3"/>
  <c r="D34" i="3"/>
  <c r="AA33" i="3"/>
  <c r="Z33" i="3"/>
  <c r="Y33" i="3"/>
  <c r="X33" i="3"/>
  <c r="V33" i="3"/>
  <c r="U33" i="3"/>
  <c r="T33" i="3"/>
  <c r="R33" i="3"/>
  <c r="Q33" i="3"/>
  <c r="P33" i="3"/>
  <c r="N33" i="3"/>
  <c r="M33" i="3"/>
  <c r="L33" i="3"/>
  <c r="J33" i="3"/>
  <c r="I33" i="3"/>
  <c r="D33" i="3"/>
  <c r="AA32" i="3"/>
  <c r="Z32" i="3"/>
  <c r="Y32" i="3"/>
  <c r="X32" i="3"/>
  <c r="W32" i="3"/>
  <c r="V32" i="3"/>
  <c r="U32" i="3"/>
  <c r="T32" i="3"/>
  <c r="S32" i="3"/>
  <c r="R32" i="3"/>
  <c r="Q32" i="3"/>
  <c r="P32" i="3"/>
  <c r="O32" i="3"/>
  <c r="N32" i="3"/>
  <c r="M32" i="3"/>
  <c r="L32" i="3"/>
  <c r="K32" i="3" s="1"/>
  <c r="J32" i="3"/>
  <c r="I32" i="3"/>
  <c r="D32" i="3"/>
  <c r="AA31" i="3"/>
  <c r="Z31" i="3"/>
  <c r="Y31" i="3"/>
  <c r="X31" i="3"/>
  <c r="W31" i="3"/>
  <c r="V31" i="3"/>
  <c r="T31" i="3"/>
  <c r="S31" i="3"/>
  <c r="R31" i="3"/>
  <c r="P31" i="3"/>
  <c r="O31" i="3"/>
  <c r="N31" i="3"/>
  <c r="L31" i="3"/>
  <c r="J31" i="3"/>
  <c r="I31" i="3"/>
  <c r="D31" i="3"/>
  <c r="K30" i="3"/>
  <c r="K29" i="3"/>
  <c r="K28" i="3"/>
  <c r="K27" i="3"/>
  <c r="AA26" i="3"/>
  <c r="Z26" i="3"/>
  <c r="Y26" i="3"/>
  <c r="X26" i="3"/>
  <c r="W26" i="3"/>
  <c r="U26" i="3"/>
  <c r="T26" i="3"/>
  <c r="S26" i="3"/>
  <c r="Q26" i="3"/>
  <c r="P26" i="3"/>
  <c r="O26" i="3"/>
  <c r="M26" i="3"/>
  <c r="L26" i="3"/>
  <c r="J26" i="3"/>
  <c r="I26" i="3"/>
  <c r="D26" i="3"/>
  <c r="AA25" i="3"/>
  <c r="Z25" i="3"/>
  <c r="Y25" i="3"/>
  <c r="X25" i="3"/>
  <c r="V25" i="3"/>
  <c r="U25" i="3"/>
  <c r="T25" i="3"/>
  <c r="R25" i="3"/>
  <c r="Q25" i="3"/>
  <c r="P25" i="3"/>
  <c r="N25" i="3"/>
  <c r="M25" i="3"/>
  <c r="L25" i="3"/>
  <c r="J25" i="3"/>
  <c r="I25" i="3"/>
  <c r="D25" i="3"/>
  <c r="K24" i="3"/>
  <c r="K23" i="3"/>
  <c r="K22" i="3"/>
  <c r="AA21" i="3"/>
  <c r="Z21" i="3"/>
  <c r="Y21" i="3"/>
  <c r="X21" i="3"/>
  <c r="W21" i="3"/>
  <c r="V21" i="3"/>
  <c r="U21" i="3"/>
  <c r="S21" i="3"/>
  <c r="R21" i="3"/>
  <c r="Q21" i="3"/>
  <c r="O21" i="3"/>
  <c r="N21" i="3"/>
  <c r="M21" i="3"/>
  <c r="K21" i="3"/>
  <c r="J21" i="3"/>
  <c r="I21" i="3"/>
  <c r="H21" i="3"/>
  <c r="G21" i="3"/>
  <c r="D21" i="3"/>
  <c r="AA20" i="3"/>
  <c r="Z20" i="3"/>
  <c r="Y20" i="3"/>
  <c r="X20" i="3"/>
  <c r="W20" i="3"/>
  <c r="V20" i="3"/>
  <c r="U20" i="3"/>
  <c r="T20" i="3"/>
  <c r="S20" i="3"/>
  <c r="R20" i="3"/>
  <c r="Q20" i="3"/>
  <c r="P20" i="3"/>
  <c r="O20" i="3"/>
  <c r="N20" i="3"/>
  <c r="M20" i="3"/>
  <c r="L20" i="3"/>
  <c r="K20" i="3" s="1"/>
  <c r="J20" i="3"/>
  <c r="I20" i="3"/>
  <c r="H20" i="3"/>
  <c r="G20" i="3"/>
  <c r="D20" i="3"/>
  <c r="AA19" i="3"/>
  <c r="Z19" i="3"/>
  <c r="Y19" i="3"/>
  <c r="X19" i="3"/>
  <c r="W19" i="3"/>
  <c r="U19" i="3"/>
  <c r="T19" i="3"/>
  <c r="S19" i="3"/>
  <c r="Q19" i="3"/>
  <c r="P19" i="3"/>
  <c r="O19" i="3"/>
  <c r="M19" i="3"/>
  <c r="L19" i="3"/>
  <c r="J19" i="3"/>
  <c r="I19" i="3"/>
  <c r="H19" i="3"/>
  <c r="G19" i="3"/>
  <c r="D19" i="3"/>
  <c r="K18" i="3"/>
  <c r="K17" i="3"/>
  <c r="K16" i="3"/>
  <c r="K15" i="3"/>
  <c r="K14" i="3"/>
  <c r="K13" i="3"/>
  <c r="K12" i="3"/>
  <c r="K33" i="3" l="1"/>
  <c r="K34" i="3"/>
  <c r="K35" i="3"/>
  <c r="K25" i="3"/>
  <c r="K26" i="3"/>
  <c r="K31" i="3"/>
  <c r="K55" i="3"/>
  <c r="K131" i="3"/>
  <c r="K77" i="2" l="1"/>
  <c r="K76" i="2"/>
  <c r="K75" i="2"/>
  <c r="K74" i="2"/>
  <c r="K73" i="2"/>
  <c r="K72" i="2"/>
  <c r="K71" i="2"/>
  <c r="K70" i="2"/>
  <c r="K69" i="2"/>
  <c r="K68" i="2"/>
  <c r="K67" i="2"/>
  <c r="K66" i="2"/>
  <c r="K65" i="2"/>
  <c r="K64" i="2"/>
  <c r="K63" i="2"/>
  <c r="K62" i="2"/>
  <c r="K61" i="2"/>
  <c r="K60" i="2"/>
  <c r="K59" i="2"/>
  <c r="K58" i="2"/>
  <c r="K57" i="2"/>
  <c r="K56" i="2"/>
  <c r="K55" i="2"/>
  <c r="K54" i="2"/>
  <c r="K53" i="2"/>
  <c r="K52" i="2"/>
  <c r="K51" i="2"/>
  <c r="K50" i="2"/>
  <c r="K49" i="2"/>
  <c r="K47" i="2"/>
  <c r="K46" i="2"/>
  <c r="K45" i="2"/>
  <c r="K44" i="2"/>
  <c r="K43" i="2"/>
  <c r="K42" i="2"/>
  <c r="K41" i="2"/>
  <c r="K40" i="2"/>
  <c r="K39" i="2"/>
  <c r="K38" i="2"/>
  <c r="K37" i="2"/>
  <c r="K36" i="2"/>
  <c r="K35" i="2"/>
  <c r="K34" i="2"/>
  <c r="K33" i="2"/>
  <c r="K32" i="2"/>
  <c r="K31" i="2"/>
  <c r="K30" i="2"/>
  <c r="K29" i="2"/>
  <c r="K28" i="2"/>
  <c r="K27" i="2"/>
  <c r="K26" i="2"/>
  <c r="K25" i="2"/>
  <c r="K24" i="2"/>
  <c r="K23" i="2"/>
  <c r="K22" i="2"/>
  <c r="K21" i="2"/>
  <c r="K19" i="2"/>
  <c r="K18" i="2"/>
  <c r="K17" i="2"/>
  <c r="K16" i="2"/>
  <c r="K15" i="2"/>
  <c r="K14" i="2"/>
  <c r="K13" i="2"/>
  <c r="K12" i="2"/>
  <c r="K11" i="2"/>
  <c r="K10" i="2"/>
  <c r="K9" i="2"/>
  <c r="K8" i="2"/>
  <c r="K7" i="2"/>
</calcChain>
</file>

<file path=xl/comments1.xml><?xml version="1.0" encoding="utf-8"?>
<comments xmlns="http://schemas.openxmlformats.org/spreadsheetml/2006/main">
  <authors>
    <author>Autor</author>
  </authors>
  <commentList>
    <comment ref="X10" authorId="0" shapeId="0">
      <text>
        <r>
          <rPr>
            <b/>
            <sz val="14"/>
            <color indexed="81"/>
            <rFont val="Tahoma"/>
            <family val="2"/>
          </rPr>
          <t>Informes
Correos Electrónicos
Documentos
Aplicación
Contratos
Formularios
Fotos
Listados de Asistencia</t>
        </r>
        <r>
          <rPr>
            <sz val="9"/>
            <color indexed="81"/>
            <rFont val="Tahoma"/>
            <family val="2"/>
          </rPr>
          <t xml:space="preserve">
</t>
        </r>
      </text>
    </comment>
    <comment ref="D11" authorId="0" shapeId="0">
      <text>
        <r>
          <rPr>
            <b/>
            <sz val="16"/>
            <color indexed="81"/>
            <rFont val="Tahoma"/>
            <family val="2"/>
          </rPr>
          <t>Indicar el MCI que apunta a a la actividad o proyecto establecido. Ej. MCI1 o MCI 2.</t>
        </r>
      </text>
    </comment>
  </commentList>
</comments>
</file>

<file path=xl/comments2.xml><?xml version="1.0" encoding="utf-8"?>
<comments xmlns="http://schemas.openxmlformats.org/spreadsheetml/2006/main">
  <authors>
    <author>Autor</author>
  </authors>
  <commentList>
    <comment ref="X9" authorId="0" shapeId="0">
      <text>
        <r>
          <rPr>
            <b/>
            <sz val="14"/>
            <color indexed="81"/>
            <rFont val="Tahoma"/>
            <family val="2"/>
          </rPr>
          <t>Informes
Correos Electrónicos
Documentos
Aplicación
Contratos
Formularios
Fotos
Listados de Asistencia</t>
        </r>
        <r>
          <rPr>
            <sz val="9"/>
            <color indexed="81"/>
            <rFont val="Tahoma"/>
            <family val="2"/>
          </rPr>
          <t xml:space="preserve">
</t>
        </r>
      </text>
    </comment>
    <comment ref="D10" authorId="0" shapeId="0">
      <text>
        <r>
          <rPr>
            <b/>
            <sz val="16"/>
            <color indexed="81"/>
            <rFont val="Tahoma"/>
            <family val="2"/>
          </rPr>
          <t>Indicar el MCI que apunta a a la actividad o proyecto establecido. Ej. MCI1 o MCI 2.</t>
        </r>
      </text>
    </comment>
  </commentList>
</comments>
</file>

<file path=xl/sharedStrings.xml><?xml version="1.0" encoding="utf-8"?>
<sst xmlns="http://schemas.openxmlformats.org/spreadsheetml/2006/main" count="9310" uniqueCount="4186">
  <si>
    <t>PLANILLA PLAN OPERATIVO ANUAL 2018</t>
  </si>
  <si>
    <t xml:space="preserve">PLAN ESTRATEGICO </t>
  </si>
  <si>
    <t>DIRECCION DE AUDITORIA INTERNA</t>
  </si>
  <si>
    <t>Proyecto</t>
  </si>
  <si>
    <t>Actividad</t>
  </si>
  <si>
    <t>Descripción</t>
  </si>
  <si>
    <t>Sub Actividad</t>
  </si>
  <si>
    <t>Métrica o Indicador de desempeño</t>
  </si>
  <si>
    <t>Fórmula Indicador</t>
  </si>
  <si>
    <t>Previsto 2018</t>
  </si>
  <si>
    <t>OBJETIVOS MENSUALES</t>
  </si>
  <si>
    <t>Medio de Verificación</t>
  </si>
  <si>
    <t>Unidad Responsable</t>
  </si>
  <si>
    <t>Colaborador Responsable</t>
  </si>
  <si>
    <t>Presupuesto Total</t>
  </si>
  <si>
    <t>Objetivo
 Estratégico</t>
  </si>
  <si>
    <t>Estrategia</t>
  </si>
  <si>
    <t>MCI's</t>
  </si>
  <si>
    <t>Ene</t>
  </si>
  <si>
    <t>Feb</t>
  </si>
  <si>
    <t>Mar</t>
  </si>
  <si>
    <t>Abr</t>
  </si>
  <si>
    <t>May</t>
  </si>
  <si>
    <t>Jun</t>
  </si>
  <si>
    <t>Jul</t>
  </si>
  <si>
    <t>Ago</t>
  </si>
  <si>
    <t>Sept</t>
  </si>
  <si>
    <t>Oct</t>
  </si>
  <si>
    <t>Nov</t>
  </si>
  <si>
    <t>Dic</t>
  </si>
  <si>
    <t>Reducir las pérdidas de energía</t>
  </si>
  <si>
    <t>Garantizar la cobertura y blindaje de las redes</t>
  </si>
  <si>
    <t>DAI-GACT-MCI2</t>
  </si>
  <si>
    <t>Auditoría al proceso de desarrollo de Obras</t>
  </si>
  <si>
    <t>Análisis de desarrollo de obra, costos, rendimiento económico y retorno de inversión</t>
  </si>
  <si>
    <t>Auditoria de desarrollo de Obras</t>
  </si>
  <si>
    <t>% cumplimiento</t>
  </si>
  <si>
    <t>%cumplimiento/Nivel de avance</t>
  </si>
  <si>
    <t>Carta de Inicio de auditoría
Correos Electrónicos
Minutas
Fotos
Documento Socialización
Informe</t>
  </si>
  <si>
    <t>Gerencia de Auditoría Comercial y Técnica</t>
  </si>
  <si>
    <t>Luis Serrano/ Antrys Rodríguez</t>
  </si>
  <si>
    <t>Auditoría a la evolución de los indicadores de gestión de obras desarrolladas con fondos de organismos multilaterales.</t>
  </si>
  <si>
    <t>Análisis de evolución de los indicadores de gestión, luego de entregado el proyecto al área comercial y de Reducción de Pérdidas</t>
  </si>
  <si>
    <t>Auditoría a la evolución de los indicadores de gestión de obras financiadas por organismos multilaterales</t>
  </si>
  <si>
    <t>Incrementar y eficientizar el cobro</t>
  </si>
  <si>
    <t>Asegurar la calidad de la facturación</t>
  </si>
  <si>
    <t>DAI-GACT-MCI1</t>
  </si>
  <si>
    <t>Auditoría a procesos relativos a la Facturación</t>
  </si>
  <si>
    <t>Verificar la calidad de la facturación</t>
  </si>
  <si>
    <t>Auditoría al proceso de Facturación</t>
  </si>
  <si>
    <t>Luis Serrano</t>
  </si>
  <si>
    <t>Verificar los motivos de las refacturas y los perfiles de autorización</t>
  </si>
  <si>
    <t>Auditoría a la Refacturación gestionadas</t>
  </si>
  <si>
    <t>Verificar la correcta aplicación de la tarifa y los perfiles de Autorización</t>
  </si>
  <si>
    <t>Auditoría a los Cambios de Tarifas realizados</t>
  </si>
  <si>
    <t>Verificar la justificación para realizar los cambios y los perfiles de Autorización</t>
  </si>
  <si>
    <t>Auditoría a los Cambios de Fecha de vencimiento de factura</t>
  </si>
  <si>
    <t>Incrementar el uso de canales de pago de bajo costo para la empresa y los clientes</t>
  </si>
  <si>
    <t>DAI-GASI-MCI2</t>
  </si>
  <si>
    <t>Auditoría a la Integridad de los Sistemas de Información</t>
  </si>
  <si>
    <t>Identificar los niveles de integridad, confidencialidad, disponibilidad y análisis de costos beneficios</t>
  </si>
  <si>
    <t>Auditoría a la  infraestructura tecnológica de cobros y los canales alternos de estos</t>
  </si>
  <si>
    <t>Gerencia de Auditoría de Sistemas Informáticos</t>
  </si>
  <si>
    <t>Rolando del Rosario</t>
  </si>
  <si>
    <t>Auditoría IC-05</t>
  </si>
  <si>
    <t>Revisar el proceso de cuadre y Liquidación de las Oficinas Comerciales</t>
  </si>
  <si>
    <t>Auditoría de Gestión Generadas internas y de Estafetas</t>
  </si>
  <si>
    <t>Evaluar el proceso de cobros, registro y liquidación de la gestión</t>
  </si>
  <si>
    <t>Auditoria de gestiones internas y Estafetas</t>
  </si>
  <si>
    <t>Auditoría Envío de Valores al Banco</t>
  </si>
  <si>
    <t>Revisar el proceso de Recepción y posterior Envío de los Valores al Banco, para asegurarnos de la integridad del proceso</t>
  </si>
  <si>
    <t>Auditoría Pase a Fallido</t>
  </si>
  <si>
    <t>Evaluar los procesos de depuración de la Deuda</t>
  </si>
  <si>
    <t>Garantizar la calidad y seguridad del suministro de energía</t>
  </si>
  <si>
    <t>Asegurar los controles necesarios en las operaciones de baja tensión</t>
  </si>
  <si>
    <t>Auditoría a la gestión realizada por los centros técnicos comerciales</t>
  </si>
  <si>
    <t>Evaluar la gestión realizada por los contratistas de los centros técnicos comerciales y el pago que se les realiza a estos</t>
  </si>
  <si>
    <t xml:space="preserve">Auditorías a la gestión y pagos a contratistas de los sectores La Vega </t>
  </si>
  <si>
    <t>Auditorías a la gestión y pagos a contratistas de los sectores San Francisco</t>
  </si>
  <si>
    <t>Garantizar la eficiencia de los mantenimientos correctivos y preventivos</t>
  </si>
  <si>
    <t>Auditoría a la gestión de mantenimiento de redes  en  Sector La Vega</t>
  </si>
  <si>
    <t>Evaluar obras desarrolladas en  sector La Vega y  la gestión realizada para dar respuesta a los clientes</t>
  </si>
  <si>
    <t>Auditoría a la gestión de la Gerencia de Mantenimiento de Obra Sector La Vega</t>
  </si>
  <si>
    <t>Auditoría a la gestión de mantenimiento de redes  en  Sector Puerto Plata</t>
  </si>
  <si>
    <t>Evaluar obras desarrolladas en  sector Puerto Plata y  la gestión realizada para dar respuesta a los clientes</t>
  </si>
  <si>
    <t>Auditoría a la gestión de la Gerencia de Mantenimiento de Obra Sector Puerto Plata.</t>
  </si>
  <si>
    <t>Eficientizar las operaciones de la empresa</t>
  </si>
  <si>
    <t>Asegurar el cumplimiento del 100% de las prerrogativas contenidas en el marco regulatorio</t>
  </si>
  <si>
    <t>Auditoría Gestión Comercial</t>
  </si>
  <si>
    <t>Medir los niveles de Rentabilidad de las Operaciones realizadas en las Oficinas Comerciales</t>
  </si>
  <si>
    <t xml:space="preserve">
Auditoría de Gestión Comercial Sector 1</t>
  </si>
  <si>
    <t xml:space="preserve">
Auditoría de Gestión Comercial Sector 2</t>
  </si>
  <si>
    <t>DAI-GAAF-MCI1</t>
  </si>
  <si>
    <t>Auditoría al proceso de elaboración de los contratos de servicios</t>
  </si>
  <si>
    <t>Verificar los aspectos considerados en las contrataciones de servicios y la participación de los entes involucrados al momento de establecer los términos de referencia</t>
  </si>
  <si>
    <t>Auditoría al proceso de elaboración de contratos de servicios</t>
  </si>
  <si>
    <t>Gerencia de Auditoría Administrativa y Financiera</t>
  </si>
  <si>
    <t>Mairení Comprés</t>
  </si>
  <si>
    <t>DAI-AP-MCI1</t>
  </si>
  <si>
    <t>Evaluar el nivel de avance y la efectividad en la implementación deI Sistema de Control Interno Institucional, con el uso de las Normas Básicas</t>
  </si>
  <si>
    <t>Indicar el nivel de avance en el plan de acción definido a raíz del proceso de ajuste</t>
  </si>
  <si>
    <t>Informe de avance NOBACI</t>
  </si>
  <si>
    <t>Dirección de Auditoría Interna</t>
  </si>
  <si>
    <t>Claribel Tolentino</t>
  </si>
  <si>
    <t xml:space="preserve">Dar seguimiento al cierre de los planes de acción que se definan y evaluar la terminación de los criterios que establecen como parte de la implementación de la NOBACI </t>
  </si>
  <si>
    <t xml:space="preserve">Informe de seguimiento a la implementación de la NOBACI </t>
  </si>
  <si>
    <t>Evaluar la efectividad en el desarrollo y la implementación de las Normas Básicas de Control Interno</t>
  </si>
  <si>
    <t>Informe sobre la efectividad  en el funcionamiento del control interno de acuerdo a la  NOBACI</t>
  </si>
  <si>
    <t>Asegurar el abastecimiento oportuno y de calidad de materiales y servicios</t>
  </si>
  <si>
    <t>Auditoría de Proceso de Compras</t>
  </si>
  <si>
    <t>Evaluar la efectividad y el paso a paso del proceso de compras desarrollado en la empresa</t>
  </si>
  <si>
    <t>Auditoria de Procesos de Compras</t>
  </si>
  <si>
    <t>Auditoría al proceso de Adquisición de Materiales Vs. Existencia en Almacén</t>
  </si>
  <si>
    <t>Verificar  los procesos de compra que se ejecutan por la adqusición de bienes, habiendo existencia de estos en los almacenes</t>
  </si>
  <si>
    <t>Auditoria al Proceso de compras (Adquisición de Materiales Vs. Existencia en Almacén)</t>
  </si>
  <si>
    <t>Auditoría a los servicios de conserjería ofrecidos por las contratas.</t>
  </si>
  <si>
    <t>Verificar el proceso  y gestión de los servicios de conserjeria ofrecidos por la contrata Vs lo establecido en los contratos</t>
  </si>
  <si>
    <t>Auditoria a los servicios contratados de Conserjería</t>
  </si>
  <si>
    <t>Inventario de materiales y equipos eléctricos en los almacenes, correspondiente al año 2017</t>
  </si>
  <si>
    <t>Hacer el levantamiento de materiales y equipos en los almacenes de la empresa</t>
  </si>
  <si>
    <t>Inventario general de almacenes correspondiente al 2017</t>
  </si>
  <si>
    <t>Cantidad de informe programado</t>
  </si>
  <si>
    <t>Cantidad de informe emitido</t>
  </si>
  <si>
    <t>Correos Electrónicos
Minutas
Fotos
Documento Socialización
Informe</t>
  </si>
  <si>
    <t xml:space="preserve">
Auditoria a los servicios contratados de seguridad y vigilancia</t>
  </si>
  <si>
    <t>Verificar el proceso  y la gestión de los servicios de seguridad y vigilancia ofrecidos por la contrata Vs lo establecido en los contratos</t>
  </si>
  <si>
    <t>Auditoría a los Servicios contratados de Seguridad y Vigilancia</t>
  </si>
  <si>
    <t>Garantizar la calidad de la información para análisis y toma de decisiones</t>
  </si>
  <si>
    <t>DAI-GAAF-MCI1 / DAI-GACT-MCI2</t>
  </si>
  <si>
    <t>Auditoría al proceso de baja de activos fijos de proyectos de rehabilitación de redes</t>
  </si>
  <si>
    <t>Verificar el tratamiento operativo y contable que se da a los materiales eléctricos que son sustituidos en  los proyectos de rehabilitación de redes</t>
  </si>
  <si>
    <t xml:space="preserve"> Auditoria al proceso de baja de activos de  proyectos de rehabilitación de redes</t>
  </si>
  <si>
    <t>Auditoría a los Activos Fijos trasladados de lugar</t>
  </si>
  <si>
    <t>Verificar el proceso que se sigue, cuando se requiere trasladar de un lugar a otro un mobiliario o equipo de oficina . Así como equipos de informática, o cuando estos son sustituidos por deterioro</t>
  </si>
  <si>
    <t xml:space="preserve"> Auditoria a los activos fijos (mobiliarios, equipos de oficina y equipos informáticos que son trasladados de lugar) 
</t>
  </si>
  <si>
    <t xml:space="preserve">Auditoría a la cuenta de gastos (parametrización presupuesto Vs. SAP) </t>
  </si>
  <si>
    <t>Verificar los  la parametrización  de algunas cuentas de gastos en el Presupuesto, Vs los registros del gastos en el sistema SAP</t>
  </si>
  <si>
    <t>Auditoría a la cuenta de gastos (parametrización presupuesto Vs. SAP)</t>
  </si>
  <si>
    <t>DAI-GASI-MCI-2</t>
  </si>
  <si>
    <t>Auditoría a los movimientos de materiales - Transación MIGO - SAP</t>
  </si>
  <si>
    <t>Identificar lo relacionado a la entrada, salida y movimientos de materiales por medio de la transacción MIGO en SAP en base a la correcta asignación de perfiles de acuerdo a las funciones de los colaboradores que la utilizan</t>
  </si>
  <si>
    <t>Auditoría al uso de la transacción MIGO de SAP</t>
  </si>
  <si>
    <t>Auditoría a la adquisición de plataformas tecnológicas</t>
  </si>
  <si>
    <t>Verificar que las adquisiciones de equipos y herramientas tecnológicas cuentan con los estudios técnicos, económicos y funcionales. De igual forma, evaluar su uso e impacto en la empresa</t>
  </si>
  <si>
    <t>Auditoría a la Adquisición de equipos y aplicaciones tecnológicas</t>
  </si>
  <si>
    <t>Auditoría al desarrollo interno de Software</t>
  </si>
  <si>
    <t>Se pretende en conjunto con la Dirección de TI, crear varios escenarios para presentarlos a la Dirección de Gestión Humana, a los fines de buscarle una solución</t>
  </si>
  <si>
    <t>Auditoría al Desarrollo Interno de Software Implementado por Área Distinta a la  DTI</t>
  </si>
  <si>
    <t>Auditoría de Vulnerabilidades en los Sistemas de Información</t>
  </si>
  <si>
    <t>Identificar cuáles vulnerabilidades existen en los Sistemas de Información a los fines establecer los niveles de seguridad y por consiguiente plantear las mejoras o soluciones de las mismas</t>
  </si>
  <si>
    <t>Auditoría a la Seguridad de la Información, para verificar si éstos cumplen con niveles aceptables en la integridad, disponibilidad y confidencialidad de la información</t>
  </si>
  <si>
    <t>Mejorar la capacidad de respuesta de los procesos claves por medio de herramientas y metodologías que garanticen su eficiencia y efectividad</t>
  </si>
  <si>
    <t>Auditoría a la devolución de materiales de proyectos</t>
  </si>
  <si>
    <t>Verificar el proceso que se sigue  con los materiales devueltos a almacen provenientes de proyectos. Verificados desde el momento que son retirados del terreno hasta su llegada y registro a almacen</t>
  </si>
  <si>
    <t>Auditoría a la Devolución de materiales de Proyectos</t>
  </si>
  <si>
    <t xml:space="preserve">Gerencia de Auditoría Administrativa y Financiera </t>
  </si>
  <si>
    <t>Auditoría a los materiales adquiridos con errores en fichas técnicas</t>
  </si>
  <si>
    <t>Verificar y cuantificar los materiales que están en almacen  y que por errores de ficha técnica estan registrados bajo un mismo código, otros iguales con códigos diferentes y otros que  no se pueden utilizar por errores al momento de adquirirlos</t>
  </si>
  <si>
    <t>Auditoría a los Materiales adquiridos con errores en Fichas Técnicas</t>
  </si>
  <si>
    <t>Auditoría de artefactos quemados</t>
  </si>
  <si>
    <t>Verificar los montos pagados y  el proceso que se sigue  luego de que el evento en  notificado por los clientes</t>
  </si>
  <si>
    <t>Auditoria sobre el proceso de artefactos quemados</t>
  </si>
  <si>
    <t>Auditoría a las cuentas por pagar - antiguedad de saldos</t>
  </si>
  <si>
    <t>Verificar la ejecución de la Cadena de  pagos y si esta se corresponde  a la antiguedad de saldo de las cuentas aprobadas para su pago</t>
  </si>
  <si>
    <t>Auditoria a las cuentas por pagar (proceso antigüedad saldos-cadena de pagos)</t>
  </si>
  <si>
    <t>Venta de Chatarra. Auditoría del proceso de Despacho de Chatarra</t>
  </si>
  <si>
    <t>Acompañar  y verificar el proceso de Despacho de Chatarras, observando la cantidad de material despachado y facturado</t>
  </si>
  <si>
    <t>Auditoría al proceso 1 de Despacho de Chatarra</t>
  </si>
  <si>
    <t>Correos Electrónicos
Fotos
Documento Socialización
Informe</t>
  </si>
  <si>
    <t>Auditoría al proceso 2 de Despacho de Chatarra</t>
  </si>
  <si>
    <t>Auditoría a los anticipos</t>
  </si>
  <si>
    <t>Verificar el proceso ejecutado para otorgar los anticipos,   los controles existentes, y el seguimiento dado a estos por parte de las áreas responsables</t>
  </si>
  <si>
    <t>Auditoria Cuentas por Pagar (Anticipos )</t>
  </si>
  <si>
    <t>Optimizar los sistemas de control y seguimiento a la gestión</t>
  </si>
  <si>
    <t>Auditoría al proceso de cobros vs. existencia en banco</t>
  </si>
  <si>
    <t>Verificar  la entrada de efectivo, cobrado vs depósitado, y  los controles existentes en este proceso por parte de las áreas responsables</t>
  </si>
  <si>
    <t>Auditoría al Proceso de Cobros Vs. lo depositado en Banco</t>
  </si>
  <si>
    <t>Auditoría al manejo de cajas fuertes.</t>
  </si>
  <si>
    <t>Verificar el manejo dado en las oficinas comerciales a las cajas fuertes.</t>
  </si>
  <si>
    <t>Auditoría al proceso de suministro y consumo de combustible</t>
  </si>
  <si>
    <t>Verificar el proceso de suministro de combustible, así como los controles existentes para este proceso y su  cuantificación</t>
  </si>
  <si>
    <t>Auditoría al Proceso de Suministro y Consumo de Combustible</t>
  </si>
  <si>
    <t>Proyecto de documentación y/o actualización del Marco Normativo (Manual de procedimientos, Manual de Organización y Funciones, Estatutos) de la Dirección de Auditoría Interna</t>
  </si>
  <si>
    <t>Elaborar el perfil del proyecto de documentación y/o actualización del Marco Normativo  (Identificación y Documentación de normas, procedimientos, actualizacion de manual de organización y funciones y de los Estatutos)</t>
  </si>
  <si>
    <t>Documentar procedimientos</t>
  </si>
  <si>
    <t xml:space="preserve">Cantidad de procedimiento </t>
  </si>
  <si>
    <t xml:space="preserve">Cantidad de procedimiento documentado  </t>
  </si>
  <si>
    <t>Documentos</t>
  </si>
  <si>
    <t>Optimizar el sistema de gestión del talento humano</t>
  </si>
  <si>
    <t>Eficientizar el sistema de compensación y beneficios</t>
  </si>
  <si>
    <t>Auditoría al proceso de Horas Extra</t>
  </si>
  <si>
    <t>Verificar el proceso de pago de horas extras, su cuantificacióno y los controles existentes por parte de las áreas para la ejecución de este proceso</t>
  </si>
  <si>
    <t>Auditoría al Cálculo y Pago de Hora Extra</t>
  </si>
  <si>
    <t>Auditoría al pago de dietas</t>
  </si>
  <si>
    <t>Verifiación del proceso de pago de dietas y los controles existentes por parte de las áreas en la ejecuion del proceso</t>
  </si>
  <si>
    <t>Auditoría al Pago de Dietas</t>
  </si>
  <si>
    <t xml:space="preserve">Incrementar la calidad del servicio </t>
  </si>
  <si>
    <t>Asegurar el cumplimiento de los estándares establecidos en las normas de calidad vigentes</t>
  </si>
  <si>
    <t>Auditoría  a  Procesos Comerciales</t>
  </si>
  <si>
    <t>Evaluar la calidad y tiempo de respuesta a los clientes</t>
  </si>
  <si>
    <t>Auditoría a la Atención del Servicio Al Cliente en Oficinas Comerciales</t>
  </si>
  <si>
    <t>Correos Electrónicos
Minutas
Fotos
Informe</t>
  </si>
  <si>
    <t>Revisar los tiempos de Respuestas y las Causas de la Reclamación</t>
  </si>
  <si>
    <t>Auditoría Reclamaciones</t>
  </si>
  <si>
    <t>Evaluar el Cumplimiento de los Plazos establecidos en la Ley General de Electricidad</t>
  </si>
  <si>
    <t>Auditoría Bajas Voluntarias y Devolución de Fianzas Maryor a RD$10,001.00</t>
  </si>
  <si>
    <t>Garantizar la satisfacción del servicio externo e interno</t>
  </si>
  <si>
    <t>DAI-MCI1</t>
  </si>
  <si>
    <t>Ejecución de auditorías especiales</t>
  </si>
  <si>
    <t>Realizar los trabajos de auditorías especiales, generalmente son solicitudes externas/internas</t>
  </si>
  <si>
    <t>Auditorías Especiales a Solicitud</t>
  </si>
  <si>
    <t>% Cumpliento en atención a cantidad de solicitudes recibidas</t>
  </si>
  <si>
    <t>Cantidad de solicitudes recibidas y atendidas</t>
  </si>
  <si>
    <t>Clemencia Abréu</t>
  </si>
  <si>
    <t>Proyecto de Desarrollo Plan de Riesgos Edenorte Dominicana 2018 - 2020</t>
  </si>
  <si>
    <t>Acompañar a las diferentes unidades de la empresa en la Identificación y Valoración de los riesgos</t>
  </si>
  <si>
    <t>Acompañar a  las diferentes unidades de la Empresa, en el levantamiento de los riesgos de sus áreas, de cara a conformar el Plan de Riesgo de la institución</t>
  </si>
  <si>
    <t>Elaborar el Perfil del Proyecto</t>
  </si>
  <si>
    <t>Planificado Versus Ejecutado</t>
  </si>
  <si>
    <t>Correos, Minutas, Perfil del proyecto</t>
  </si>
  <si>
    <t>Clemencia  Abréu / Claribel Tolentino</t>
  </si>
  <si>
    <t>Gestionar el Acompañamiento por parte de personal externo</t>
  </si>
  <si>
    <t>Correos, Minutas, Formulario Control de Visitas,  Fotos</t>
  </si>
  <si>
    <t>Desarrollar  capacitación técnica del equipo de trabajo que permita accesorar en el levantamiento de los  riesgos</t>
  </si>
  <si>
    <t xml:space="preserve">Correos, Minutas, Formulario Control de Visitas,  Lista de Participantes, Fotos, </t>
  </si>
  <si>
    <t>Diseñar las herramientas de trabajo para  el levantamiento de información</t>
  </si>
  <si>
    <t>Correos, Cuestionarios y Guias para levantamiento Información de las áreas</t>
  </si>
  <si>
    <t>Definir y socializar la Metodología de Intervención</t>
  </si>
  <si>
    <t>Minutas, correos, fotos, Metodología definida</t>
  </si>
  <si>
    <t>Gestionar la Reestructuración del Comité de Riesgos</t>
  </si>
  <si>
    <t>Correos, Minutas, Convocatorias, Comunicado interno, Juramentación Comité de Riesgos</t>
  </si>
  <si>
    <t>Definir la política de riesgos</t>
  </si>
  <si>
    <t>Correos Electrónicos
Minutas
Fotos
Política de Riesgos,
Socialización
Comunicado intranet</t>
  </si>
  <si>
    <t>Elaboración y Socialización del Plan de riesgo de las áreas 2018 - 2020</t>
  </si>
  <si>
    <t>Acompañar a las áreas Estratégicas de la Alta Dirección en la identificación y valoración de los riesgos</t>
  </si>
  <si>
    <t>Minutas para reunión, correos, fotos, formularios o guias para el levantamiento, matriz de riesgos.</t>
  </si>
  <si>
    <t>Acompañar a las áreas de la Comercial con la identificación y valoración de los riesgos</t>
  </si>
  <si>
    <t xml:space="preserve">Luis Serrano </t>
  </si>
  <si>
    <t>Acompañar a las áreas técnicas con la identificación y valoración de los riesgos críticos</t>
  </si>
  <si>
    <t xml:space="preserve">Antrys Rodríguez </t>
  </si>
  <si>
    <t>Acompañar a las áreas administrativa y Financiera en la identificación y valoración de los riesgos</t>
  </si>
  <si>
    <t>Acompañar a la DTI en la identificación y valoración de los riesgos y de los Sistemas de Telemedición de la Dirección de Reducción de Pérdidas</t>
  </si>
  <si>
    <t xml:space="preserve">Rolando del Rosario </t>
  </si>
  <si>
    <t>Seguimiento e informes de Avance</t>
  </si>
  <si>
    <t>I nformes emitidos</t>
  </si>
  <si>
    <t>Requerimiento Consejo</t>
  </si>
  <si>
    <t>Atención a requerimientos del Consejo</t>
  </si>
  <si>
    <t>Atender las solicitudes del Consejo</t>
  </si>
  <si>
    <t>Correos Electrónicos
Minutas
Fotos
Comunicación
Informes especiales</t>
  </si>
  <si>
    <t>Mejorar la imagen corporativa y la comunicación</t>
  </si>
  <si>
    <t>Crear acercamientos estratégicos con grupos de interés</t>
  </si>
  <si>
    <t>Auditoría Modelo CAF</t>
  </si>
  <si>
    <t>Evaluar la efectividad de la implementación del Modelo CAF para mejorar la imagen corporativa y la comunicación</t>
  </si>
  <si>
    <t>Auditorías de procesos a la efectiva Implementación del Modelo CAF</t>
  </si>
  <si>
    <t>Carta de Inicio de auditoría
Correos Electrónicos
Minutas
Fotos
Documento de socialización
Informe</t>
  </si>
  <si>
    <t>Mejorar la percepción de la imagen de la empresa</t>
  </si>
  <si>
    <t>Auditoría a las adecuaciones realizadas a oficinas comerciales</t>
  </si>
  <si>
    <t>Verificar los controles existentes en la ejecución de este proceso</t>
  </si>
  <si>
    <t>Auditoría a las adecuaciones de las Oficinas Comerciales</t>
  </si>
  <si>
    <t>Llenado del autodiagnóstico CAF</t>
  </si>
  <si>
    <t>Completar el autodiagnóstico CAF sobre los resultados 2017 a fecha de llenado</t>
  </si>
  <si>
    <t>Recolectar las evidencias que apliquen a Auditoría Interna</t>
  </si>
  <si>
    <t>Porcentaje documento completado</t>
  </si>
  <si>
    <t>Documento completado</t>
  </si>
  <si>
    <t>Correo solicitud y evidencia de respuesta requerida para cada criterio que aplique a Auditoría Interna</t>
  </si>
  <si>
    <t>PLAN ESTRATEGICO 2018</t>
  </si>
  <si>
    <t>DIRECCION COMERCIAL</t>
  </si>
  <si>
    <t>Formula Indicador</t>
  </si>
  <si>
    <t>Asegurar la disminución del fraude eléctrico a través del marco regulatorio</t>
  </si>
  <si>
    <t>DC-GF-MCI1</t>
  </si>
  <si>
    <t>Identificar los suministros en conexión directa con un consumo mayor o igual a 200 kilos, para gestionar su normalización con la Dirección de Pérdidas.</t>
  </si>
  <si>
    <t>Procurar normalizar los clientes en CD con un consumo al cual le favorece la instalacion de un medidor, asegurar los circuitos A</t>
  </si>
  <si>
    <t>Reduccion de las perdidas</t>
  </si>
  <si>
    <t>Cantidad de Procesos de Identificacion</t>
  </si>
  <si>
    <t>Cantidad de Procesos de Identificacion / Objetivo</t>
  </si>
  <si>
    <t>Informe de reduccion de clientes en conexion directa</t>
  </si>
  <si>
    <t>Facturacion</t>
  </si>
  <si>
    <t>Rosy Cabrera</t>
  </si>
  <si>
    <t>DC-GTC-MCI4</t>
  </si>
  <si>
    <t>Identificar lámparas encendidas en el día y canalizar su normalización.</t>
  </si>
  <si>
    <t>Auditar la luminarias encendidas en el día levantadas a través del MPD de manera mensual</t>
  </si>
  <si>
    <t>Remitir la información a los Gerentes de Redes de los sectores para su normalización.</t>
  </si>
  <si>
    <t>Cantidad Luminarias</t>
  </si>
  <si>
    <t>Cantidad Luminarias / Objetivo</t>
  </si>
  <si>
    <t>Informe Lámparas Normalizadas</t>
  </si>
  <si>
    <t>Gerencia Técnica</t>
  </si>
  <si>
    <t>Alberto Torres</t>
  </si>
  <si>
    <t>Levantamiento georreferenciado en conjunto con distribución, de las nuevas luminarias en proyectos terminados.</t>
  </si>
  <si>
    <t>Asegurarse que estas instalaciones sean registradas en la base datos para su respectiva facturación en los Ayuntamientos y cobranza de la DC para el 2018</t>
  </si>
  <si>
    <t>Solicitar a la unidad ejecutora de proyecto que nos remitan la información de los levantamientos de los proyectos terminados</t>
  </si>
  <si>
    <t>Cantidad de Proyectos Recibidos</t>
  </si>
  <si>
    <t>Cantidad de Proyectos Recibidos / Objetivo</t>
  </si>
  <si>
    <t>Informe Lámparas incorporadas</t>
  </si>
  <si>
    <t>DC-GGS-MCI2</t>
  </si>
  <si>
    <t>Talleres comunitarios para la lectura del medidor y el uso racional y eficiente de la energía eléctrica.</t>
  </si>
  <si>
    <t>Son disertaciones que se utilizan para dar a conocer a los participantes como se lee el medidor, dirigidas por especialistas en el tema</t>
  </si>
  <si>
    <t>Cursos sobre medidor y trabajo en equipo</t>
  </si>
  <si>
    <t>Cantidad de talleres</t>
  </si>
  <si>
    <t>Cantidad de talleres realizados por mes entre las proyectados para el año</t>
  </si>
  <si>
    <t>Fotos</t>
  </si>
  <si>
    <t>Gestion Social</t>
  </si>
  <si>
    <t>Sergio Contreras</t>
  </si>
  <si>
    <t>Talleres a las comunidades sobre la sensibilización de clientes y la consecuencia del Hurto de energía.</t>
  </si>
  <si>
    <t>Son disertaciones que se utilizan para dar a conocer a los participantes sobre las consecuencias del hurto de la energia electrica, dirigidas por especialistas en el tema</t>
  </si>
  <si>
    <t>Cursos sobre consecuencias del hurto de energia</t>
  </si>
  <si>
    <t>Incrementar la cartera de clientes de manera rentable y sostenible en el tiempo</t>
  </si>
  <si>
    <t>Levantamiento y actualización de Vallas publicitarias en ALU</t>
  </si>
  <si>
    <t>Realizar  levantamientos de las  vallas nuevas y existentes en el terreno para proceder a su reconocimiento y cobranza por la DC de dichas vallas.</t>
  </si>
  <si>
    <t>* Levantamiento en el terreno * Identificación de propietarios</t>
  </si>
  <si>
    <t>Cantidad de vallas</t>
  </si>
  <si>
    <t>Cantidad de vallas / Objetivo</t>
  </si>
  <si>
    <t>Informe cantidad de vallas</t>
  </si>
  <si>
    <t>DC-GCE-MCI1</t>
  </si>
  <si>
    <t>Aumentar la cantidad de clientes incorporados al ciclo comercial, a través de las Cooperativas Elétricas.</t>
  </si>
  <si>
    <t>Asegurar la calidad en la contratación del cliente en la zona de dificil gestión.</t>
  </si>
  <si>
    <t>Identificación de las zonas a trabajar</t>
  </si>
  <si>
    <t>Cantidad de clientes incorporados</t>
  </si>
  <si>
    <t>Cantidad / Objetivo</t>
  </si>
  <si>
    <t>Informes, Fotos, Documentos</t>
  </si>
  <si>
    <t>Cooperativas Eléctricas</t>
  </si>
  <si>
    <t>Valerio Rozón</t>
  </si>
  <si>
    <t>Aumentar la Cantidad de Clientes de baja Reintegrados</t>
  </si>
  <si>
    <t>Aumentar la Cantidad de Clientes Activos de 2+Fact Recuperados</t>
  </si>
  <si>
    <t>Aumentar la Cantidad de Contratos Comercialmente Activos</t>
  </si>
  <si>
    <t>Programa de acompañamiento de Gestión Social a la gestión comercial para la normalización y contratación de clientes.</t>
  </si>
  <si>
    <t>La clarificación de las transacciones ayudando a la definición de necesidades y optimizando las relaciones entre clientes y Edenorte</t>
  </si>
  <si>
    <t>Normalizacion de clientes y visitas casa x casa para conscientizar al cliente sobre los beneficios de estar normalizados</t>
  </si>
  <si>
    <t>Cantidad de usuarios normalizados</t>
  </si>
  <si>
    <t>Cantidad de usuarios normalizados por mes entre las proyectadas para el año</t>
  </si>
  <si>
    <t>Informes</t>
  </si>
  <si>
    <t>Acuerdos sociales con las comunidades, cuando amerite re-categorizar los Circuitos de acuerdo al incremento en cobros y energía.</t>
  </si>
  <si>
    <t>Se organizan reuniones con las oficinas comerciales y se visitan lideres comunitarios para acordar los trabajos que se van a realizar en ese circuitos</t>
  </si>
  <si>
    <t>Visitas a lideres para involucrar la comunidad en  las actividades y visitas casa x casa y asambleas con juntas de vecinos</t>
  </si>
  <si>
    <t>Cantidad de reuniones</t>
  </si>
  <si>
    <t>Cantidad de acuerdos realizados por mes entre las proyectadas para el año</t>
  </si>
  <si>
    <t>Informes de los acuerdos</t>
  </si>
  <si>
    <t>Crear alianzas estratégicas con instituciones para fortalecer la gestión de pagos</t>
  </si>
  <si>
    <t>Se pautan reuniones con previos avisos con los administrativos y ahí se organizan las alianzas</t>
  </si>
  <si>
    <t>Visitas a instituciones y reuniones con administrativos y firmas de los acuerdo</t>
  </si>
  <si>
    <t>Cantidad de alianzas</t>
  </si>
  <si>
    <t>Cantidad de alizanzas realizadas por mes entre las proyectadas para el año</t>
  </si>
  <si>
    <t>Contratos</t>
  </si>
  <si>
    <t>Mejorar la eficiencia operativa a través del uso de las tecnologías de medición disponibles</t>
  </si>
  <si>
    <t>Instalación de Medidores en nuevos clientes</t>
  </si>
  <si>
    <t>Medir la Energía consumida por nuestros clientes mediante la instalación de equipos de medición.</t>
  </si>
  <si>
    <t xml:space="preserve">* Solicitud de Suministro                  
* Verificación Suministro                
* Contratación del nuevo cliente  </t>
  </si>
  <si>
    <t xml:space="preserve">Instalación de Medidor en Conexiones Directas </t>
  </si>
  <si>
    <t>Instalar Medición en los Clientes directos que la Gerencia de Facturacion identifique con un consumo significativo, (Mayor a 200 KWh).</t>
  </si>
  <si>
    <t>* Identificación / Depuración de Cartera y Evaluación de las Redes para garantizar una gestión medida adecuada.            * Instalación Equipo de Medida.</t>
  </si>
  <si>
    <t>Proyecto ALU</t>
  </si>
  <si>
    <t>Implementación proyecto ALU para las direcciones de Distribución y Proyectos Financiados.</t>
  </si>
  <si>
    <t>Puesta en producción de la herramienta de automatización Levantamiento de Alumbrado Público, el cual incluye Vallas, Postes, Compañías que usan nuestros postes y Luminarias para cuadre facturación con ayuntamientos.</t>
  </si>
  <si>
    <t>Capacitación Personal
Compra Equipos
Configuración Equipos
Pruebas de campo</t>
  </si>
  <si>
    <t>Sectores Implementados</t>
  </si>
  <si>
    <t>Sectores Implementados / Objetivo</t>
  </si>
  <si>
    <t>DC-GS-MCI1</t>
  </si>
  <si>
    <t>Depuración e inclusión de clientes al ciclo comercial (5 o más facturas)</t>
  </si>
  <si>
    <t>Reintegrar clientes y depurar cartera de deuda de 5 ó más facturas vencidas</t>
  </si>
  <si>
    <t>Elaboración de cartas, gestión de llamadas y visitas personalizadas</t>
  </si>
  <si>
    <t>Cantidad de clientes</t>
  </si>
  <si>
    <t>Cantidad de clientes / Objetivo</t>
  </si>
  <si>
    <t>Acceso a la Aplicacion SGC</t>
  </si>
  <si>
    <t xml:space="preserve">Servicios Comerciales </t>
  </si>
  <si>
    <t>Gloria García</t>
  </si>
  <si>
    <t>Depuración, reintegración y/o sustitución de Clientes en Cartera Bonoluz</t>
  </si>
  <si>
    <t>Realizar saneamiento y gestión de clientes Bonoluz que se encuentren fuera del ciclo comercial y~o no tienen contratos activos, con la finalidad de cobrar, depurar y~o sustituirlos</t>
  </si>
  <si>
    <t xml:space="preserve">Distribución de volantes, periforneo. Visitas concientización del pago casa por casa.  Reuniones con líderes omunitarios y personal de Solidaridad, ADESS.  Gestión de cobro móvil. Identificación de la vivienda cliente BNB. </t>
  </si>
  <si>
    <t>Cantidad de Clientes</t>
  </si>
  <si>
    <t>Cantidad de Clientes / Objetivo</t>
  </si>
  <si>
    <t>Levantamiento del alumbrado público en coordinación con los ayuntamientos/ unilateral, en los casos que aplique.</t>
  </si>
  <si>
    <t>Realizar los levantamientos de luminarias de todos los Distritos y Municipios de los sectores.</t>
  </si>
  <si>
    <t>Actualizar la bases de datos</t>
  </si>
  <si>
    <t>Cantidad  levantamientos</t>
  </si>
  <si>
    <t>Cantidad  levantamientos / Objetivo</t>
  </si>
  <si>
    <t>Informe Ayuntamientos Levantados</t>
  </si>
  <si>
    <t>Reevaluación y revisión de clientes en CD (Actualización de Carga)</t>
  </si>
  <si>
    <t>Esta actividad consiste en actualizar la carga de los clientes en CD, priorizando los que facturen menos de 100 kwhs y estén pagando</t>
  </si>
  <si>
    <t>* Identificar cantidad de clientes en CD con 0 y 1 factura pendiente. 
* Generar o/s para confirmar la situación en el terreno y actualizar la carga.
* Realizar la actualización en el sistema.</t>
  </si>
  <si>
    <t>Incremento del porcentaje de Actas de Irregularidades Cobradas</t>
  </si>
  <si>
    <t>Aseguramiento del cobro de los cargos levantados por situaciones de irregularidades en suministros.</t>
  </si>
  <si>
    <t xml:space="preserve">* Indentificar la cantidad de actas  pendientes en el sistema.                                 * Remitir Informe a las oficinas comerciales para gestionar los  clientes que tengan actas pendientes.   
* Ofertar negociacion según los procesos de la empresa.                                                                                * Realizar operativo de depuración de actas irregularidad. </t>
  </si>
  <si>
    <t>Cambio de Tarifa de BTS1 a BTS2 Ejecutadas en SGC</t>
  </si>
  <si>
    <t>Esta actividad consiste en sanear la base de datos para que los clientes tengan la tarifa que realmente le corresponde.</t>
  </si>
  <si>
    <t>* Remitir  a oficinas informe levantado por lectura, con el fin de identificar los posibles clientes que apliquen para BTS2.
* Dar seguimiento continuo a la data remitida a las oficinas.                                               
* Ejecutar proceso de cambio, agotando los pasos normales con el expediente debidamente completado.</t>
  </si>
  <si>
    <t>Disminucion de Anomalías de Lectura</t>
  </si>
  <si>
    <t xml:space="preserve">Asegurar la aplicación correcta de estos códigos, manteniendo la revisión  de los trabajos de forma diaria, como forma de asegurar tendencia a la disminución.   </t>
  </si>
  <si>
    <t>*  Identificar % Cantidad Anomalías por oficina.                       * Asignación de metas específicas de disminución en términos de % cantidad,  para dichas anomalías                                                                       * Monitoreo constante de los tipos de anomalías, a través de la asignación de responsables.</t>
  </si>
  <si>
    <t>Disminucion de Anomalías de Distribucion</t>
  </si>
  <si>
    <t>Realizar Prelecturas para garantizar la calidad de la facturacion</t>
  </si>
  <si>
    <t>Lectura de Suministros previo a la fecha indicada en Calendario para deteccion de errores y corregir a tiempo.</t>
  </si>
  <si>
    <t xml:space="preserve">Selección de suministros * Toma de lectura y preanalisis adoptando las medidas correctivas que garanticen una facturación de calidad.                                                                             </t>
  </si>
  <si>
    <t xml:space="preserve">Incrementar Gestión Operativos Cobros Móviles </t>
  </si>
  <si>
    <t>Evitar el desplazamiento de los clientes desde zonas distantes a realizar sus requerimientos o cumplir con su pago. Agregar más comunidades para visitar en los operativos, garantizando la presencia de la Empresa en toda su zona de influencia.</t>
  </si>
  <si>
    <t>* Realizar Cronograma con las localidades a gestionar durante el mes .                                           
* Identificar zonas estratégicas de difícil gestión y bajos índices de cobranza.
* Unificar criterios de acciones a realizar en el terreno al momento de realizar la gestión Móvil</t>
  </si>
  <si>
    <t>Incrementar Gestión Cobros Oficinas Móviles</t>
  </si>
  <si>
    <t>Elaboracion de Reporte de negociaciones vencidas (stand-by, acuerdos de pagos, entre otros)</t>
  </si>
  <si>
    <t>Gestionar la cartera de clientes con negociaciones vencidas.</t>
  </si>
  <si>
    <t>* Efectuar gestión de llamadas. * Revertir estados de variables.</t>
  </si>
  <si>
    <t>Cantidad de Reportes</t>
  </si>
  <si>
    <t>Avance Porcentual del Proyecto / 100</t>
  </si>
  <si>
    <t>Informes, correo electronicos</t>
  </si>
  <si>
    <t>Cobranzas Centralizada</t>
  </si>
  <si>
    <t>Catherine Rodríguez</t>
  </si>
  <si>
    <t>DC-GCE-MCI2</t>
  </si>
  <si>
    <t>Incrementar la gestión de cobros en las cooperativas eléctricas.</t>
  </si>
  <si>
    <t>Asegurar que los clientes cumplan con el pago de su factura</t>
  </si>
  <si>
    <t>*Instalar POS en el punto de pago, para la realización del cobro.</t>
  </si>
  <si>
    <t>RD$</t>
  </si>
  <si>
    <t>cant / objetivo</t>
  </si>
  <si>
    <t>Ìnformes</t>
  </si>
  <si>
    <t>Asegurar que las estimaciones de un mes no sobrepasen un 0.4% vs el total de los clientes medidos.</t>
  </si>
  <si>
    <t>Mantener las estimaciones Vs el total de clientes medidos por mes.</t>
  </si>
  <si>
    <t>Asegurar la calidad de la facturacion</t>
  </si>
  <si>
    <t>% de clientes estimados</t>
  </si>
  <si>
    <t>Objetivo Esperado / Promedio de Estimaciones Ejecutadas</t>
  </si>
  <si>
    <t>Informe de estimaciones</t>
  </si>
  <si>
    <t>DC-GNC-MCI1</t>
  </si>
  <si>
    <t xml:space="preserve">Recuperacion Deuda Cartera de Clientes Corporativos </t>
  </si>
  <si>
    <t>Recaudación de facturas vencidas de la cartera</t>
  </si>
  <si>
    <t>* Actualizacion de la deuda
* Coordinación con gestores
* Visista a los clientes</t>
  </si>
  <si>
    <t>MMRD$ Cobrados</t>
  </si>
  <si>
    <t>MMRD$ Cobrados / Objetivo</t>
  </si>
  <si>
    <t>Imagenes de la Consulta de pagos en el SGC</t>
  </si>
  <si>
    <t xml:space="preserve">Gerencia de Negocios </t>
  </si>
  <si>
    <t>Carlos Cruz</t>
  </si>
  <si>
    <t>Recuepracion Deuda Cartera de Clientes Gobierno Cortable</t>
  </si>
  <si>
    <t>Recuperacion Deuda Cartera Clientes No Regulados</t>
  </si>
  <si>
    <t>Incremento de clientes industriales via cambios de tarifas con clientes que demandan mas de 10kva</t>
  </si>
  <si>
    <t>Actualizacion de tarifas a tarifas industriales</t>
  </si>
  <si>
    <t>Cambios de tarifas</t>
  </si>
  <si>
    <t>cantidad</t>
  </si>
  <si>
    <t>Relación de Clientes que demandan Potencia con Tarifa anterior y actual</t>
  </si>
  <si>
    <t>Recuperacion Deuda de Clientes Industriales</t>
  </si>
  <si>
    <t xml:space="preserve">Recaudación de facturas vencidas de la cartera de los Sectores </t>
  </si>
  <si>
    <t xml:space="preserve">Informe de Recuperacion Deuda Cartera Gobierno No Cortable </t>
  </si>
  <si>
    <t>Recaudación de facturas vencidas de la cartera a partir del aporte al FETE/Deficit que realiza Hacienda</t>
  </si>
  <si>
    <t>* Actualizacion de la deuda
* Coordinación con gestores
* Visista a los clientes
* Compensación</t>
  </si>
  <si>
    <t>Cantidad de Informes</t>
  </si>
  <si>
    <t>Cantidad Enviados / Objetivo</t>
  </si>
  <si>
    <t>Imagenes de la Consulta de pagos en el SGC y Movimientos contables</t>
  </si>
  <si>
    <t>DC-GNC-MCI2</t>
  </si>
  <si>
    <t>Actualizacion de la Facturacion de los Ayuntamientos</t>
  </si>
  <si>
    <t>Actualizar mensualmente el consumo asignado a los Ayuntamientos (los que tienen acuerdo) en relación a los suministros agregados y luminarias instaladas</t>
  </si>
  <si>
    <t>* Coordinar con los Gerentes de Distribucion Sector
* Realizar actualizacion de carga en el SGC</t>
  </si>
  <si>
    <t>Cantidad de Ayuntamientos Actualizados</t>
  </si>
  <si>
    <t>Cantidad acturalizados / Objetivo</t>
  </si>
  <si>
    <t>Imagenes de la Consulta de Facturación en el SGC</t>
  </si>
  <si>
    <t>Encuentros con la Cámara de Comercio para la captación de nuevos clientes industriales y retroalimentación sobre el servicio recibido.</t>
  </si>
  <si>
    <t xml:space="preserve">Reunion con Directiva de Camara de Comercio de cada provincia </t>
  </si>
  <si>
    <t>Coordinacion  para solicitar listado de nuevos Clientes con Registro Mercantil</t>
  </si>
  <si>
    <t>Cantidad de Encuentros</t>
  </si>
  <si>
    <t xml:space="preserve">Cantidad de visita realizada / Objetivo </t>
  </si>
  <si>
    <t>Fotografía de la actividad</t>
  </si>
  <si>
    <t>Identificación de Postes usados por terceros (Telefónicas y cables)</t>
  </si>
  <si>
    <t>Consiste en identificar los postes de la empresa usados por las líneas telefónicas y Telecables , con el fin de aumentar los ingresos  a la empresa por el uso de estas.</t>
  </si>
  <si>
    <t>Levantar e identificar las instituciones que hacen uso de los postes de la empresa.</t>
  </si>
  <si>
    <t>Cantidad de entidades</t>
  </si>
  <si>
    <t>Cantidad de entidades / Objetivo</t>
  </si>
  <si>
    <t>Informe Postes Identificados</t>
  </si>
  <si>
    <t>DC-GCC-MCI1</t>
  </si>
  <si>
    <t>Gestión de alianza con Bancos para implementar pagos de facturas mediante cajeros de automático.</t>
  </si>
  <si>
    <t>Habilitar el pago de factura de energía, a través de cajeros automáticos que tienen disponibles las entidades bancarias.</t>
  </si>
  <si>
    <t>Identificar entidades que apliquen.</t>
  </si>
  <si>
    <t>Cantidad de Bancos.</t>
  </si>
  <si>
    <t>Cant. De Bancos / Objetivo.</t>
  </si>
  <si>
    <t>Contrato</t>
  </si>
  <si>
    <t>Formación a Estafetas Comerciales y Corporativas.</t>
  </si>
  <si>
    <t>Coordinar reunión con los dueños de estafetas, con el fin de asegurar la correcta aplicación del procedimiento.</t>
  </si>
  <si>
    <t>Identificar las debilidades en el proceso de estafetas.</t>
  </si>
  <si>
    <t>Cantidad de reunión</t>
  </si>
  <si>
    <t>Cant. Reunión / objetivo</t>
  </si>
  <si>
    <t>Correo electrónico, listado de asistencia, fotos.</t>
  </si>
  <si>
    <t>DC-MCI2</t>
  </si>
  <si>
    <t>Implementación de estafetas digitales (cajeros autoservicio Mango Pay)</t>
  </si>
  <si>
    <t>Adquirir cajeros de autoservicios para pagos de energía</t>
  </si>
  <si>
    <t>Coordinar con TI y con el proveedor enlaces con sistema e instalación</t>
  </si>
  <si>
    <t>% Ejecución</t>
  </si>
  <si>
    <t>Informe de resultados</t>
  </si>
  <si>
    <t>Informe de Solicitud Bimensual de puntos de pago (Asociaciones, farmacias, etc.)</t>
  </si>
  <si>
    <t>Lograr la instalación en un 100% de los Canales de Pagos al finalizar el año 2018.</t>
  </si>
  <si>
    <t>Coordinar con el suplidor la instalación de los POS.</t>
  </si>
  <si>
    <t>Porcentaje de Instalación / Contratación</t>
  </si>
  <si>
    <t>Informes, correo electrónico</t>
  </si>
  <si>
    <t>Identificar nuevos puntos de cobros para la coordinación con Mercadeo y Gestión Cobranza.</t>
  </si>
  <si>
    <t>Ubicar comercios y/o negocios que puedan ser contratados como estafetas para el pago del servicio eléctrico.</t>
  </si>
  <si>
    <t>* Visitar terreno en búsqueda de Nuevos Puntos
* Informar a Mercadeo/Cobranza de los posibles contratos</t>
  </si>
  <si>
    <t>Cantidad a Identificar</t>
  </si>
  <si>
    <t>Cantidad a Identificar / Objetivo Previsto</t>
  </si>
  <si>
    <t>Incremento del Cobro Automático</t>
  </si>
  <si>
    <t>Asegurar el cobro de la factura antes de su vencimiento, incorporando al cliente al formato de cobro automático, evitando al mismo tener que trasladarse hasta la oficina para efecturar su pago. Evitar además que por un olvido o descuido del cliente, la factura caiga en morosidad y genere suspensión de servicio. Como consecuencia se descongestionan las oficinas.</t>
  </si>
  <si>
    <t xml:space="preserve">* Ofrecer al cliente que posee tarjetas de crédito, el servicio mediante esta modalidad de cobros, durante su visita a las oficinas.                                           * Continuar promocionando esta importante herramienta.                  </t>
  </si>
  <si>
    <t>Cantidad Clientes Incorporados al Sistema Cobro Automático</t>
  </si>
  <si>
    <t>Cantidad Clientes Incorporados al Sistema Cobro Automático / Objetivo Previsto</t>
  </si>
  <si>
    <t>Implementar planes de expansión de redes</t>
  </si>
  <si>
    <t>Identificación de Clientes aptos para AFR y/o Padrinos del Sector</t>
  </si>
  <si>
    <t>Ubicar en el terreno los clientes grandes que estén autogenerando</t>
  </si>
  <si>
    <t>Pasar la informacion al Enargado de Negocios, para que visite el cliente, le instruya y le ofrezca trabajar bajo el concepto AFR, o Apadrinamiento, mostrándole las ventajas.</t>
  </si>
  <si>
    <t>Cantidad Clientes Identificados</t>
  </si>
  <si>
    <t>Cantidad Clientes Identificados / Objetivo Previsto</t>
  </si>
  <si>
    <t>Cantidad de Clientes a conectar en proyectos AFR</t>
  </si>
  <si>
    <t>Número de clientes a interconectar en los proyectos de AFR a realizar en las zonas</t>
  </si>
  <si>
    <t>Realizar levantemientos de los clientes que esten en la disposicion de conexión ya sean usuarios o clientes.</t>
  </si>
  <si>
    <t>Cantidad de Clientes que pueden obtar  a 24horas  / Objetivo</t>
  </si>
  <si>
    <t>Imagenes de la Consulta de pagos en el SGC y visita al terreno</t>
  </si>
  <si>
    <t>Evaluacion en la instalacion de Energia renovable</t>
  </si>
  <si>
    <t>Revisiion de la  carga instalada en funcion a los acuerdos de Medicio Neta</t>
  </si>
  <si>
    <t>Incremento de energia en  Medicion Neta</t>
  </si>
  <si>
    <t>MW Instalados</t>
  </si>
  <si>
    <t>MW Instalados /Objetivo</t>
  </si>
  <si>
    <t xml:space="preserve">Informe de Consulta de KW instalado  en el Programa AMN . </t>
  </si>
  <si>
    <t>Captar nuevos recursos atraves del  AFR.</t>
  </si>
  <si>
    <t>Incentivar la captación de fondos para la realización de Proyectos con Aportes de Financiamiento Reembolzable para uso de explotacion de redes de Clientes Interconectados</t>
  </si>
  <si>
    <t>Visitar los posibles cliente potenciales y presentar el proyecto de pasar a 24 hras</t>
  </si>
  <si>
    <t>MMRD$ Invertidos</t>
  </si>
  <si>
    <t xml:space="preserve">MMRD$ Invertidos/ Objetivo </t>
  </si>
  <si>
    <t>Informe de la entrada de los aportes y la construcion de nuevos circuitos</t>
  </si>
  <si>
    <t>Asegurar la ejecución de los proyectos de ampliación de redes conforme a los estándares de calidad y expectativas de retorno esperados</t>
  </si>
  <si>
    <t>DC-GGS-MCI3</t>
  </si>
  <si>
    <t>Proyectos de Rehabilitación de Redes</t>
  </si>
  <si>
    <t>Sensibilización y acercamiento a clientes en los proyectos de rehabilitación de redes.</t>
  </si>
  <si>
    <t>Es un programa para recolectar, analizar y utilizar informacion  para la concecusion de los objetivos</t>
  </si>
  <si>
    <t>Reuniones con diferentes departamentos involucrados y visitas casa x casa</t>
  </si>
  <si>
    <t>Cantidad de casas visitadas</t>
  </si>
  <si>
    <t>Cantidad de reuniones por mes entre las proyectadas para el año</t>
  </si>
  <si>
    <t>Compensación de Fianzas Vencidas que cumplan con los parámetros regulatorios</t>
  </si>
  <si>
    <t>Aplicación de la Fianza abandonadas por los clientes dados de baja, compensando la misma con la deuda (Según LGE).</t>
  </si>
  <si>
    <t>* Selección de clientes que cumplen
* Extracción de fianza disponible
* Compensación de la deuda en el Sistema</t>
  </si>
  <si>
    <t>Cantidad de compensaciones</t>
  </si>
  <si>
    <t>Cantidad de compensaciones Realizadas / Cantidad de compensaciones previstas</t>
  </si>
  <si>
    <t>Consulta en el SGC de los contratos compensados / Remision de correo electronico con los Contratos Compensados</t>
  </si>
  <si>
    <t>Control de Gestion</t>
  </si>
  <si>
    <t>Julio Alexander Almonte</t>
  </si>
  <si>
    <t>DC-GS-MCI3</t>
  </si>
  <si>
    <t>Depurar la Base de Datos del Sistema Comercial mediante la Ejecución de las Bajas Masivas por Impago</t>
  </si>
  <si>
    <t>Cambiar el Estado de los Suministros que exceden el tiempo que legalmente la empresa puede seguir facturando, una vez ha superado su 3ra factura emitida (Depuraciones de la Base de Datos, según LGE)</t>
  </si>
  <si>
    <t>* Selección de clientes que cumplen
* Carga de los contratos en el Open
* Cambiar el Estado de los contratos
* Colocar incidencias</t>
  </si>
  <si>
    <t>Cantidad de depuraciones</t>
  </si>
  <si>
    <t>Cantidad de depuraciones Realizadas / Cantidad de depuraciones previstas</t>
  </si>
  <si>
    <t>Consulta en el SGC de los contratos de bajas / Remision de correo electronico con los Contratos de baja</t>
  </si>
  <si>
    <t>DC-GF-MCI2</t>
  </si>
  <si>
    <t>Gestionar mejora de proceso de actas de fraude (PGASE)</t>
  </si>
  <si>
    <t xml:space="preserve">Procurar la gestion mas Optima y controlada </t>
  </si>
  <si>
    <t>Mas eficiencia en los procesos operativos</t>
  </si>
  <si>
    <t>Porcentaje Ejecutado / Porcentaje Esperado</t>
  </si>
  <si>
    <t xml:space="preserve">Informe de avance </t>
  </si>
  <si>
    <t>Mantener el tiempo de respuesta y atención en Call Center</t>
  </si>
  <si>
    <t>Disminuir el tiempo promedio de duración de las llamadas al Call Center, ofreciendo una respuesta más rápida a los clientes</t>
  </si>
  <si>
    <t>Implementacion de la herramienta control de Productividad por operador</t>
  </si>
  <si>
    <t>Tiempo Medio de Atención (Min.)</t>
  </si>
  <si>
    <t>Tiempo Medio Objetivo / Tiempo Medio de Atencion (Min.)</t>
  </si>
  <si>
    <t>Informe de resultados y consulta en AVAYA</t>
  </si>
  <si>
    <t>Mantener el TMR de las reclamaciones según la norma de calidad</t>
  </si>
  <si>
    <t>Resolver y velar que las reclamaciones sean resueltas  dentro del plazo</t>
  </si>
  <si>
    <t>Levantamiento de información y Coordinación con áreas involucradas</t>
  </si>
  <si>
    <t>Tiempo Medio de Resolución (Días)</t>
  </si>
  <si>
    <t>Tiempo Medio Objetivo / Tiempo Medio de Resolución (Días)</t>
  </si>
  <si>
    <t>Consulta del Sistema y seguimiento a la Norma de Calidad</t>
  </si>
  <si>
    <t>Medir Mensualmente y Mejorar el Tiempo de Atención en Oficinas Comerciales</t>
  </si>
  <si>
    <t>Medir el tiempo de atención y mantenerlo dentro del plazo establecido en la Norma de Calidad (30 minutos)</t>
  </si>
  <si>
    <t>% de Clientes Atendidos en Plazo</t>
  </si>
  <si>
    <t>% de Clientes Atendidos en Plazo / Objetivo</t>
  </si>
  <si>
    <t>Asegurar el abastecimiento oportuno y de calidad  de materiales y servicios</t>
  </si>
  <si>
    <t>DC-GSCC-MCI1</t>
  </si>
  <si>
    <t>Obtener Backup de personal para actividades comerciales y servicios</t>
  </si>
  <si>
    <t>Seguimiento a la creacion de un back up de personas para mitigar ausencias de personal por motivos diversos en áreas claves</t>
  </si>
  <si>
    <t>Back Up para cubrir temporadas y personal faltante en   (oficinas comerciales, Call Center y áreas corportivas) de servicios por  (auditorias externas, vacaciones, proyectos fuera del POA, licencias, situaciones de emergencias)</t>
  </si>
  <si>
    <t>Coordinar con Gestión Humana y desarrollar instructivo para utilización de backup</t>
  </si>
  <si>
    <t>Personal contratado</t>
  </si>
  <si>
    <t>DC-GCGC-MCI2</t>
  </si>
  <si>
    <t>Estandarizar las aplicaciones utilizadas para la automatización e informes comerciales.</t>
  </si>
  <si>
    <t>Replicar el esquema más optimo en los Sectores, para que todos utilicen formatos homogeneos</t>
  </si>
  <si>
    <t>* Identificación de las necesidades
* Identificacion de las soluciones disponibles
* Reuniones de coordinacion
* Implantación de los modelos</t>
  </si>
  <si>
    <t>Avance Porcentual del Proyecto / Avance Porcentual Esperado</t>
  </si>
  <si>
    <t>Acceso a las Aplicaciones, Informes</t>
  </si>
  <si>
    <t>Actualización de datos de clientes</t>
  </si>
  <si>
    <t>Aprovechar cada contacto con el cliente para solicitarle actualizar sus datos (Teléfonos y compañía)</t>
  </si>
  <si>
    <t xml:space="preserve">* Recordar al cliente actualizar sus datos durante su visita a las oficinas.                                                              *Continuar promocionando esta importante herramienta.     </t>
  </si>
  <si>
    <t>Cantidad Actualizaciones Datos</t>
  </si>
  <si>
    <t>Cantidad Actualizaciones Datos / Objetivo Previsto</t>
  </si>
  <si>
    <t>DC-GCC-MCI2</t>
  </si>
  <si>
    <t xml:space="preserve">Modificar el procedimiento para enfocar la Gestion Legal de Cobros. </t>
  </si>
  <si>
    <t>Modificar el procedimiento para la gestión legal.</t>
  </si>
  <si>
    <t>Coordinar con el área Legal la elaboración del proceso.</t>
  </si>
  <si>
    <t>Modificación del proceso.</t>
  </si>
  <si>
    <t>Modificar</t>
  </si>
  <si>
    <t>Correo electrónico, documentos</t>
  </si>
  <si>
    <t>Realizar benchmarking con empresas homólogas del Sector en las áreas involucradas de Cooperativas Elétricas</t>
  </si>
  <si>
    <t xml:space="preserve">Realizar benchmarking en las demas distribuidoras  </t>
  </si>
  <si>
    <t xml:space="preserve">* Contacto , * visitas, * implementación interna                                            </t>
  </si>
  <si>
    <t>Cantidad de visitas</t>
  </si>
  <si>
    <t>Cantidad / objetivo</t>
  </si>
  <si>
    <t>Correo electronico</t>
  </si>
  <si>
    <t>Formalizar procedimientos de Anomalias Resueltas sin Facturar, Suministros Embalsados, Periodos irregulares, Facturas negativas.</t>
  </si>
  <si>
    <t xml:space="preserve">Dar cumplimiento y estandarizacion a los procesos operativos procurando una gestion estandarizada </t>
  </si>
  <si>
    <t xml:space="preserve">Estandarizacion de procesos </t>
  </si>
  <si>
    <t>Porcentanje de ejecucion</t>
  </si>
  <si>
    <t>Seguimiento al plazo medio de atención las instalaciones realizadas por la DC</t>
  </si>
  <si>
    <t>Brindar seguimiento a la ejecución de las instalaciones realizadas por el personal de la Dirección Comercial para asegurar que se realicen durante los plazos establecidos por el órganos regulador.</t>
  </si>
  <si>
    <t>Asegurar que los centros técnicos de los sectores cumplan con los plazos establecidos por el organismo regulador.</t>
  </si>
  <si>
    <t>TMR en Días</t>
  </si>
  <si>
    <t>Plazo medio resolución Instalaciones realizadas por la DC / objetivo.</t>
  </si>
  <si>
    <t>Seguimiento al plazo medio de atención de las reconexiones.</t>
  </si>
  <si>
    <t>Brindar seguimiento a las Reconexiones por impago que estos queden normalizados dentro de los parámetros establecidos por el órganos regulador.</t>
  </si>
  <si>
    <t>Asegurar la atención de las Reconexiones y Reanudaciones dentro de los plazos establecidos por el órgano regulador.</t>
  </si>
  <si>
    <t>TMR en Horas</t>
  </si>
  <si>
    <t>Plazo medio resolución Reconexiones y Reanudaciones / Objetivo.</t>
  </si>
  <si>
    <t xml:space="preserve">Seguimiento al plazo medio de atención de las órdenes de servicio. </t>
  </si>
  <si>
    <t xml:space="preserve">Brindar seguimiento para que el plazo medio de atención a las órdenes de servicio </t>
  </si>
  <si>
    <t>Asegurar que el tiempo promedio de atención de las órdenes de servicio se encuentre dentro de los plazos establecidos por el órgano regulador.</t>
  </si>
  <si>
    <t>Plazo medio de atención de las órdenes de servicio en días laborables.</t>
  </si>
  <si>
    <t>Plazo medio de atención de las órdenes de servicio / Objetivo.</t>
  </si>
  <si>
    <t>DC-GTC-MCI2</t>
  </si>
  <si>
    <t>Implementación del Modelo Operativo "Control Total (CtrT)" en las Oficinas de EDENorte</t>
  </si>
  <si>
    <t>Aplicar en la gestión comercial de las oficinas un módelo operativo único que permita el seguimiento al ciclo comercial completo, optimizando las operaciones de campo y oficina.</t>
  </si>
  <si>
    <t>Levantamiento y actualización de teléfonos y datos importantes de clientes. Reestructuración Rutas donde sea necesario (no obligatorio). Segmentación del mercado (tipología red, gestiones móviles, circuitos, zonas 24h, Etc.). Integración Areas de Apoyo.</t>
  </si>
  <si>
    <t>Oficinas Comerciales Tipo A y B Implementadas (1 tipo A y 1 Tipo B por cada sector / excepto puerto Plata que está completo)</t>
  </si>
  <si>
    <t>Cantidad Oficinas implementadas / pendientes</t>
  </si>
  <si>
    <t>Informe de oficinas implementadas y resultados de mejora en la gestión de la oficina</t>
  </si>
  <si>
    <t xml:space="preserve">Seguimiento a los plazos medio de resolución de O/S de lectura y Distribución </t>
  </si>
  <si>
    <t>Simplificación de procesos comerciales, enfocado en las necesidades y quejas de los clientes</t>
  </si>
  <si>
    <t>Hacer más simple la gestión de las oficina, mejorando así la calidad y atención al cliente</t>
  </si>
  <si>
    <t>Seleccionar procesos comerciales claves que se consideran burocráticos para hacerlos más simples, a los fines de que reducir tiempo, mejorar calidad a los clientes y mejora de los plazos.</t>
  </si>
  <si>
    <t>Cantidad de procesos</t>
  </si>
  <si>
    <t>Cantidad de Procesos / Objetivo</t>
  </si>
  <si>
    <t>Elaboración de planes de acción de acuerdo al levantamiento de buzones de sugerencias</t>
  </si>
  <si>
    <t>Levantar, procesar y elaborar los informes trimestrales, de las opiniones de los clientes expresadas vía los buzones de sugerencias colocados en las OOCC.</t>
  </si>
  <si>
    <t>Elaborar planes de acción para oportunidades de mejoras detectadas en las oficinas comerciales.</t>
  </si>
  <si>
    <t>Cantidad de Planes</t>
  </si>
  <si>
    <t>Informe de accion del Plan</t>
  </si>
  <si>
    <t>Elaboración de planes de acción de acuerdo a las auditorías en las oficinas comerciales y sistema</t>
  </si>
  <si>
    <t>Gestion de cobro de Instituciones publicas y privadas (cobro automatico)</t>
  </si>
  <si>
    <t>Visitar las instituciones publicas y privadas para gestionar el pago del servicio de energia de automatico, sea via nomina, tarjeta de credido, etc.</t>
  </si>
  <si>
    <t xml:space="preserve">* Realizar visita a instituciones
* Identificar clientes de instituciones.
* Ofertar diferente via de pago de factura                                                                                                                                                                                                                                                            * Realizar acuerdo contratuar entre instituciones. </t>
  </si>
  <si>
    <t>Instituciones con contratos acordado</t>
  </si>
  <si>
    <t>Cantidad de Instituciones</t>
  </si>
  <si>
    <t>Actualización de normas y procedimientos de la DC</t>
  </si>
  <si>
    <t xml:space="preserve">Cantidad de normas y procedimientos actualizados </t>
  </si>
  <si>
    <t>Normas actualizadas o creadas / normas a actualiza o crear</t>
  </si>
  <si>
    <t>Implementar herramienta de consulta de circuitos WEB e IVR</t>
  </si>
  <si>
    <t>Desarrollar herramienta que permita a los clientes consultar el estado del circuito de su sector, a través de la Web e IVR</t>
  </si>
  <si>
    <t xml:space="preserve">% Avances </t>
  </si>
  <si>
    <t>Sistema</t>
  </si>
  <si>
    <t>Realización de auditorías de los procesos y normas en las OOCC</t>
  </si>
  <si>
    <t>Verificación  de la correcta aplicación de los procesos comerciales de las OOCC</t>
  </si>
  <si>
    <t>Realización de auditorías de los procesos, normas y atención al cliente trimestralmente en las OOCC</t>
  </si>
  <si>
    <t>Cantidad de Visitas a Oficinas</t>
  </si>
  <si>
    <t>Cantidad de Visitas a Oficinas / Objetivo</t>
  </si>
  <si>
    <t>Implementación de Control de Mercado / Levantamiento de Territorio</t>
  </si>
  <si>
    <t>Implementación de aplicación para el control y entrega de los insumos de cobranzas.</t>
  </si>
  <si>
    <t xml:space="preserve">Cuantificar la entrega y el stock disponible por sector y oficina de los insumos de cobros que utiliza el área de caja. </t>
  </si>
  <si>
    <t>Controlar la entrega de Insumos.</t>
  </si>
  <si>
    <t>Desarrollo aplicación.</t>
  </si>
  <si>
    <t>Desarrollar.</t>
  </si>
  <si>
    <t>Correo electrónico, aplicación.</t>
  </si>
  <si>
    <t>Aplicación para la cartera de Gestión Legal Externa / Cobros Compulsivos.</t>
  </si>
  <si>
    <t>Permitir controlar de forma automática la gestión de cobros compulsivos (interna / externa)</t>
  </si>
  <si>
    <t>% implementacion</t>
  </si>
  <si>
    <t>ChatBot EDENORTE</t>
  </si>
  <si>
    <t>Nuevo Canal de Pago para el cliente usando Whatsapp</t>
  </si>
  <si>
    <t>Realización de auditorías y supervisión de los procesos de Cobranzas (procedimientos vs operativa).</t>
  </si>
  <si>
    <t>Verificacion  de la correcta aplicacion de los procesos comerciales de las oocc.</t>
  </si>
  <si>
    <t>Identificar las debilidades en los procesos de cobranzas.</t>
  </si>
  <si>
    <t>Cantidad de auditoria</t>
  </si>
  <si>
    <t>Cant. Auditoria / Objetivo.</t>
  </si>
  <si>
    <t>Implementar OTRS para mejorar la información interna que fluja a los departamentos.</t>
  </si>
  <si>
    <t>Instalación de un sistema de gestión de incidencia, para asegurar las solicitudes en los departamentos.</t>
  </si>
  <si>
    <t>Asegurar las solicitudes entre los departamentos.</t>
  </si>
  <si>
    <t>Implementar sistema.</t>
  </si>
  <si>
    <t>Implementar</t>
  </si>
  <si>
    <t>Seguimiento de restructuraciones de rutas de lectura</t>
  </si>
  <si>
    <t>DC-GS-MCI2</t>
  </si>
  <si>
    <t>Seguimiento a las cantidades de brigadas por centro Técnico, según lo requiera la producción o generación de trabajo</t>
  </si>
  <si>
    <t>Verificar y analizar la generación de órdenes de servicio por centro técnico, validar la cantidad promedio de atención por Brigada y la cantidad de brigadas por Centro.</t>
  </si>
  <si>
    <t>Coordinar con los encargados Técnicos de cada sector la salida o entrada de las brigadas en los centros técnicos que lo ameriten.</t>
  </si>
  <si>
    <t>Sectores analizados</t>
  </si>
  <si>
    <t>Sectores Analizados / Objetivos</t>
  </si>
  <si>
    <t>Cantidad de brigadas vs. Generación de Oficina.</t>
  </si>
  <si>
    <t>Seguimiento a la disminución de cortes por impago (Tendencia a la baja)</t>
  </si>
  <si>
    <t>Integrar los procesos productivos de la empresa a través del uso de plataformas tecnológicas que optimicen el funcionamiento de los mismos</t>
  </si>
  <si>
    <t>Implementación del sistema de turnos E-Flow</t>
  </si>
  <si>
    <t>Adquisición de nuevas licencias del sistema de turnos para oficinas comerciales</t>
  </si>
  <si>
    <t>Dar seguimiento con TI a la instalación del sistema turno, capacitar al personal de OOCC hasta su correcto funcionamiento</t>
  </si>
  <si>
    <t>Cantidad instalada</t>
  </si>
  <si>
    <t>Cantidad instalada / Objetivo</t>
  </si>
  <si>
    <t>Número de licencias instaladas</t>
  </si>
  <si>
    <t>Seguimiento a la implementación de la automatización de cortes y reconexiones en medidores con Tecnología de Telegestión.</t>
  </si>
  <si>
    <t xml:space="preserve">Dar seguimiento al diseño e implementación del sistema de telegestión </t>
  </si>
  <si>
    <t>Coordinar con Sistemas Distribución y Pérdidas y la gerencia de Telemedida la programación en implementación del sistema de telegestión.</t>
  </si>
  <si>
    <t>Porcentaje de Ejecución del proyecto</t>
  </si>
  <si>
    <t>Porcentaje de Ejecución del proyecto / Objetivo.</t>
  </si>
  <si>
    <t>Porcentaje de ejecución del proyecto.</t>
  </si>
  <si>
    <t>Implementación aplicación de Distribución de facturas (Android).</t>
  </si>
  <si>
    <t>Implementar aplicación MPL a sistemas Android, mejorando así la disponibilidad de equipos de otras tecnologías y costos, asegunado un ahorro a la empresa.</t>
  </si>
  <si>
    <t xml:space="preserve">Cambio de plataforma utilizada </t>
  </si>
  <si>
    <t>% de Ejecución</t>
  </si>
  <si>
    <t>% de ejecución / objetivo</t>
  </si>
  <si>
    <t>Avances de implementación</t>
  </si>
  <si>
    <t>Desarrollo aplicacion Supervisión</t>
  </si>
  <si>
    <t>Permite a los supervisores del área comercial recibir y ejecutar OS de supervisiones en sus Smarphones.</t>
  </si>
  <si>
    <t>Implementación sistema.</t>
  </si>
  <si>
    <t>Mantenimiento de Equipos MPL- MPD</t>
  </si>
  <si>
    <t>Realizar actualización, revisión y arqueo del total de los equipos MPL-MPD, asegurando el correcto uso de los mismo .</t>
  </si>
  <si>
    <t xml:space="preserve">Asegurar la calidad de los equipos </t>
  </si>
  <si>
    <t>Cantidad de actividades</t>
  </si>
  <si>
    <t>Cantidad de Actividades/Objetivo</t>
  </si>
  <si>
    <t>Reporte de mantenimiento de equipos.</t>
  </si>
  <si>
    <t>Codificación luminarias</t>
  </si>
  <si>
    <t>Diseño e implementación de un proyecto piloto de identificación de luminarias (Codificación)</t>
  </si>
  <si>
    <t>Identificar con un numero único las luminarias en la base de datos de instalaciones</t>
  </si>
  <si>
    <t>*Coordinar con sistemas de distribución la creación de esta nueva entidad</t>
  </si>
  <si>
    <t>Cantidad de proyectos pilotos implementados</t>
  </si>
  <si>
    <t>Cantidad de Pilotos / Objetivo</t>
  </si>
  <si>
    <t>Entidades identificadas</t>
  </si>
  <si>
    <t>Implementar módulo de gestón de fraude por SGC.</t>
  </si>
  <si>
    <t>Informe de avance de implementacion</t>
  </si>
  <si>
    <t>Dar seguimiento a la automatizacion del Modulo de Calidad de la Facturacion.</t>
  </si>
  <si>
    <t>Mejorar el proceso de Seguimiento a la Calidad de la Facturacion.</t>
  </si>
  <si>
    <t>* Convocar a los participantes interesados
* Levantamiento del Proceso
* Diseño del Proceso 
* Desarrollo en Access o Reporting Services</t>
  </si>
  <si>
    <t>Sumatoria % de Ejecucion / Objetivo Esperado</t>
  </si>
  <si>
    <t>Acceso al módulo</t>
  </si>
  <si>
    <t>Incremento envío Factura Ecológica</t>
  </si>
  <si>
    <t xml:space="preserve">Motivacion a los clientes en las oficinas comerciales para uso de las APP. </t>
  </si>
  <si>
    <t>Implementación del módulo de pagos recurrentes en la Oficina Virtual de Edenorte (TRANXA).</t>
  </si>
  <si>
    <t>Permitir que los clientes puedan inscribirse al pago recurrente, através de la oficina virtual.</t>
  </si>
  <si>
    <t>Agilizar las solicitudes de inscripción al pago recurrente.</t>
  </si>
  <si>
    <t>Parametrizar sistema</t>
  </si>
  <si>
    <t xml:space="preserve">Instalar. </t>
  </si>
  <si>
    <t>Contrato,  aplicación</t>
  </si>
  <si>
    <t>Alinear el plan de capacitación a los objetivos estratégicos de la organización</t>
  </si>
  <si>
    <t xml:space="preserve">Realizar formaciones continuas para reforzar los conocimientos de procesos comerciales.       </t>
  </si>
  <si>
    <t>Capacitacion para la Incorporacion de Sistema Medicion Neta para consulta</t>
  </si>
  <si>
    <t>Capacitar a las oficinas sobre la utilizacion del sistema Medicion neta para consulta</t>
  </si>
  <si>
    <t>Realizar levantemientos de los clientes que esten en la disposicion de utilizar el programa</t>
  </si>
  <si>
    <t>Cantidad de capacitacion</t>
  </si>
  <si>
    <t xml:space="preserve">% Cantidad de capacitacion a realizar/ Objetivo </t>
  </si>
  <si>
    <t xml:space="preserve">Asegurar la satisfacción de los colaboradores </t>
  </si>
  <si>
    <t>Reconocimiento Semestral a las Oficinas Comerciales (Ene y Jul).</t>
  </si>
  <si>
    <t>Levantamiento, evaluación y tabulacion de las informaciones de todos los representantes, para selección de los ganadores en el programa de premiación "Gente Brillante"</t>
  </si>
  <si>
    <t>Levantamiento, evaluación y tabulacion de las informaciones de todos los representantes, para selección de los ganadores</t>
  </si>
  <si>
    <t xml:space="preserve">* Seleccion de Ganadores
* Tabulación de información levantada
</t>
  </si>
  <si>
    <t>Datos levantados y tabulación de información</t>
  </si>
  <si>
    <t>Optimizar y mantener la gestión por competencias</t>
  </si>
  <si>
    <t>Diseño y estandarización para evaluación técnicas de representantes de nuevo ingreso.</t>
  </si>
  <si>
    <t>Disenar un formato estándar para la evaluación técnica de representantes de servicio de nuevo ingreso a las oficinas comerciales</t>
  </si>
  <si>
    <t>Coordinar con las áreas operativas y con Reclutamiento y selección para unificar criterios de evaluación</t>
  </si>
  <si>
    <t>Documento de evaluación</t>
  </si>
  <si>
    <t xml:space="preserve">Gloria García </t>
  </si>
  <si>
    <t>Ampliar la segmentación del mercado</t>
  </si>
  <si>
    <t>Levantamiento y Actualización Segmentos de Mercado a través MPD</t>
  </si>
  <si>
    <t>Continuar con el proceso de levantamiento de clientes por segmentos que permitan incrementar la cartera de cliente, la reducción de pérdida y el aumento de la cobranza.</t>
  </si>
  <si>
    <t>Levantar Usuarios Sin contratos. Segmentos de clientes de negocios, Clasificación de los segmentos por consumo (A,B,C,D), etc.</t>
  </si>
  <si>
    <t>Cantidad de clientes Segmentados</t>
  </si>
  <si>
    <t>Objetivo Clientes/Vs. Clientes Segmentados</t>
  </si>
  <si>
    <t>Informe Segmentos Aplicación MPD</t>
  </si>
  <si>
    <t>Aperturar Cooperativas Eléctricas</t>
  </si>
  <si>
    <t>Habilitar  nuevas cooperativas electricas en zona de dificil gestión</t>
  </si>
  <si>
    <t>* Coordinar con el IDECOOP la capacitación del personal</t>
  </si>
  <si>
    <t>Cantidad de Cooperativa</t>
  </si>
  <si>
    <t>cant/objetivo</t>
  </si>
  <si>
    <t>Contrato, correo electronico, informe, fotos, Listado de asistencia</t>
  </si>
  <si>
    <t>Generacion de Reporte de suministros con medida industrial y tarifa regular que tenga potencia leida mayor a 10kVA.</t>
  </si>
  <si>
    <t>Procurar tener una base de clientes normado acorde a la tarifa correspondiente a cada uno</t>
  </si>
  <si>
    <t>Tener mayor control de los clientes con demanda, reduccion de costos operacionales, reduccion de las perdidas tecnicas.</t>
  </si>
  <si>
    <t>Avance del Proceso de Identificacion / Objetivo</t>
  </si>
  <si>
    <t>Porcentaje de clientes identificados</t>
  </si>
  <si>
    <t xml:space="preserve">Facturacion </t>
  </si>
  <si>
    <t>Gestionar Cobro de Peaje a las compañías de cables por  uso de postes de EDENORTE</t>
  </si>
  <si>
    <t>Extender el cobro de alquiler por el uso de los postes de la empresa a las demás compañías que utilizan nuestros activos.</t>
  </si>
  <si>
    <t>* Actualizacion de levantamientos
* Negociacion con las compañías usuarias</t>
  </si>
  <si>
    <t>Cantidad de Compañias a Contratar</t>
  </si>
  <si>
    <t>Cantidad de Compañias a Contratar / Objetivo</t>
  </si>
  <si>
    <t>Realización de Proyectos 24Hrs con AFR</t>
  </si>
  <si>
    <t xml:space="preserve">Aumentar la cartera de Proyectos con Aportes de Financiamiento Reembolzable </t>
  </si>
  <si>
    <t>Cantidad de proyectos</t>
  </si>
  <si>
    <t>Cantidad de Proyecto Realizado  / Objetivo</t>
  </si>
  <si>
    <t>DC-GTC-MCI5</t>
  </si>
  <si>
    <t xml:space="preserve">Generación de ordenes de Supervisión de Distribución </t>
  </si>
  <si>
    <t>Generación mensual de O/S de servicio de supervisión de forma centralizada.  De acuerdo al análisis de información del MPD y de las reclamación de otras áreas de la empresa</t>
  </si>
  <si>
    <t>Asegurar la correcta supervisión del personal de distribución en terreno</t>
  </si>
  <si>
    <t>Cantidad de Ordenes</t>
  </si>
  <si>
    <t>Cantidad de ordenes/Objetivo</t>
  </si>
  <si>
    <t>Ordenes Generadas OPEN</t>
  </si>
  <si>
    <t>Generación de ordenes de Supervisión de Lectura</t>
  </si>
  <si>
    <t>Asegurar la correcta supervisión del personal de lectura en terreno</t>
  </si>
  <si>
    <t>Cantidad de ordenes /Objetivo</t>
  </si>
  <si>
    <t xml:space="preserve">Supervisión corporativa de lecturas Regulares e Industriales </t>
  </si>
  <si>
    <t>Realización de Supervisión de lecturas regulares e industriales en el terreno de acuerdo a los análisis de la información del sistema, asegurando que el personal cumpla con las normas y procedimientos de la empresa</t>
  </si>
  <si>
    <t>Supervisión de terreno</t>
  </si>
  <si>
    <t>Informe de resultado</t>
  </si>
  <si>
    <t>DC-GTC-MCI1</t>
  </si>
  <si>
    <t>Realización de Inspecciones de calidad.</t>
  </si>
  <si>
    <t>Realizar visitas a diferentes centros técnicos para inspeccionar que estos realicen los trabajos en terreno y los sistemas acorde con las normas y procedimientos esperados.</t>
  </si>
  <si>
    <t>Visita a terreno de cada centro, levantamiento inventarios, levantamiento funciones y conocimientos individuales.</t>
  </si>
  <si>
    <t>Cantidad de Inspecciones</t>
  </si>
  <si>
    <t>Cantidad de Inspecciones de Calidad / Objetivo</t>
  </si>
  <si>
    <t>Centros Inspeccionados</t>
  </si>
  <si>
    <t>Capacitación de personal de Alumbrado Público y brigadas.</t>
  </si>
  <si>
    <t>Obtener conocimientos y habilidades en el manejo de la aplicación ALU en la PDA</t>
  </si>
  <si>
    <t>*Obtener mejor eficiencia y destreza a la hora de llevar a cabo los levantamientos.</t>
  </si>
  <si>
    <t>Capacitaciones</t>
  </si>
  <si>
    <t>Capacitaciones / Objetivo</t>
  </si>
  <si>
    <t>Cantidad de Entrenamientos Ejecutados</t>
  </si>
  <si>
    <t>Limitar las estimaciones reiteradas mayor a 2 meses para que no sobrepasen el 15% del total de las de un mes.</t>
  </si>
  <si>
    <t>Eliminar la cantidad de facturas emitidas repetidas sin una lectura real.</t>
  </si>
  <si>
    <t>Retroalimentacion continua entre las areas relacionadas a los fines de lograr la normalizacion de los clientes</t>
  </si>
  <si>
    <t>% Estimaciones reiteradas repetitivas</t>
  </si>
  <si>
    <t>Objetivo Esperado / Promedio de Estimaciones Reiteradas</t>
  </si>
  <si>
    <t>Informe de Facturacion / seguimiento a la Norma de Calidad</t>
  </si>
  <si>
    <t>Garantizar la fidelización de clientes residenciales y comerciales</t>
  </si>
  <si>
    <t>Implementar Tarjeta fidelización para clientes</t>
  </si>
  <si>
    <t>Crear un plan de fidelización de los clientes (Acumulación de puntos a canjear por energía)</t>
  </si>
  <si>
    <t>Desarrollar proyecto, logistica y campañas. Coordinar desarrollo y la implementación del uso de tarjetas Fidepuntos. Mediante código de barra a clientes para evitar el uso de duplicados para pagos</t>
  </si>
  <si>
    <t>Coordinar desarrollo del uso de la tarjeta Ede puntos</t>
  </si>
  <si>
    <t>Informe de avance del desarrollo</t>
  </si>
  <si>
    <t>Asesoria y consultoria a Grandes Clientes</t>
  </si>
  <si>
    <t>Visitar los grandes clientes para asesorarle sobre el ahorro de consumo de energia reactiva, potencia maxima, etc.</t>
  </si>
  <si>
    <t xml:space="preserve">* Identificar grandes clientes. 
* Realizar visita a grandes clientes.
* Realizar asesoria electrica.                                                                                                                                                                                                                                                        </t>
  </si>
  <si>
    <t>Satisfacion y fidelizacion de grandes clientes</t>
  </si>
  <si>
    <t>Satisfacion de clientes</t>
  </si>
  <si>
    <t>Formulario de control de mercado para las principales informaciones de Grandes Clientes.</t>
  </si>
  <si>
    <t>Preparar planilla en excel para archivar la informacion disponible</t>
  </si>
  <si>
    <t xml:space="preserve">* Actualizar  planilla diario con los trabajos  
* Coordinación Encaragados detalle de reunion. 
</t>
  </si>
  <si>
    <t xml:space="preserve">% Informe Actualizacion de Cartera  / Objetivo </t>
  </si>
  <si>
    <t xml:space="preserve">Informe de Planilla </t>
  </si>
  <si>
    <t>Capacitación de actualización de conocimientos de lectura y distribución.</t>
  </si>
  <si>
    <t xml:space="preserve">Realización actividades de Actualización conocimiento de procedimientos, lectura de medidores u otra necesidad identificada que el personal de lectura necesite para la correcta ejecución del trabajo asignado </t>
  </si>
  <si>
    <t>Asegurar la retroalimentación del personal en las áreas de trabajo.</t>
  </si>
  <si>
    <t>Capacitación del personal interno. (Servicio Técnico).</t>
  </si>
  <si>
    <t>Llevar a cabo un programa de capacitación y retroalimentación del personal de servicio Técnico de cada sector para asegurar que los trabajos sean realizados según las normas y procedimientos que rigen el área.</t>
  </si>
  <si>
    <t>Coordinar con Capacitación y Desarrollo la Capacitación continua, de nuestro personal interno, en los sistemas SGS, CHM y todo lo referente al análisis de Calidad.</t>
  </si>
  <si>
    <t xml:space="preserve">Cantidad de Capacitaciones </t>
  </si>
  <si>
    <t>Cantidad de Capacitaciones / Objetivo</t>
  </si>
  <si>
    <t>Personal Capacitado.</t>
  </si>
  <si>
    <t>Campo entrenamiento brigadistas Servicio Técnico</t>
  </si>
  <si>
    <t>Realizar de manera continua capacitaciones a las brigadas externas en los campos de entrenamientos, esto para garantizar la buena ejecución de las órdenes de servicio en el terreno.</t>
  </si>
  <si>
    <t>Coordinar con encargados Técnicos de los sectores y personal de las contratas la capacitación del personal de las brigadas.</t>
  </si>
  <si>
    <t>Cantidad de entrenamientos</t>
  </si>
  <si>
    <t>Cantidad de entrenamientos / Objetivo</t>
  </si>
  <si>
    <t>Brigadas Capacitadas.</t>
  </si>
  <si>
    <t>Capacitación de técnico especialista en artefactos quemados por sector.</t>
  </si>
  <si>
    <t>Realizar capacitaciones en los diferentes sectores para crear un personal especializado en la atención de artefactos quemados.</t>
  </si>
  <si>
    <t>Coordinar con Capacitación y Desarrollo las fechas a realizar las capacitaciones.</t>
  </si>
  <si>
    <t>Cantidad de Capacitaciones</t>
  </si>
  <si>
    <t>Realizar Supervisiones de Corte y Campo</t>
  </si>
  <si>
    <t>Seguimiento a la calidad de las órdenes de servicio.</t>
  </si>
  <si>
    <t>Seguimiento a la calidad de las supervisiones.</t>
  </si>
  <si>
    <t>Seguimiento a la incorporación de nuevas luminarias al sector eléctrico.</t>
  </si>
  <si>
    <t>Aumentar la satisfacción de los clientes mediante la instalación de luminarias en el alumbrado público</t>
  </si>
  <si>
    <t xml:space="preserve">* Identificación de las necesidades primarias en las localidades para las instalaciones de las luminarias. </t>
  </si>
  <si>
    <t>Cantidad de Luminarias</t>
  </si>
  <si>
    <t>Cantidad de Luminarias / Objetivo</t>
  </si>
  <si>
    <t>Instalación Luminarias Distribución Sector a través de Mantenimiento</t>
  </si>
  <si>
    <t>Continuar con la capacitación al personal de Facturación y Tasación.</t>
  </si>
  <si>
    <t>Reforzamientos e interpretacion tecnica, PGASE, Unificacion de criterios para tasacion, conductuales</t>
  </si>
  <si>
    <t>Procurando mayor eficiencia en las operaciones de Tasacion - Facturacion.</t>
  </si>
  <si>
    <t>Cantidad de formacion</t>
  </si>
  <si>
    <t>Cantidad de Formaciones / Objetivo</t>
  </si>
  <si>
    <t>Informe de resultados / empleado capacitado.</t>
  </si>
  <si>
    <t>DC-GGS-MCI6</t>
  </si>
  <si>
    <t>Programa de intervencion en sectores conflictivos</t>
  </si>
  <si>
    <t>Resolución y seguimiento de casos específicos por solicitud de lideres comunitarios para fortalecimiento de la gestión.</t>
  </si>
  <si>
    <t>Encuentro de Líderes Comunitarios. que permita conocer y discutir la importancia del liderazgo comunitario en la generación de energia electrica</t>
  </si>
  <si>
    <t>Encuentros con lideres comunitarios y reuniones con diferentes departamentos</t>
  </si>
  <si>
    <t>Cantidad de conflictos resueltos</t>
  </si>
  <si>
    <t>Cantidad de conflictos resueltos por mes entre los proyectados para el año</t>
  </si>
  <si>
    <t>Realizar análisis en función de la cantidad de clientes y suministros en la zona de concesión para las oficinas comerciales que lo ameriten</t>
  </si>
  <si>
    <t>Reclasificar las oficinas que lo ameriten, en función de cantidad de clientes y suministros bajo su zona de consesión</t>
  </si>
  <si>
    <t>Analizar metodoloía para categorizar las oficinas comerciales y junto a GH reclasificar las que correspondan</t>
  </si>
  <si>
    <t>Cantidad de oficinas reclasificadas</t>
  </si>
  <si>
    <t>N/A</t>
  </si>
  <si>
    <t>Líderes de Entrenamiento</t>
  </si>
  <si>
    <t>Capacitar usuarios líderes y personal de información en las oficinas comerciales, expertos en procesos comerciales, estos entrenarán al personal de nuevo ingreso y~o darán respuesta oportuna a los clientes desde el stand de información</t>
  </si>
  <si>
    <t>Desarrollar Representantes de Servicios especialistas en procesos comerciales que puedan entrenar personal de nuevo ingreso de las diferentes oficinas comerciales</t>
  </si>
  <si>
    <t xml:space="preserve">* Coordinación con capacitación
* Desarrollo de material para el entrenamiento
</t>
  </si>
  <si>
    <t>Cantidad de formaciones</t>
  </si>
  <si>
    <t>Número de formaciones realizadas</t>
  </si>
  <si>
    <t>Desarrollo catálogo de servicio para el área de información</t>
  </si>
  <si>
    <t>Describir las actividades que se realizan desde el área de información y ponerlo a disposición de clientes para su correcta orientación</t>
  </si>
  <si>
    <t>* Definir procesos con áreas involucradas, *Gestionar diseno, confección y compra del catálogo</t>
  </si>
  <si>
    <t>Fotografía de la instalación</t>
  </si>
  <si>
    <t>Reposición plaquitas de identificación  (nombre de pila)</t>
  </si>
  <si>
    <t>Adquirir y distribuir trimestralmente placas con el nombre de pila al personal de oficinas comerciales de nuevo ingreso y/o rotado</t>
  </si>
  <si>
    <t>Coordinar logistica y conlas áreas involucradas</t>
  </si>
  <si>
    <t>Informe de avance de implementación</t>
  </si>
  <si>
    <t>Reposición de espejitos veo mi actitud</t>
  </si>
  <si>
    <t>Gestionar la compra de espejitos para reponer los espejitos rotos o deteriorados y material para habladores de los mismos</t>
  </si>
  <si>
    <t>Coordinar con las áreas involucradas la compra de los espejitos, diseno de campanas e impresiones para los habladores de los espejitos</t>
  </si>
  <si>
    <t>Fotos de la colocación de espejos y campanas en habladores</t>
  </si>
  <si>
    <t>Aplicación de encuesta general de satisfacción de clientes Call Center</t>
  </si>
  <si>
    <t>Realizar encuesta de satisfacción a clientes atendidos por el personal de call center.</t>
  </si>
  <si>
    <t xml:space="preserve">                                                                                                                                                                                                 * Coordinación con la Gerencia de Comunicación Estratégica                              * Desarrollar planes de acción en base a los resultados</t>
  </si>
  <si>
    <t>Cantidad</t>
  </si>
  <si>
    <t>Levantamiento de la encuesta</t>
  </si>
  <si>
    <t>Completar el autodiagnóstico CAF sobre los resultados 2017 a fecha de llenado.</t>
  </si>
  <si>
    <t>Optimizar la gestión del servicio a grandes clientes</t>
  </si>
  <si>
    <t>Implementación de mejora al sistema de consulta a traves de la Web de los cliente telemedidos</t>
  </si>
  <si>
    <t>Actualizacion de las lecturas Diarias</t>
  </si>
  <si>
    <t>Coordinar con Telemedida y TI las herremientas de la Web, APP, etc.  para consulta de lecturas de los grandes clientes telemedidos</t>
  </si>
  <si>
    <t xml:space="preserve">% Informe realizado / Objetivo </t>
  </si>
  <si>
    <t>Informe de la entrada de los sistema</t>
  </si>
  <si>
    <t>Identificar los suministros con medida y consumo regular mayor o igual a 4,000 Kilos, que le corresponde una medida industrial para gestionar con la Dirección de Pérdidas.</t>
  </si>
  <si>
    <t>Para determinar si requiere la instalacion de un medidor con demanda y cambio de tarifa.</t>
  </si>
  <si>
    <t>Asegurar la difusión oportuna de las informaciones</t>
  </si>
  <si>
    <t>DC-GCGC-MCI3</t>
  </si>
  <si>
    <t>Envío de mini mensajes (SMS)</t>
  </si>
  <si>
    <t>Informar a los clientes la emision y vencimiento de su factura, la deuda que presentan, entre otras informaciones, mediante el Envío de mini mensajes (SMS)</t>
  </si>
  <si>
    <t xml:space="preserve">* Selección de Clientes que cumplen con los parametros de la Campaña
* Preparación del Mensaje
* Remisión del SMS </t>
  </si>
  <si>
    <t>Cantidad de SMS</t>
  </si>
  <si>
    <t>Cantidad SMS Enviados / Cantidad de SMS Previstos</t>
  </si>
  <si>
    <t>Acceso a la Aplicación de Envío de SMS y Reporte de SMS remitidos</t>
  </si>
  <si>
    <t>TI - 6,720,000</t>
  </si>
  <si>
    <t>Asamblea comunitaria con líderes de las diferentes comunidades para el involucramiento  mejoramiento de los indicadores de gestión</t>
  </si>
  <si>
    <t>Son reuniones con lideres comunitarios para dar a conocer todas las informaciones sobre las actividades de Edenorte en esa comunidad</t>
  </si>
  <si>
    <t>Reuniones y asambleas y sensibilizacion comunitaria</t>
  </si>
  <si>
    <t>Cantidad de asambleas</t>
  </si>
  <si>
    <t>Cantidad de asambleas realizadas por mes entre las proyectadas para el año</t>
  </si>
  <si>
    <t>Seminario uso racional energía con docentes universitarios</t>
  </si>
  <si>
    <t>Son disertaciones sobre uso racional de la energia electrica dirigas a docentes universitarios</t>
  </si>
  <si>
    <t>Debates y seminarios educativos</t>
  </si>
  <si>
    <t>Cantidad de seminarios</t>
  </si>
  <si>
    <t>Cantidad de seminarios realizados por mes entre las proyectadas para el año</t>
  </si>
  <si>
    <t>Realizar campaña de educación en sectores conflictivos.</t>
  </si>
  <si>
    <t>Son programas dirigidos a sectores con falta de diversas oportunidades y asi consignar una solucion en conjunto</t>
  </si>
  <si>
    <t>Visitas casa x casas y entregas de brochures</t>
  </si>
  <si>
    <t>Cantidad casas visitadas</t>
  </si>
  <si>
    <t>Cantidad de casas visitadas por mes entre las proyectadas para el año</t>
  </si>
  <si>
    <t>Proyecto meta presidencial de sensibilizacion de clientes sobre uso racional de energia electrica</t>
  </si>
  <si>
    <t>Disertación acerca de un tema que se da en un ambiente familiar, empresarial, institucional como lo es el uso eficiente de la energia electrica</t>
  </si>
  <si>
    <t>Visitas escuelas, empresas e instituciones privadas y charlas educativas</t>
  </si>
  <si>
    <t>Cantidad de charlas</t>
  </si>
  <si>
    <t>Cantidad de charlas realizadas por mes entre las proyectadas para el año</t>
  </si>
  <si>
    <t>Crear un plan de acercamiento a la comunidad, mostrándole los beneficios del servicio brindado y la forma correcta del consumo.</t>
  </si>
  <si>
    <t>Es un programa para recolectar, analizar y utilizar informacion para la concecusion de los objetivos</t>
  </si>
  <si>
    <t>Visitas casa x casa, FODA y encuestas</t>
  </si>
  <si>
    <t>Cantidad de FODA y encuestas realizadas por mes entre las proyectadas para el año</t>
  </si>
  <si>
    <t>Encuestas de Evaluación y Monitoreo de la percepcion del usuario</t>
  </si>
  <si>
    <t>Son metodos cientificos que recogen, en forma organizada, informaciones sobre la percepcion de los clientes sobre diferentes indicadores relacionados con la empresa</t>
  </si>
  <si>
    <t>Aplicación de encuesta y procesamiento de datos, entrega de informe con resultados</t>
  </si>
  <si>
    <t>Cantidad de encuestas</t>
  </si>
  <si>
    <t>Cantidad de encuestas realizadas por mes entre las proyectadas para el año</t>
  </si>
  <si>
    <t>Realizar reuniones con los Lideres Comunitarios, para la Apertura de Cooperativas Elétricas</t>
  </si>
  <si>
    <t>Identificar las localidades a Gestionar</t>
  </si>
  <si>
    <t>Coordinar con Gestión Social, la participación de las reuniones.</t>
  </si>
  <si>
    <t>cantidad/objetivo</t>
  </si>
  <si>
    <t>Correo Electronico, Fotos, Informe, Listado de Asistencia</t>
  </si>
  <si>
    <t>Acuerdos con entidades políticas para apoyar en situaciones de conflicto, (ayuntamiento, policía nacional, gobernación, etc.)</t>
  </si>
  <si>
    <t>Se organizan las reuniones con los directores y se planifican las actividades a realizar</t>
  </si>
  <si>
    <t>Visitas a instituciones y reuniones con administrativos y firmas de los acuerdos</t>
  </si>
  <si>
    <t>Cantidad de acuerdos</t>
  </si>
  <si>
    <t>Cantidad de reuniones y acuerdos realizados por mes entre las proyectadas para el año</t>
  </si>
  <si>
    <t>Alianza interinstitucional con universidades para participar en ferias tanto a  nivel nacional como internacional</t>
  </si>
  <si>
    <t>Cantidad de alianzas y reuniones</t>
  </si>
  <si>
    <t>Realizar acuerdos con ONG, para dar asistencia con equipos a estas instituciones</t>
  </si>
  <si>
    <t>Se organizan las reuniones con los directores y se planifican las actividades a realiza y se organizan como seran distribuidos los equipos</t>
  </si>
  <si>
    <t xml:space="preserve">Programa de alianza con las organizaciones comunitarias y deportivas para fortalecer la imagen de la empresa atraves del mejoramiento de la calidad de vida de los ciudadanos. </t>
  </si>
  <si>
    <t>Se organizan reuniones con los lideres de la comunidad y se planifican las entregas de equipos</t>
  </si>
  <si>
    <t>Visitas a los clubes y organizaciones para entrega de equipos y entregas de las donaciones</t>
  </si>
  <si>
    <t>Cantidad equipos donados</t>
  </si>
  <si>
    <t>Cantidad de equipos donados por mes entre las proyectados para el año</t>
  </si>
  <si>
    <t>Programa sustiticion de bombillas</t>
  </si>
  <si>
    <t>Sustitución de bombillas incandescentes por las de Bajo Consumo en zona de gestión para la fidelización de clientes.</t>
  </si>
  <si>
    <t>Es visitar la comunidad y realizar cambios de bombillas de alto consumo por bajo consumo</t>
  </si>
  <si>
    <t>Entrega de bombillas de bajo consumo casa x casa</t>
  </si>
  <si>
    <t>Cantidad de bombillas donadas</t>
  </si>
  <si>
    <t>Cantidad de bombillas donados por mes entre las proyectadas para el año</t>
  </si>
  <si>
    <t xml:space="preserve">Interactuar arduamente, organizando visitas con ayuda de los grupos vivos de la sociedad (clubes, iglesias, deportivos,  etc) </t>
  </si>
  <si>
    <t>Promoción de la salud. Intervenciones comunitarias, arreglos de clubes, campaña de limpieza</t>
  </si>
  <si>
    <t>Visitas puntuales a diferentes organizaciones y actividades con el barrio</t>
  </si>
  <si>
    <t>Cantidad de instituciones visitadas</t>
  </si>
  <si>
    <t>Cantidad de instituciones visitados por mes entre las proyectadas para el año</t>
  </si>
  <si>
    <t xml:space="preserve">Programa ''Un dia con el Barrio'' para la reintegracion de clientes Morosos. (Mantenimiento de Clubes, pintada de calles, recogida de basura y entrega de silas </t>
  </si>
  <si>
    <t>Contribuciones realizadas por la empresa, en equipos electrodomesticos, utiles deportivos y escolares, entre otros</t>
  </si>
  <si>
    <t>Levantamiento de datos de lideres comunitarios y donaciones de utiles y equipos</t>
  </si>
  <si>
    <t>Cantidad de utiles donados</t>
  </si>
  <si>
    <t>Cantidad de reuniones realizados por mes entre las proyectados para el año</t>
  </si>
  <si>
    <t>Implementación de sala y área para niños dentro de las oficinas comerciales</t>
  </si>
  <si>
    <t>Proveer elementos a las oficinas comerciales, que le permitan ocupar el tiempo de los niños que son llevados a las oficinas, mientras sus padres son atendidos.</t>
  </si>
  <si>
    <t>Coordinar con el área de compras y proveedor</t>
  </si>
  <si>
    <t>Fotografias</t>
  </si>
  <si>
    <t>A definir con area especialista</t>
  </si>
  <si>
    <t>Capacitación al personal de las oficinas comerciales en el proceso de Tasación (Técnico y Práctico).</t>
  </si>
  <si>
    <t>Entrenar como mínimo 2 personas por oficina tipo A y 1 en tipo B, con la finalidad de aumentar el cobro, reducir las retasaciones y evitar posibles demandas.</t>
  </si>
  <si>
    <t xml:space="preserve">Contar con un personal calificado y entrenado en el conocimiento de las actas, tanto a nivel técnico - sistema, de terreno y del Marco Regulatorio  </t>
  </si>
  <si>
    <t>Informe capacitaciones realizadas</t>
  </si>
  <si>
    <t>Reincorporar al Ciclo Comercial clientes que actualmente se encuetran de baja.</t>
  </si>
  <si>
    <t>* Identificar contratos de baja que en el terreno estén consumiendo energia.</t>
  </si>
  <si>
    <t>Cantidad de Clientes Revertidos / Objetivo Previsto</t>
  </si>
  <si>
    <t>Imagen de las Consultas en el SGC</t>
  </si>
  <si>
    <t>Gerentes de Sector</t>
  </si>
  <si>
    <t>Sectores</t>
  </si>
  <si>
    <t>Santiago</t>
  </si>
  <si>
    <t>Pablo García</t>
  </si>
  <si>
    <t>Puerto Plata</t>
  </si>
  <si>
    <t>Eliezert Nuñez</t>
  </si>
  <si>
    <t>La Vega</t>
  </si>
  <si>
    <t>Zoe Ya Rodriguez</t>
  </si>
  <si>
    <t>San Francisco</t>
  </si>
  <si>
    <t>Felix Minaya</t>
  </si>
  <si>
    <t>Valverde Mao</t>
  </si>
  <si>
    <t>Rafael Acosta</t>
  </si>
  <si>
    <t>Negociación y cobro de clientes que actualmente tienen una deuda mayor o igual a 2 facturas vencidas, con el objetivo de disminuir la misma.</t>
  </si>
  <si>
    <t>* Identificar clientes que se encuentran en este rango.</t>
  </si>
  <si>
    <t>Cantidad de Clientes que disminuyeron la Cant Fact / Objetivo Previsto</t>
  </si>
  <si>
    <t xml:space="preserve">Esta actividad consiste en incrementar la eficiencia en la aplicación del  proceso Contratación Nuevos Clientes </t>
  </si>
  <si>
    <t xml:space="preserve">* Realizar supervisión de expendientes en las oficinas  para detectar oportunidades de mejora.
* Auditar la aplicación del proceso y remirir el % de error realizado por las oficinas.   
* Los errores identificados se enviarán por usuarios a fin de crear conciencia y motivar a la correcta aplicación.     </t>
  </si>
  <si>
    <t>Cantidad de Contratos Activos</t>
  </si>
  <si>
    <t>Ultima Cantidad de Contratos Activos / Objetivo Previsto</t>
  </si>
  <si>
    <t>Cantidad de Medidores</t>
  </si>
  <si>
    <t>Cantidad de Medidores / Objetivo Previsto</t>
  </si>
  <si>
    <r>
      <t xml:space="preserve">Asegurar la calidad de la facturación </t>
    </r>
    <r>
      <rPr>
        <sz val="14"/>
        <color rgb="FF00B050"/>
        <rFont val="Arial Narrow"/>
        <family val="2"/>
      </rPr>
      <t>e incremento del cobro</t>
    </r>
  </si>
  <si>
    <t>Cantidad de actualizaciones</t>
  </si>
  <si>
    <t>Cantidad de actualizaciones / Objetivo Previsto</t>
  </si>
  <si>
    <t>Imagen de las Consultas en el SGC de clientes que tengan por lo menos 3 facturaciones en CD</t>
  </si>
  <si>
    <t>% de Cantidad de Actas Cobradas</t>
  </si>
  <si>
    <t>Cantidad de Actas Cobradas del Año / Cantidad de Actas Facturadas en el Año</t>
  </si>
  <si>
    <t>Cantidad de cambios tarifa</t>
  </si>
  <si>
    <t>Cantidad de cambios tarifa / Objetivo Previsto</t>
  </si>
  <si>
    <t>Cantidad Anomalias reducidas</t>
  </si>
  <si>
    <t>Cantidad Anomalias reducidas / Objetivo Previsto</t>
  </si>
  <si>
    <t>Consultas en la Aplicación</t>
  </si>
  <si>
    <t>Cantidad de Suministros preleidos</t>
  </si>
  <si>
    <t>Cantidad de Suministros preleidos / Objetivo Previsto</t>
  </si>
  <si>
    <t>Informe de Rutas con Prelecturas</t>
  </si>
  <si>
    <t>MMRD$</t>
  </si>
  <si>
    <t>MMRD$ / Objetivo Previsto</t>
  </si>
  <si>
    <t>Informe de ejecucion y visitas al terreno</t>
  </si>
  <si>
    <t>Consultas en Aplicación Actualización Datos</t>
  </si>
  <si>
    <t>Plazo medio resolución de Instalaciones realizadas por la DC.</t>
  </si>
  <si>
    <t>Plazo medio resolución de Reconexiones y Reanudaciones</t>
  </si>
  <si>
    <t>Plazo medio de atención de las órdenes de servicio</t>
  </si>
  <si>
    <t>DC-GTC-MCI3</t>
  </si>
  <si>
    <t xml:space="preserve">Seguimiento al plazo medio de resolución de las O/S de servicio de lectura </t>
  </si>
  <si>
    <t>Mejora en tiempo de respuesta de las O/S</t>
  </si>
  <si>
    <t xml:space="preserve">Plazo medio </t>
  </si>
  <si>
    <t>Plazo medio / objetivo</t>
  </si>
  <si>
    <t>Indicador OPEN Plazo Medio</t>
  </si>
  <si>
    <t>Presentar informes de resultados de las auditorías y dar seguimiento a la elaboración de planes de acción e impacto de las mejoras aplicadas por los sectores en las oficinas comerciales</t>
  </si>
  <si>
    <t>* Presetar informes a los sectores       * Solicitar detalle de planes de acción sobre la base de los resultados      * Solicitar impacto antes y después de las mejoras en números.</t>
  </si>
  <si>
    <t>Cantidad de planes y medición realizadas por los sectores</t>
  </si>
  <si>
    <t>Informe de plan de acción y medición de impacto</t>
  </si>
  <si>
    <t>Continuidad al Modelo de Control a traves de la elaboración de un reporte con el cual las oficinas puedan administrar sus zonas mediante el seguimiento de sus ingresos y gastos.</t>
  </si>
  <si>
    <t>* Identificacion de la necesidad
* Reunion con las unidades proveedores de la informacion
* Diseño y elaboracion de los reportes
* Publicacion</t>
  </si>
  <si>
    <t>Reportes Remitidos</t>
  </si>
  <si>
    <t>Mantener optimizado las rutas e itinerarios, para obtener mejores resultados y rendimiento en el personal de lectura y distribución.</t>
  </si>
  <si>
    <t>Análisis frecuentes en cada centro de lectura y distribución, asegurando la optimización de los RRHH que maneja el área.</t>
  </si>
  <si>
    <t>Cantidad de centros implementados / objetivo</t>
  </si>
  <si>
    <t>Cantidad de centros ejecutados</t>
  </si>
  <si>
    <t>Brindar seguimiento a los sectores para asegurar la disminución de la ejecución de los cortes por impago.</t>
  </si>
  <si>
    <t>Verificar modelo de gestión Comercial.</t>
  </si>
  <si>
    <t>Cantidad de Cortes ejecutados por Brigadas.</t>
  </si>
  <si>
    <t>Cantidad de Cortes ejecutados por Brigadas / Objetivo</t>
  </si>
  <si>
    <t xml:space="preserve"> Inscribir los clientes en  modalidad de envío factura ecológica, para recibirla sólo por medio de correo electrónico, no físicamente.</t>
  </si>
  <si>
    <t xml:space="preserve">* Ofrecer al cliente esta modalidad de envío de facturas, durante su visita a las oficinas, tanto para contratos vigentes, como para los nuevos contratos                     * Continuar promocionando esta importante herramienta.                </t>
  </si>
  <si>
    <t>Cantidad Clientes Incorporados al Sistema Distribución Factura Ecológica</t>
  </si>
  <si>
    <t>Cantidad Clientes Incorporados al Sistema Distribución Factura Ecológica / Objetivo Previsto</t>
  </si>
  <si>
    <t>Promover entre los Clientes que visitan las Oficinas o gestionados por llamadas telefónicas el Uso de la APP Edenorte y sus ventajas.</t>
  </si>
  <si>
    <t>Mostrarle el funcionamiento de la misma.   Ofrecer a cada cliente, la instalación de la herramienta en su teléfono.</t>
  </si>
  <si>
    <t>Cantidad de Descargas de la aplicación</t>
  </si>
  <si>
    <t>Cantidad de Descargas de la aplicación / Objetivo Previsto</t>
  </si>
  <si>
    <t>Informe Registro de Incidencia modelo</t>
  </si>
  <si>
    <t>Fortalecer las debilidades encontradas en el personal comercial, en aras de mejorar la calidad del servicio, y la aplicación de los procesos comerciales.</t>
  </si>
  <si>
    <t>* Identificar puntos en los cuales se requiere el reforzamiento
* Impartir la enseñanza
* Retroalimentación con GGHH</t>
  </si>
  <si>
    <t>Cantidad Formaciones</t>
  </si>
  <si>
    <t>Cantidad Formaciones / Objetivo Previsto</t>
  </si>
  <si>
    <t>Informe de Resultados de GGHH</t>
  </si>
  <si>
    <t xml:space="preserve">Reconocimiento semestral a las Oficinas Comerciales por resultados alcanzados en indicadores comerciales </t>
  </si>
  <si>
    <t>* Efectuar la entrega del reconocimiento durante la reunión del Sector en cada uno de semestres. 
* Procurar que la información se publique en intranet y comunicación con empleados, para motivar a todos.</t>
  </si>
  <si>
    <t>Cantidad Reconocimientos</t>
  </si>
  <si>
    <t>Cantidad Reconocimientos / Objetivo Previsto</t>
  </si>
  <si>
    <t>Publicación de los seleccionados</t>
  </si>
  <si>
    <t>Asegurar que un % representativo de las o/s que se trabajan, sea supervisadas en el terreno, para asi garantizar la correcta ejecución con la calidad requerida y plazos establecidos.</t>
  </si>
  <si>
    <t>* Asignación de cantidad de supervisiones específicas por cada Supervisor, a través de la orden TO 110.                                                                                                                    * Seguimiento a la ejecución de dichas o/s.                                    * Supervisión de todas las órdenes TO 713, 3ra. Revision de Corte.</t>
  </si>
  <si>
    <t>Cantidad de O/S TO110 Ejecutadas</t>
  </si>
  <si>
    <t>Cantidad de O/S TO110 Ejecutadas / Objetivo Previsto</t>
  </si>
  <si>
    <t xml:space="preserve">Brindar seguimiento a la buena ejecución las órdenes de servicio en los sistemas que empleados por el área. </t>
  </si>
  <si>
    <t>Análisis masivo en sistemas, quincenal, de la calidad de las órdenes de servicio.</t>
  </si>
  <si>
    <t>Porcentaje de Calidad Alcanzado</t>
  </si>
  <si>
    <t>Porcentaje de Calidad alcanzado entre / Objetivo.</t>
  </si>
  <si>
    <t>Calidad de las Órdenes en los sistemas</t>
  </si>
  <si>
    <t>Brindar seguimiento a que las supervisiones realizadas, cumplan y traigan consigo las informaciones básicas esperadas en cada caso.</t>
  </si>
  <si>
    <t>Asegurar que las supervisiones realizadas por el personal, cumplan con los parámetros establecidos por las normas y procedimientos.</t>
  </si>
  <si>
    <t>DIRECCION COMPRAS DE ENERGIA Y REGULACION</t>
  </si>
  <si>
    <t>DCER-MCI5</t>
  </si>
  <si>
    <t>Presentar Ofertas de Venta de Energía atractivas a potenciales Clientes UNR del MEM, garantizando una rentabilidad positiva para la Empresa.</t>
  </si>
  <si>
    <t>Verificar los UNR que estén en el MEM comprando energía de otros Agentes y presentarles oportunamente Ofertas de Venta de Energía que permitan a EDENORTE captarlos como Clientes, siempre y cuando representen un margen positivo para EDENORTE.</t>
  </si>
  <si>
    <t>Cantidad de ofertas a presentar (trimestral)</t>
  </si>
  <si>
    <t>Ofertas Remitidas y Recibidas.</t>
  </si>
  <si>
    <t>DCER</t>
  </si>
  <si>
    <t>Gregorio Ortega</t>
  </si>
  <si>
    <t>DCER-GCE-MCI1</t>
  </si>
  <si>
    <t>Calidad Facturacion a Clientes UNR</t>
  </si>
  <si>
    <t>Garantizar la Calidad del proceso de facturación a los Clientes tipo UNR, verificando que la facturación sea correcta.</t>
  </si>
  <si>
    <t>% Facturas Correctas</t>
  </si>
  <si>
    <t>(Cant. Fact. UNR Correctas / Total Fact. UNR emitidas) * 100</t>
  </si>
  <si>
    <t>Correo DC con reporte de calidad de facturación UNR.</t>
  </si>
  <si>
    <t>GCE</t>
  </si>
  <si>
    <t>Vladimir Santos</t>
  </si>
  <si>
    <t>DCER-MCI4</t>
  </si>
  <si>
    <t>Realizar contratos compra/venta de energía por puntos de intercambio con otras Distribuidoras</t>
  </si>
  <si>
    <t>Gestionar la firma de un acuerdo de compra/venta de energía con EDEESTE, correspondiente a los Retiros de Enería en los puntos de intercambio existentes.
- Levantamiento de Informacion (25%)
- Negociación (50%)
- Firma de Contrato (25%)</t>
  </si>
  <si>
    <t>% Ejecución del Proyecto.</t>
  </si>
  <si>
    <t>Contrato Firmado</t>
  </si>
  <si>
    <t>DCER-MCI1</t>
  </si>
  <si>
    <t>Garantizar la correcta aplicación de los Contratos de Venta de Energía a Clientes No Regulados (UNR). Informe Trimestral Auditoría de procesos.</t>
  </si>
  <si>
    <t>% Cumplimiento de condiciones contractuales establecidas</t>
  </si>
  <si>
    <t>Promedio del trimestre de: Contratos Aplicados correctamente en el mes / Total de Contratos Vigentes en el mes</t>
  </si>
  <si>
    <t>Informe trimestral de Aplicación de Contratos UNR</t>
  </si>
  <si>
    <t>DCER-GR-MCI4</t>
  </si>
  <si>
    <t>Responder oportunamente las consultas regulatorias remitidas desde lo interno de la organización.</t>
  </si>
  <si>
    <t>Dar respuesta a las consultas regulatorias recibidas por la DCER a través del grupo de correo "Consultas Regulatorias" en un plazo máximo de un día hábil a partir de la recepción.</t>
  </si>
  <si>
    <t>% consultas atendidas en plazo</t>
  </si>
  <si>
    <t>Cantidad de consultas respondidas en plazo / Cantidad de consultas recibidas</t>
  </si>
  <si>
    <t>Comprobante de remisión de respuesta.</t>
  </si>
  <si>
    <t>GR</t>
  </si>
  <si>
    <t>Ramón Oscar Corniel Rosario</t>
  </si>
  <si>
    <t>Remitir oportunamente las informaciones requeridas por los organismos externos (SIE, CNE, CDEEE). Informe trimestral</t>
  </si>
  <si>
    <t>Remitir dentro de los plazos correspondientes las informaciones relativas a disposiciones regulatorias y/o solicitudes de organismos externos (MEM, SIE, CNE).</t>
  </si>
  <si>
    <t>% Informaciones emitidas en plazo dentro del trimestre</t>
  </si>
  <si>
    <t>Cantidad de informaciones remitidas en plazo / Cantidad de solicitudes de informaón recibida</t>
  </si>
  <si>
    <t>Reporte trimestral de Solicitudes recibidas y atendidas a la SIE, CNE y/o organísmos externos.</t>
  </si>
  <si>
    <t>DCER-GR-MCI1</t>
  </si>
  <si>
    <t>Capacitar en temas del Marco Regulatorio a las áreas de la organización.</t>
  </si>
  <si>
    <t>Formar al personal operativo de la Empresa  en los fundamentos regulatorios que rigen el Sector Eléctrico Dominicano.</t>
  </si>
  <si>
    <t xml:space="preserve"> - Capacitaciones.</t>
  </si>
  <si>
    <t>Cantidad de formaciones impartidas</t>
  </si>
  <si>
    <t>Control de asistencia a formaciones</t>
  </si>
  <si>
    <t>DCER-GR-MCI1 / DCER-GR-MCI3 / DCER-GR-MCI4</t>
  </si>
  <si>
    <t>Realizar auditorías regulatorias a los procesos clave de la organización.</t>
  </si>
  <si>
    <t>Auditar los procesos realizados en las áreas operativas y retroalimentar sobre las oportunidades de mejora encontradas.</t>
  </si>
  <si>
    <t>Cantidad de auditorías realizadas</t>
  </si>
  <si>
    <t>Reporte de visita</t>
  </si>
  <si>
    <t>DCER-GR-MCI2</t>
  </si>
  <si>
    <t>Realizar análisis crítico de leyes, decretos, resoluciones y normas. Trimestral</t>
  </si>
  <si>
    <t>Garantizar que la creación o modificación de leyes, decretos, resoluciones y normar estén acorde a la Constitución y al ordenamiento regulatorio.</t>
  </si>
  <si>
    <t>Cantidad de leyes, decretos, resoluciones y normas analizadas</t>
  </si>
  <si>
    <t>Cantidad de leyes, decretos, resoluciones y normas analizadas/ Cantidad de leyes, decretos, resoluciones y normas creadas o modificacdas</t>
  </si>
  <si>
    <t>Informes de análisis</t>
  </si>
  <si>
    <t>Seguimiento al cumplimiento de la NCSC mediante informe mensual.</t>
  </si>
  <si>
    <t>Verificar el cumplimiento de todos los indicadores (individuales y globales) de la NCSC y emitir los informes y recomendaciones a las áreas operativas correspondientes.</t>
  </si>
  <si>
    <t>Cantidad de Informes de Seguimiento a la NCSC emitidos</t>
  </si>
  <si>
    <t>Reportes de incumplimientos remitidos</t>
  </si>
  <si>
    <t>Verificar el cumplimiento de la normativa vigente para el sector eléctrico dominicano en los procesos de la Empresa.</t>
  </si>
  <si>
    <r>
      <t xml:space="preserve">Revisar y Actualizar los procedimientos y la normas internas de la Empresa a los fines de garantizar su alineación con lo indicado en la Regulación vigente. Adicionalmente, examinar las decisiones y/o fallos emitidas por PROTECOM para verificar que estén ceñidas a la Regulación vigente y Fiscalizar las asignaciones Tarifarias dentro de la Empresa </t>
    </r>
    <r>
      <rPr>
        <b/>
        <sz val="12"/>
        <color theme="1"/>
        <rFont val="Arial Narrow"/>
        <family val="2"/>
      </rPr>
      <t>(TRIMESTRAL Y SEPARAR)</t>
    </r>
  </si>
  <si>
    <t xml:space="preserve"> - Revisión y actualización de procedimientos internos. 
- Auditoría a las deciones PROTECOM y Recurso Jerárquico.</t>
  </si>
  <si>
    <t>% Cumplimiento</t>
  </si>
  <si>
    <t>(Solicitudes atendidas / Solicitudes recibidas) * 100</t>
  </si>
  <si>
    <t>Informe de gestión de la Gerencia</t>
  </si>
  <si>
    <t>DCER-MCI2</t>
  </si>
  <si>
    <t>Garantizar la correcta aplicación de los Contratos de Compra de Energía. Trimesral</t>
  </si>
  <si>
    <t>Informe trimestral de Aplicación de Contratos de Compra de Energía</t>
  </si>
  <si>
    <t>DCER-GCE-MCI3</t>
  </si>
  <si>
    <t>Remisión de las facturas de compra de energía por Contratos a la SIE dentro del plazo.</t>
  </si>
  <si>
    <t>Remitir la copia de las facturas de compra de energía por Contratos a la SIE a más tardar el día 5 de cada mes.</t>
  </si>
  <si>
    <t>Plazo en dias</t>
  </si>
  <si>
    <t>Si el plazo reportado es menor o igual a 5 entonces OK</t>
  </si>
  <si>
    <t>Correo de remisión de información a la SIE</t>
  </si>
  <si>
    <t>Llenado del autodiagnostico CAF</t>
  </si>
  <si>
    <t>Completar el autodiagnostico CAF sobre los resultados 2017 a fecha de llenado.</t>
  </si>
  <si>
    <t>Ramon Corniel</t>
  </si>
  <si>
    <t>DIRECCION DISTRIBUCIÓN</t>
  </si>
  <si>
    <t>Observacion Actividad</t>
  </si>
  <si>
    <t>Rehabilitación de 500 Centros de Transformación con niveles de pérdidas fuera de los estandares</t>
  </si>
  <si>
    <t>Mejoras MT/BT</t>
  </si>
  <si>
    <t>Rehabilitación de Redes</t>
  </si>
  <si>
    <t>Rehabilitación de Redes Centros de Transformación con niveles de pérdida considerable</t>
  </si>
  <si>
    <t>Cantidad Centros de Transformación</t>
  </si>
  <si>
    <t>Sistema Base de Datos CT con Problemas de Redes</t>
  </si>
  <si>
    <t>Coordinación Mantenimiento de Redes</t>
  </si>
  <si>
    <t>Yván Rivas</t>
  </si>
  <si>
    <t xml:space="preserve">Diseño de 500 km de redes al 31 de diciembre 2018 </t>
  </si>
  <si>
    <t>Diseño de proyectos redes MT y BT</t>
  </si>
  <si>
    <t xml:space="preserve">Diseño de KM  redes MT y BT </t>
  </si>
  <si>
    <r>
      <t xml:space="preserve">Polígonos 2018 Pendiente de definir . </t>
    </r>
    <r>
      <rPr>
        <b/>
        <sz val="14"/>
        <color theme="1"/>
        <rFont val="Arial Narrow"/>
        <family val="2"/>
      </rPr>
      <t>Solicitar a Marcelino cop. Yvan.</t>
    </r>
  </si>
  <si>
    <t xml:space="preserve">Diseño de  KM redes MT y BT </t>
  </si>
  <si>
    <t>KM de Red</t>
  </si>
  <si>
    <t>Informe Gestión Mensual</t>
  </si>
  <si>
    <t xml:space="preserve">Gerencia de Obras </t>
  </si>
  <si>
    <t xml:space="preserve">Marcelino Mateo /Erasmo Rosario </t>
  </si>
  <si>
    <t xml:space="preserve">Ejecución de 18 obras de regulación de clientes al 31 diciembre 2018 </t>
  </si>
  <si>
    <t xml:space="preserve">Obras de  Regulación de Clientes </t>
  </si>
  <si>
    <t xml:space="preserve">Ejecución de Obras  Regulación  de Clientes </t>
  </si>
  <si>
    <t xml:space="preserve">Ejecución de Obras de regulación de clientes </t>
  </si>
  <si>
    <t>Cantidad de Obra  Finalizada</t>
  </si>
  <si>
    <t xml:space="preserve">Marcelino Mateo /Fran Victorio  </t>
  </si>
  <si>
    <t xml:space="preserve">Ejecución de 15 Polígonos al 31 diciembre 2018 </t>
  </si>
  <si>
    <t xml:space="preserve">Polígonos 2018 </t>
  </si>
  <si>
    <t xml:space="preserve">Polígono Centro Cabrera </t>
  </si>
  <si>
    <t xml:space="preserve">Ejecución de rehabilitación de redes en Polígonos </t>
  </si>
  <si>
    <t xml:space="preserve">% ejecución </t>
  </si>
  <si>
    <t>Informe  de Gestión Mensual</t>
  </si>
  <si>
    <t>Polígono La Llanada, Cabrera</t>
  </si>
  <si>
    <t>Polígono Bo. Hospital Río San Juan</t>
  </si>
  <si>
    <t>Polígono Santa Lucia Río San Juan</t>
  </si>
  <si>
    <t xml:space="preserve">Polígono Centro Moca </t>
  </si>
  <si>
    <t xml:space="preserve">Polígono Javillar Pto. Pta. </t>
  </si>
  <si>
    <t xml:space="preserve">Polígono Ceibita Stgo </t>
  </si>
  <si>
    <t xml:space="preserve">Polígono Pepe Papayo Stgo </t>
  </si>
  <si>
    <t xml:space="preserve">Polígono Loma de Castañuela </t>
  </si>
  <si>
    <t xml:space="preserve">Polígono Bo. Sur -Loma Castañuela </t>
  </si>
  <si>
    <t xml:space="preserve">Polígono Malecón , Cabrera </t>
  </si>
  <si>
    <t>Polígono Laguna Gri Gri Río San Juan</t>
  </si>
  <si>
    <t>Polígono Centro Nagua (Rio Mar y San José, Edificio Emma Balaguer)</t>
  </si>
  <si>
    <t xml:space="preserve">Polígono Piedra Blanca Bonao </t>
  </si>
  <si>
    <t xml:space="preserve">Polígono La Mata de Santa Cruz </t>
  </si>
  <si>
    <t>Reducir en un 25% el tiempo de respuesta del 2017 que es 4 días</t>
  </si>
  <si>
    <t>Realizar Estudios de Interconexión</t>
  </si>
  <si>
    <t>Proponer las acciones necesarias para la correcta interconexión de nuevos clientes a las redes de nuestros circuitos</t>
  </si>
  <si>
    <t>Tiempo de respuesta promedio (días)</t>
  </si>
  <si>
    <t>sistema de proyectos</t>
  </si>
  <si>
    <t xml:space="preserve">Gerencia Técnica Distribucion </t>
  </si>
  <si>
    <t xml:space="preserve">Felix Sanchez/ Pedro Ariel Nin </t>
  </si>
  <si>
    <t>Asegurar el desempeño óptimo de las redes a través del uso de herramientas tecnológicas</t>
  </si>
  <si>
    <t>Cumplir en un 100 % con los planes de mejora de calidad de servicio de los clientes</t>
  </si>
  <si>
    <t>Apoyos y Conectividades 2018</t>
  </si>
  <si>
    <t xml:space="preserve">Realizar Estudios Conectividades </t>
  </si>
  <si>
    <t>Proponer la instalación de elementos de conectividad en las redes de distribución</t>
  </si>
  <si>
    <t>cantidad de estudios</t>
  </si>
  <si>
    <t>Realizar Estudios Apoyos de Circuitos</t>
  </si>
  <si>
    <t xml:space="preserve">Realizar propuestas de apoyos entre circuitos </t>
  </si>
  <si>
    <t>Reducir en un 15% el tiempo de respuesta del 2017 que es 16 días</t>
  </si>
  <si>
    <t>Realizar Estudios de Modificación de la Explotación de la Red</t>
  </si>
  <si>
    <t>Proponer acciones para la mejora de la explotación actual de las redes de distribución de los diferentes circuitos.</t>
  </si>
  <si>
    <t>Cumplir en un 100 % con los proyectos del plan de expansión para el 2018</t>
  </si>
  <si>
    <t>Realizar Estudios de Arquitectura de Redes</t>
  </si>
  <si>
    <t>Proponer las acciones  para reorganizar las redes de distribución</t>
  </si>
  <si>
    <t xml:space="preserve">Cantidad de estudios </t>
  </si>
  <si>
    <t xml:space="preserve">Mantener el SAIDI A ≤0.64; SAIFI A ≤ 0.23;        SAIDI BCD ≤ 1.34 y SAIFI BCD ≤ 0.47 por causas propias de preventivos en  Subestaciones </t>
  </si>
  <si>
    <t>Mantenimiento preventivo Subestaciones</t>
  </si>
  <si>
    <t>Mantenimiento preventivo a las subestaciones de distribución</t>
  </si>
  <si>
    <t xml:space="preserve">Realizar mantenimiento a las subestaciones de distribución </t>
  </si>
  <si>
    <t xml:space="preserve">Limpieza de equipos, apriete de conexiones, pruebas de maniobrabilidad, pintura, aplicación de raticida y herbicida. </t>
  </si>
  <si>
    <t>Mantenimientos programados / ejecutados</t>
  </si>
  <si>
    <t>Informes mensuales e informes de indicadores SAIDI y SAIFI preventivo</t>
  </si>
  <si>
    <t>Gerencia de Subestaciones</t>
  </si>
  <si>
    <t>René Corniel</t>
  </si>
  <si>
    <t>Filtrado de transformadores de potencia</t>
  </si>
  <si>
    <t>Filtrar transformadores de potencia para mejorar las propiedades dieléctricas del aceite de los transformadores</t>
  </si>
  <si>
    <t>Movilización de máquina de filtrado, instalación de generador o transformador de alimentación y filtrado</t>
  </si>
  <si>
    <t>Filtrados programados / ejecutados</t>
  </si>
  <si>
    <t>Pruebas transformadores de potencia</t>
  </si>
  <si>
    <t>Realizar pruebas eléctricas a transformadores de potencia y componentes</t>
  </si>
  <si>
    <t>Factor de potencia, aislamiento, porcentaje de humedad, relación de transformación, resistencia de devanados, entre otros</t>
  </si>
  <si>
    <t>Pruebas programadas/ejecutadas</t>
  </si>
  <si>
    <t>Mantenimiento banco baterías y protecciones</t>
  </si>
  <si>
    <t>Realizar los mantenimientos programados a los SSAA de las subestaciones y a las protecciones eléctricas</t>
  </si>
  <si>
    <t>Limpieza y reapriete de Sistema de servicios auxiliares, pruebas de disparos a relés de protecciones</t>
  </si>
  <si>
    <t>Programado/ejecutado</t>
  </si>
  <si>
    <t>Instalación de 10 interruptores de MT</t>
  </si>
  <si>
    <t>Instalar 10 interruptores de Media Tensión en salidas de Subestaciones</t>
  </si>
  <si>
    <t>Instalación / Sustitución protecciones</t>
  </si>
  <si>
    <t>Instalar o sustituir protecciones de sobrecorriente en mal estado u obsoletas</t>
  </si>
  <si>
    <t>Levantamiento de trabajo a realizar, adquisición de materiales, ejecución de la sustitución o instalación</t>
  </si>
  <si>
    <t>Aumentar el valor agregado de las instalaciones y activos de las Subestaciones en un 5%</t>
  </si>
  <si>
    <t>Construcciones de Subestaciones</t>
  </si>
  <si>
    <t>Construcción S/E Piedra Blanca</t>
  </si>
  <si>
    <t>Construcción de subestación 16 - 20 MVA, 69 / 12.5 kV con dos salidas de circuitos de MT</t>
  </si>
  <si>
    <t>Porcentaje de ejecución/¨Porcentaje programado</t>
  </si>
  <si>
    <t>Informe porcentaje de avane de obras</t>
  </si>
  <si>
    <t>Construcción S/E Río San Juan</t>
  </si>
  <si>
    <t>Construcción de subestación 10 - 14 MVA, 138 / 12.5 kV con dos salidas de circuitos de MT</t>
  </si>
  <si>
    <t>Construcción S/E La Penda</t>
  </si>
  <si>
    <t>Adecuación y remodelación 15 de Subestaciones</t>
  </si>
  <si>
    <t>Remodelación área física y sustitución de equipos y materiales obsoletos o en mal estado</t>
  </si>
  <si>
    <t>Remodelar y adecuar 10 subestaciones incluyendo cerramientos, terreno, casetas de control, pintura, sustitución de equipos y materiales, entre otros</t>
  </si>
  <si>
    <t>Subestaciones programadas a remodelar vs. Ejecutadas</t>
  </si>
  <si>
    <t>Ampliar las conectividades de los circuitos y ejecutar nuevos planes de apoyos entre ciucuitos</t>
  </si>
  <si>
    <t>Conectividad y apoyo entre circuitos</t>
  </si>
  <si>
    <t>Ejecución de obras en las redes para conectividad</t>
  </si>
  <si>
    <t>Adecuación de planes de conectividad de circuitos</t>
  </si>
  <si>
    <t>Planes conectividad</t>
  </si>
  <si>
    <t>Informe Gestion Mensual</t>
  </si>
  <si>
    <t>Ejecución de apoyo entre circuitos</t>
  </si>
  <si>
    <t>Apoyos entre circuitos</t>
  </si>
  <si>
    <t xml:space="preserve">Reducir el SAIDI y SAIFI 2017 Circuitos A en 20% Mantneimiento Preventivo y Correctivo a dic 2018 </t>
  </si>
  <si>
    <t>Ampliar el rango de acción de las brigadas TCT</t>
  </si>
  <si>
    <t>Incrementar circuitos TCT</t>
  </si>
  <si>
    <t>Ampliar el rango de acción de las brigadas TCT incorporando nuevos circuitos para trabajar con esta modalidad</t>
  </si>
  <si>
    <t>Poda con tensión, Gama, acciones de mantenimiento</t>
  </si>
  <si>
    <t>SAIDI  A_Programado</t>
  </si>
  <si>
    <t>Reporte Interrupciones Pre-despacho</t>
  </si>
  <si>
    <t>Cantidad circuitos TCT a incrementar</t>
  </si>
  <si>
    <t>SAIFI  A_Programado</t>
  </si>
  <si>
    <t>SAIDI  A_Correctivo</t>
  </si>
  <si>
    <t>SAIFI  A_Correctivo</t>
  </si>
  <si>
    <t xml:space="preserve">Reducir el SAIDI y SAIFI 2017 Circuitos B, C y D en 20% Mantneimiento Preventivo y Correctivo a dic 2018 </t>
  </si>
  <si>
    <t xml:space="preserve">Plan de mantenimiento de redes a corto y mediano plazo </t>
  </si>
  <si>
    <t>Hacer plan de mantenimiento preventivo para evitar averías</t>
  </si>
  <si>
    <t xml:space="preserve">Adecuación de Redes </t>
  </si>
  <si>
    <t>Poda, Gama, Acciones de mantenimiento, etc.</t>
  </si>
  <si>
    <t>SAIDI  B, C y D_Programado</t>
  </si>
  <si>
    <t>SAIFI  B, C y D_Programado</t>
  </si>
  <si>
    <t>SAIDI  B, C y D_Correctivo</t>
  </si>
  <si>
    <t>SAIFI  B, C y D_Correctivo</t>
  </si>
  <si>
    <t>Mantener el buen funcionamiento del parque de luminarias existente en toda el área de concesión de Edenorte. En la actualidad hay una 119,000 luminarias instaladas.</t>
  </si>
  <si>
    <t>Sustitución de 2500 luminarias averiadas, el cual es el 2% del total existente en Edenorte</t>
  </si>
  <si>
    <t>Sustitución de luminarias averiadas por haber cumplido su vida útil.</t>
  </si>
  <si>
    <t>Sustitución luminarias averiadas</t>
  </si>
  <si>
    <t>Informe Mensual</t>
  </si>
  <si>
    <t>Reducir en 1.5% la cantidad de TR averiados del total existenre en las redes (54,000)</t>
  </si>
  <si>
    <t>Salvamento de Transformadores</t>
  </si>
  <si>
    <t>Adecuacion de transformadores y protecciones</t>
  </si>
  <si>
    <t>Transformadores averiados</t>
  </si>
  <si>
    <t>SAD</t>
  </si>
  <si>
    <t>Reducción de falla por causa de materiales</t>
  </si>
  <si>
    <t>Realizar informe del material revisado con alta tasa de fallo en las redes en un periodo de un mes.</t>
  </si>
  <si>
    <t>Revisión de materiales con alta tasa de fallo</t>
  </si>
  <si>
    <t>Revicion de materiales  identificados con alta tasa de falla instalados en nuestra redes.</t>
  </si>
  <si>
    <t>Tiempo medio promedio de un mes.</t>
  </si>
  <si>
    <t>Informe mensual</t>
  </si>
  <si>
    <t>Informes de evaluacion de materiales y fichas tecnicas</t>
  </si>
  <si>
    <t xml:space="preserve">Gerencia de Ingeniería </t>
  </si>
  <si>
    <t>Julio Cesar / Roberto Duran</t>
  </si>
  <si>
    <t>Realizar informe del material desmontado de las redes de Edenorte para su reutilización en el 2018.</t>
  </si>
  <si>
    <t>Revisión de materiales desmontado de la Redes.</t>
  </si>
  <si>
    <t>Revisión de los materiales desmontados de la redes para su clasificación y posterior reutilización en las redes o rechazo.</t>
  </si>
  <si>
    <t>Cantidad de materiales</t>
  </si>
  <si>
    <t>Informes de evaluación de materiales y  Sistema SAD.</t>
  </si>
  <si>
    <t>Gerencia de Ingeniería</t>
  </si>
  <si>
    <t>Reducir en un 15% el tiempo de respuesta del 2017 que es 14 días</t>
  </si>
  <si>
    <t>Realizar Estudios de Rehabilitación de Redes y Proyectos 24 Horas</t>
  </si>
  <si>
    <t>Evaluar la rehabilitación de sectores para su posteriormente incluirlos a servicio 24 horas</t>
  </si>
  <si>
    <t>Realizar Estudios de Explotación de Zonas Rehabilitadas</t>
  </si>
  <si>
    <t>Proponer las acciones para la puesta en explotación de redes y sectores rehabilitados</t>
  </si>
  <si>
    <t>Ejecutar la Arquitectura de Red  de Jarabacoa  a  diciembre 2018</t>
  </si>
  <si>
    <t xml:space="preserve">Arquitectura de Red Jarabacoa </t>
  </si>
  <si>
    <t>Definir % de avance distribuido en los meses hasta diciembre. DESGLOSE DE ARQUITECTURA</t>
  </si>
  <si>
    <t xml:space="preserve">Ejecución de  la Arquitectura de Red  de Jarabacoa </t>
  </si>
  <si>
    <t>% Ejecucion</t>
  </si>
  <si>
    <t>Cumplir con el pronóstico horario  de demanda de energía</t>
  </si>
  <si>
    <t>Cumplir lo dispuesto en la Resolución SIE-041-2013</t>
  </si>
  <si>
    <t>Correcta estimación de carga horaria, seguimiento constante a consumo de energía global  de la empresa.</t>
  </si>
  <si>
    <t>Actualización correcta y Soporte 24/7 a las herramientas de gestión.</t>
  </si>
  <si>
    <t>Horas desviación horaria Pronóstico de demanda Vs demanda real +/- 10%</t>
  </si>
  <si>
    <t>Informe Transacciones Económicas OC SENI</t>
  </si>
  <si>
    <t>Gerencia Energía</t>
  </si>
  <si>
    <t>Ramón Henríquez</t>
  </si>
  <si>
    <t>Proporcionar información actualizada sobre las pérdidas técnicas de la empresa</t>
  </si>
  <si>
    <t>Realizar Estudios de Pérdidas Técnicas de las Redes de Media Tensión</t>
  </si>
  <si>
    <t>Presentar a la empresa los valores actuales  y reales de pérdidas técnicas</t>
  </si>
  <si>
    <t>Cantidad de estudios</t>
  </si>
  <si>
    <t>Actualizar el 30 % de los kM de red que tenemos sistema</t>
  </si>
  <si>
    <t>Actualización data BDI Distribución</t>
  </si>
  <si>
    <t>Levantamientos de las redes</t>
  </si>
  <si>
    <t>Levantamiento en terreno de las redes de Media y Baja tensión, y sus elementos.</t>
  </si>
  <si>
    <t>km de red levantados</t>
  </si>
  <si>
    <t>reportes ejecucion</t>
  </si>
  <si>
    <t>Luis Gomez/ Pedro Ariel Nin</t>
  </si>
  <si>
    <t>Ejecutar las actualizaciones en el sistema.</t>
  </si>
  <si>
    <t>Ingreso de lo levantado en los sistemas de distribución</t>
  </si>
  <si>
    <t>km de red actualizados</t>
  </si>
  <si>
    <t xml:space="preserve">Eliminación de 4,000 matriculas ficticias </t>
  </si>
  <si>
    <t>Plan de Etiquetado</t>
  </si>
  <si>
    <t>Instalación de Etiquetas para Centros de Trasnformaciones</t>
  </si>
  <si>
    <t>Colocación de Etiquetas para CT que carecen de las misma ó CT con etiquetas deterioradas</t>
  </si>
  <si>
    <t>Cantidad de etiquetas instaladas</t>
  </si>
  <si>
    <t>Actualizacion de las Etiquetas Instaladas.</t>
  </si>
  <si>
    <t>Ingreso en el Sistema de Gestión de Distribución (SGD) las etiquetas instaladas.</t>
  </si>
  <si>
    <t>Cantidad de CT con etiquetas actualizadas</t>
  </si>
  <si>
    <t>Bajar un 30% del tiempo de respuesta (5.7) a (4.0) días promedio</t>
  </si>
  <si>
    <t>Operativa actualizaciones de BDI Distribución Interconexiones</t>
  </si>
  <si>
    <t>Solicitudes del personal de Interconexiones de los cambios realizados en el red</t>
  </si>
  <si>
    <t>Interconexiones</t>
  </si>
  <si>
    <t>Tiempo de respuesta promedio (días) a las solicitudes</t>
  </si>
  <si>
    <t>reportes ejecucion - sistema SGP</t>
  </si>
  <si>
    <t>Bajar un 20% del tiempo de respueta</t>
  </si>
  <si>
    <t>Operativa actualizaciones de BDI Distribución a intervenciones en la red por las Gerencias de Mantenimientos</t>
  </si>
  <si>
    <t>Solicitudes del personal de Ias Gerencias de Mantenimientos de los cambios realizados en el red</t>
  </si>
  <si>
    <t>Mantenimiento de redes acciones preventivas y correctivas</t>
  </si>
  <si>
    <t>reportes ejecucion - sistema OTRS</t>
  </si>
  <si>
    <t>Mantenimiento de redes Transformadores Intervenidos</t>
  </si>
  <si>
    <t>reportes ejecucion -Sistema SAD</t>
  </si>
  <si>
    <t>Mantenimiento de redes Proyectos CT Pérdidas</t>
  </si>
  <si>
    <t>Actualizar 480 km de red de trabajos relacinados a desarrollo de obras</t>
  </si>
  <si>
    <t>Operativa actualizaciones de BDI Distribución a intervenciones en la red por Obras de Desarrollo</t>
  </si>
  <si>
    <t>Solicitudes de actualizaciones de proyectos de desarrollos, realizados por el personal de Obras, Obras Financiadas y Gerencias de Manteniemiento</t>
  </si>
  <si>
    <t>Obras de Desarrollo</t>
  </si>
  <si>
    <t>Bajar un 20% del tiempo de respuesta (5.0) a (4.0) días promedio</t>
  </si>
  <si>
    <t>Operativa actualizaciones de BDI Distribución a Solicitudes de otras áreas.</t>
  </si>
  <si>
    <t>Solicitudes del personal que realiza revisiones en el terreno</t>
  </si>
  <si>
    <t>Solicitudes de otras áreas</t>
  </si>
  <si>
    <t>Incrementar Calidad de Informes</t>
  </si>
  <si>
    <t>Mejorar la calidad de los informes de Calidad de Suministro</t>
  </si>
  <si>
    <t>Establecer los controles adecuados para mejorar la calidad de la información suministrada</t>
  </si>
  <si>
    <t>Revisión de clientes por circuito</t>
  </si>
  <si>
    <t>Revision mensual</t>
  </si>
  <si>
    <t>Correo de validación</t>
  </si>
  <si>
    <t>Asegurar el cumplimiento de los procesos de atencion a averias</t>
  </si>
  <si>
    <t>realizar evalauciones proceso atencion de avisos y localizacion de averias</t>
  </si>
  <si>
    <t>realizar evaluacuoines periodicas a los gestores de avisos, linieros y encargados operacion local sobre los procesos de gestion de avisos y localizacion de averias</t>
  </si>
  <si>
    <t>evaluaciones realizadas</t>
  </si>
  <si>
    <t>reportes de evalauciones</t>
  </si>
  <si>
    <t>Gregorio Contreras/Pedro Ariel Nin</t>
  </si>
  <si>
    <t>Reducción del tiempo de entrega de la solicitud de informaciones e informes.</t>
  </si>
  <si>
    <t>Generacion y entrega de reporte mensual (Tiempo entrega de los Balances de Energía)</t>
  </si>
  <si>
    <t>Entrega de los Balances de Energía en los primeros 17 días del mes.</t>
  </si>
  <si>
    <t>Colección oportuna de informaciones de otras áreas</t>
  </si>
  <si>
    <t>Cantidad de informe</t>
  </si>
  <si>
    <t>Envío Ranking Circuitos</t>
  </si>
  <si>
    <t>Cumplir con el objetivo de compra de energía previsto mensualmente según el plan de compra anual.</t>
  </si>
  <si>
    <t>Ejecución objetivo entrega de energía</t>
  </si>
  <si>
    <t>Proceder con la planificación de la entrega de energía mensual</t>
  </si>
  <si>
    <t>Objetivos compra energía (GWh)</t>
  </si>
  <si>
    <t>Cantidad de GWh</t>
  </si>
  <si>
    <t>Informe Puntos de Retiro</t>
  </si>
  <si>
    <t>Implementación sistema PGD (Programa de Gestión de Demanda)</t>
  </si>
  <si>
    <t>Eficientación Programa de Gestión de Demanda</t>
  </si>
  <si>
    <t xml:space="preserve">Automatización de proceso de creación de programa de gestión tomando en cuenta todos los criterios que lo afectan. </t>
  </si>
  <si>
    <t>Implementación realizada</t>
  </si>
  <si>
    <t>Reducir en un 20% el tiempo de atencion de las solicitudes requerimientos en los sistemas distribucion</t>
  </si>
  <si>
    <t xml:space="preserve">Dar respuesta a las solicitudes de requerimientos </t>
  </si>
  <si>
    <t>Dar respuesta a las solicitudes de cambio de clave, errores sistema, cambios de configuracion, etc</t>
  </si>
  <si>
    <t>OTRS</t>
  </si>
  <si>
    <t>Reducción de un 10% el tiempos medio de atención a los reportes de clientes sin energía (Avisos) 2017.</t>
  </si>
  <si>
    <t>Eficientizar proceso de solución reportes de averías de clientes</t>
  </si>
  <si>
    <t>Solución reportes de averías de clientes</t>
  </si>
  <si>
    <t>TMR (hr)</t>
  </si>
  <si>
    <t>SGD</t>
  </si>
  <si>
    <t>Documento</t>
  </si>
  <si>
    <t>Reducir los tiempos de aprobacion de planos a las solicitudes de Proyecto de peticiones de clientes en un 10% repecto al POA 2017.</t>
  </si>
  <si>
    <t>Reducir los tiempos de aprobación planos</t>
  </si>
  <si>
    <t>Bajar Promedio de dias de repuestas a Proyectos de Peticiones de clientes.</t>
  </si>
  <si>
    <t>Promedio de dias de Repuestas</t>
  </si>
  <si>
    <t>Sistema SGP</t>
  </si>
  <si>
    <t>Jonathan Hernandez / Roberto Duran</t>
  </si>
  <si>
    <t>Reducir los tiempos de aprobacion de obras a las solicitudes de Proyecto de peticiones de clientes en un 5% repecto al POA 2017.</t>
  </si>
  <si>
    <t>Reducir los tiempo de aprobación obras</t>
  </si>
  <si>
    <t>Bajar Promedio de dias de duracion de Proyectos de Peticiones de Clientes</t>
  </si>
  <si>
    <t>Cantiodad de dias desde la entrada a la aprobacion del proyecto</t>
  </si>
  <si>
    <t>Reducir los tiempos de repuesta entre estados de los Proyecto de peticiones de clientes en un 50% repecto al POA 2017.</t>
  </si>
  <si>
    <t xml:space="preserve">Reducir los tiempos de interconexión </t>
  </si>
  <si>
    <t>Reducir el tiempo promedio de repuesta a cada estado de los proyectos de Interconexiones de Peticion de clientes.</t>
  </si>
  <si>
    <t>Tiempo medio promedio de dias de Repuestas</t>
  </si>
  <si>
    <t>Santiago Rodriguez / Roberto Duran</t>
  </si>
  <si>
    <t>Reducir los tiempos de Interconexion de los Proyecto de peticiones de clientes en un 28.6% repecto al POA 2017.</t>
  </si>
  <si>
    <t>Reducir el tiempo promedio de interconexion de los proyectos luego que los cliente realizan el pago de la interconexion.</t>
  </si>
  <si>
    <t>Ejecutar los trabajo de interconexion del proyecto.</t>
  </si>
  <si>
    <t>DIRECCION FINANCIERA</t>
  </si>
  <si>
    <t>DF-MCI1</t>
  </si>
  <si>
    <t>Optimizar de procesos para la gestión del cumplimiento de las compromisos fiscales</t>
  </si>
  <si>
    <t>Emitir Estados Financieros con datos precisos que permitan a la toma de decisiones oportuna de la Dirección de Finanzas, Administración Gerencia General, Consejo Administrativo, Empresas Relacionadas y Entes Reguladores</t>
  </si>
  <si>
    <t>Desarrollo de políticas para el cumplimiento de los compromisos fiscales</t>
  </si>
  <si>
    <t>Cant. Políticas diseñadas e implementadas</t>
  </si>
  <si>
    <t>Informe con Políticas</t>
  </si>
  <si>
    <t>Gerencia de Contabilidad</t>
  </si>
  <si>
    <t>Pedro Martínez</t>
  </si>
  <si>
    <t>Calendarización de procesos claves para disminuir los tiempos de entrega  a la DGII de los reportes impositivos normados.  Este calendario se realizará en base al levantamiento de informaciones requeridas por informes.
A) En marzo los datos requeridos para el  formulario 606 y 609.
b) En mayo los datos para el  formulario  IT-1
c) En Agosto los datos para el  formulario 607
d) En noviembre los datos para el  formulario 623</t>
  </si>
  <si>
    <t>% Avance</t>
  </si>
  <si>
    <t>Calendario</t>
  </si>
  <si>
    <t>Asegurar la emisión oportuna de Estados Financieros Auditados</t>
  </si>
  <si>
    <t>Canalizar las informaciones requeridas con las áreas correspondientes y ejecutar los procesos de análisis y revisión necesarios a fin de suministrar los insumos previstos para la  Auditoria a los Estados Financieros del 2015 -  2016- 2017</t>
  </si>
  <si>
    <t>Carta de requerimientos de Auditores Externos</t>
  </si>
  <si>
    <t>Marianny Cedano / Encargados / Luis Ruíz</t>
  </si>
  <si>
    <t>Mejorar la capacidad de respuesta de los procesos claves de la Dirección de Finanzas</t>
  </si>
  <si>
    <t>Emisión de Estados Financieros preliminares</t>
  </si>
  <si>
    <t>Cantd. De Emisiones EF</t>
  </si>
  <si>
    <t>EF emitido</t>
  </si>
  <si>
    <t>Recopilar, analizar y suministrar las informaciones claves solicitadas por el Fomper, Banco Central y el Ministerio de Hacienda</t>
  </si>
  <si>
    <t>% Informes</t>
  </si>
  <si>
    <t>Informe enviado</t>
  </si>
  <si>
    <t>Marianny Cedano / Encargados</t>
  </si>
  <si>
    <t>Disminuir el tiempo de emisión mensual de los reportes financieros de 20 a 15 días.</t>
  </si>
  <si>
    <t>Cumplir con la entrega oportuna de los documentos y requerimientos solicitados por la firma auditora.</t>
  </si>
  <si>
    <t>Monitoreo de la entrega y recepción de expedientes.</t>
  </si>
  <si>
    <t>Cantidad de Reportes mensuales.</t>
  </si>
  <si>
    <t>Reportes</t>
  </si>
  <si>
    <t>Gerencia de Tesorería</t>
  </si>
  <si>
    <t>PILAR GUZMAN</t>
  </si>
  <si>
    <t>Seguimiento mediante visitas a los procesos, documentaciones y herramientas utilizadas por las OOCC.</t>
  </si>
  <si>
    <t>Se harán visitas puntuales a las diferentes OOCC de nuestra institución, donde estaremos observando el uso correcto de las normas y procesos establecidos, retroalimentándolos y fortaleciendo las debilidades identificadas en los análisis y validación realizados por los analista de la gerencia.</t>
  </si>
  <si>
    <t>Se realizaran tres visitas al ano, donde se retroalimentarán  las OOCC, según los cambios, mejoras o debilidades identificadas en el proceso de validaciones de dichas OOCC..</t>
  </si>
  <si>
    <t>Cantidad de Visitas</t>
  </si>
  <si>
    <t>Validación y Cobranzas</t>
  </si>
  <si>
    <t>Raul Diaz</t>
  </si>
  <si>
    <t>Emision de Reporte control y recepción de los resumen diario de ingreso de cajas IC-5.</t>
  </si>
  <si>
    <t>Se llevara un control de todos los resumen diario de ingreso de cajas IC-5,  generados durante el periodo 2018, el mismo se le remitirá semanal a los encargados de cobranzas de los sectores, donde se podrá contactar el estatus de las entregas y si los mismos cuentan con las documentaciones soportes como lo especifican las normas.</t>
  </si>
  <si>
    <t>Tendremos un reporte control de recepción de IC-5 por sector en Excel.</t>
  </si>
  <si>
    <t>Reportes semanales</t>
  </si>
  <si>
    <t>Emision de Reporte control de los Saldos de cajas de las OOCC.</t>
  </si>
  <si>
    <t>Se llevara un control a través de COBRUS de los saldos de las cajas de las OOCC de manera mensual, donde generaremos un reporte que será remitido de manera oportuna a las áreas involucradas en el proceso de liquidación de las OOCC.</t>
  </si>
  <si>
    <t>Control, seguimiento y generación de reporte de los saldos de cajas de las OOCC.</t>
  </si>
  <si>
    <t>Reportes mensuales</t>
  </si>
  <si>
    <t>Emision de Reporte control y recepción de las boletas de depósitos remitidas por el Banreservas.</t>
  </si>
  <si>
    <t>Se llevara un control de las boletas de depósitos remitidas por el Banco de Reservas, donde se dividirán las copias rosadas y las amarillas, las rosadas se le colocaran a los expedientes de los IC-05 correspondientes y las amarillas se enviaran a las encargadas de cobranzas de cada sector, para que sea entregada a cada OOCC del sector correspondiente, con esto se evita la manipulación y alteración de dicho documento, garantizando la integridad de los recurso.</t>
  </si>
  <si>
    <t>Tendremos un reporte control de las boletas de efectivo y cheques enviadas al Banco de Reservas por las OOCC.</t>
  </si>
  <si>
    <t>Emision de Reporte control y seguimiento de todas las novedades  presenta en el día a día.</t>
  </si>
  <si>
    <t>Se llevara un control de todas las incidencias y novedades que los analista de validación de cobranzas identifican en los procesos que los mismos realizan en el día a día, dicho control se estará remitiendo semanal a las áreas relacionadas y de interés de la gerencia.</t>
  </si>
  <si>
    <t>Se tendrá un reporte control de todas las incidencias y novedades identificadas por los analista de validación de cobranzas del día a día.</t>
  </si>
  <si>
    <t>Emision de Reporte control, seguimiento y soporte a los usuarios del sistema T-Master</t>
  </si>
  <si>
    <t>Se llevara un control de todas las incidencias en el proceso de descarga y de poner en uso las boletas de depósitos, recibos manuales y fundas,  haremos seguimiento a dicho procesos para asegurar el correcto uso del sistema y le daremos el debido soporte a los usuarios..</t>
  </si>
  <si>
    <t>Se tendrá un reporte control de todas las acciones e incidencias generadas en el proceso realizados en el sistema T-Master.</t>
  </si>
  <si>
    <t>DF-DF-MCI-1</t>
  </si>
  <si>
    <t>Encuentros con los Gerentes de la DF y demás Personal para evaluar el logro de los objetivos propuestos en el Plan Estratégico 2018</t>
  </si>
  <si>
    <t>Encuentros con el personal de la Dirección Financiera y sus Gerencias para evaluar el logro de los objetivos propuestos en el Plan Estratégico 2018 y lograr en los colaboradores el sentido de compromiso.</t>
  </si>
  <si>
    <t>Socialización de las MCI's y Plan Operativo 2018 con el personal de las Gerencias de la DF</t>
  </si>
  <si>
    <t>Cantidad de Encuentro</t>
  </si>
  <si>
    <t>Convocatoria y Presentación</t>
  </si>
  <si>
    <t>Dirección Financiera</t>
  </si>
  <si>
    <t>Luis Ruíz / Marianny Cedano / Laura Pérez / Raúl Díaz</t>
  </si>
  <si>
    <t>Rendición de cuentas al personal de la DF sobre las ejecutorias del Plan Operativo 2018</t>
  </si>
  <si>
    <t>DF-GC-MCI1</t>
  </si>
  <si>
    <t>Emisión de estados financieros</t>
  </si>
  <si>
    <t>Emisión de conciliaciones bancarias de las Cuentas Pagadoras. En total existen treinta y tres (33) cuentas bancarias asignadas para procesos de pagos</t>
  </si>
  <si>
    <t>% Conciliaciones Emitidas</t>
  </si>
  <si>
    <t>Reporte de Conciliación</t>
  </si>
  <si>
    <t>Margarita Bueno</t>
  </si>
  <si>
    <t>Elaboración de informe con partidas No conciliadas de Cuentas Recaudadoras y coordinación con las áreas para determinar las acciones a tomar para su conciliación</t>
  </si>
  <si>
    <t>Número de informes</t>
  </si>
  <si>
    <t>Informe emitido</t>
  </si>
  <si>
    <t>Conciliación del 100% de la cartera de proveedores a realizar en dos etapas.
- Primera etapa de Junio a Julio para levantar y analizar el motivo de los saldos de proveedores no activos y con balance pendiente.
- Segunda etapa en septiembre para conciliar los saldos de los proveedores, generadores y organismos al 30.08.2017</t>
  </si>
  <si>
    <t>Informe de conciliación</t>
  </si>
  <si>
    <t>Yanilda Salcedo</t>
  </si>
  <si>
    <t>Coordinar análisis de saldos de la cartera de proveedores de los Ayuntamientos para conciliar entre las partes.
- En Marzo: Recopilar las informaciones manejadas por EDENORTE de los ayuntamientos
En Mayo y Junio: Plasmar en una planilla el saldo de la empresa en base a los acuerdos existentes y registros contables.
- En Agosto solicitud de confirmación de saldos a los ayuntamientos</t>
  </si>
  <si>
    <t>Informe de levantamiento y conciliación</t>
  </si>
  <si>
    <t>Cuadre y carga de la póliza contable del OPEN- SGC</t>
  </si>
  <si>
    <t>Cantidad de cuadres</t>
  </si>
  <si>
    <t>Planilla de Cuadre</t>
  </si>
  <si>
    <t>Luz Veronica</t>
  </si>
  <si>
    <t>Análisis de saldos de las principales Cuentas por Cobrar de la empresa.</t>
  </si>
  <si>
    <t>Cant. Informes</t>
  </si>
  <si>
    <t>Informe Emitido</t>
  </si>
  <si>
    <t>Confirmación del registro de las principales transacciones contables.  En total existen catorce (14) procesos que ejecutan las seis (6) áreas de las Gerencias relevantes para la emisión de informaciones financieras preliminares</t>
  </si>
  <si>
    <t>Cant de Procesos</t>
  </si>
  <si>
    <t>Planilla de Ejecución</t>
  </si>
  <si>
    <t>Ana Santana</t>
  </si>
  <si>
    <t>Elaboración de informe comparativo de las cuentas de costos de venta y gastos operacionales de la empresa</t>
  </si>
  <si>
    <t>Disminuir los tiempos de emisión de los Estados Financieros preliminares</t>
  </si>
  <si>
    <t>Reclamaciones de cargos bancarios erróneos y seguimiento con las instituciones financieras.</t>
  </si>
  <si>
    <t>Cantidad Reportes Realizados mensual</t>
  </si>
  <si>
    <t>Calculos  de los intereses corrientes con las Empresas Generadoras  para la provisión  contable.</t>
  </si>
  <si>
    <t>LORENNY DELGADO</t>
  </si>
  <si>
    <t>Copilar los envios informaciones bancaria vía correo: Desembolso línea de credito y aportes, Cuotas sindicado, Apertura y Cancelación de Certificados y fianzas financieras, entre otros.</t>
  </si>
  <si>
    <t>Mensual</t>
  </si>
  <si>
    <t>PILAR GUZMAN / LORENNY DELGADO</t>
  </si>
  <si>
    <t>Verificar y monitorear los cargos  bancarios aplicados en nuestras cuentas bancarias.</t>
  </si>
  <si>
    <t>Cantidad Reportes Realizados</t>
  </si>
  <si>
    <t>Monitoreo de  los ingresos por intereses financieros acreditados en nuestras cuentas bancarias.</t>
  </si>
  <si>
    <t>Gestión de Fianzas y Certificaciones Bancarias para el cumplimiento de ordenanazas judiciales.</t>
  </si>
  <si>
    <t xml:space="preserve">Cantidad de Reportes Trimestrales </t>
  </si>
  <si>
    <t>Elaboración de la propuesta de pagos acorde al calendario de pagos de la Dirección Financiera.</t>
  </si>
  <si>
    <t xml:space="preserve">Cantidad de Reportes semanales </t>
  </si>
  <si>
    <t>Gestión de liberacion de fondos embargados en nuestras cuentas bancarias y liberación de activos en garantías de fianzas y certificaciones bancarias.</t>
  </si>
  <si>
    <t>Seguimiento a los cheques entregados a intermediarios por concepto de pagos a proveedores y empleados</t>
  </si>
  <si>
    <t>Monitoreo de los ingresos por concepto no Cortables vs Ministerio de Hacienda.</t>
  </si>
  <si>
    <t>Monitoreo de Ingresos en las cuentas recaudadoras</t>
  </si>
  <si>
    <t xml:space="preserve">Monitoreo de los balances por Cuentas Bancarias. </t>
  </si>
  <si>
    <t>Gestión de ND y NC producto de la validación de los intereses facturados por la Empresas Generadoras.</t>
  </si>
  <si>
    <t>Monitoreo de los Aportes realizado por el Ministerio de Hacienda por concepto de: Déficit de Caja y de los  ARDyP con las Empresas Generadoras.</t>
  </si>
  <si>
    <t>Control de Intereses pagados por Empresa Generadoras.</t>
  </si>
  <si>
    <t>Monitoreo  de la Deuda Mensual con las Empresas Generadoras.</t>
  </si>
  <si>
    <t>Monitoreo de los Fondos y Distribución de los pagos</t>
  </si>
  <si>
    <t>Control de casos especiales en verificación de nómina.</t>
  </si>
  <si>
    <t>Monitoreo de las disponibilidades de las cuentas bancarias de la empresa</t>
  </si>
  <si>
    <t>Cantidad Monitoreos Realizados mensual</t>
  </si>
  <si>
    <t>Negociar tasa de cambio con las Empresas Generadoras y las Instituciones Financieras.</t>
  </si>
  <si>
    <t>Realizar el análisis, la validación, el control y el seguimiento permanente a lo cobrado, remesado y depositado por las OOCC.</t>
  </si>
  <si>
    <t>Velar para que lo cobrado en las OOCC, se corresponda a lo registrado en nuestros sistemas y a lo remitido o depositado en Banco.</t>
  </si>
  <si>
    <t xml:space="preserve">Validación de Efectivo, Cheque y transferencia </t>
  </si>
  <si>
    <t>Cantidad Remesas Validadas</t>
  </si>
  <si>
    <t>Velar para que lo remesado en tarjeta, se corresponda a lo registrado en los repostes de las diferentes procesadoras de tarjeta.</t>
  </si>
  <si>
    <t>Validación de Tarjeta</t>
  </si>
  <si>
    <t>Análisis y  validación  de los cobros realizados por  las estafetas no bancarias.</t>
  </si>
  <si>
    <t>Velar para que lo cobrado por las estafetas no bancarias, se corresponda a lo registrado en nuestros sistemas Vs los depositado en Banco.</t>
  </si>
  <si>
    <t>Validación de los cobros realizados por la estafeta no bancarias.</t>
  </si>
  <si>
    <t>Creacion del procedimiento de reclamaciones al seguro.</t>
  </si>
  <si>
    <t>Se realizara un levantamiento con las áreas involucradas en el proceso, par garantizar la recuperación de los valores sustraídos en robos de las OOCC.</t>
  </si>
  <si>
    <t>%  avence</t>
  </si>
  <si>
    <t>Monitoreo del stock físico vs. stock SAP de los materiales eléctricos fundamentales para la operativa de la empresa, existentes en todos los almacenes de la empresa  
a) En abril realización de toma fisica de los transformadores
b) En julio toma fisica de los conductores
c) En agosto toma fisica de los medidores
d) Toma fisica en octubre de otros materiales eléctricos</t>
  </si>
  <si>
    <t>Informe de Toma física</t>
  </si>
  <si>
    <t>Joan Perdomo</t>
  </si>
  <si>
    <t>Etiquetado de activos fijos y gestión para minimizar el riesgo de la movilidad de activos en la empresa, Este etiquetado se ejecutará en las oficinas comerciales, edificios Administrativos, Subestaciones  oficinas móviles, del sector Valverde Mao y continuando con Puerto Plata, San Francisco , La Vega y Santiago.</t>
  </si>
  <si>
    <t>Informe etiquetado y Acciones de movilidad</t>
  </si>
  <si>
    <t>Continuidad a los resultados recibidos de las Auditorías Externas del período 2014 - 2015 y 2016</t>
  </si>
  <si>
    <t xml:space="preserve">Informes </t>
  </si>
  <si>
    <t>Liquidación mensial de proyectos 100%.
Seguimiento a las áreas para la solución de errores en liquidación de proyectos para  su futura capitalización de activos.</t>
  </si>
  <si>
    <t>Cantidad de Seguimiento</t>
  </si>
  <si>
    <t>Solicitud al área</t>
  </si>
  <si>
    <t>Actualizar normas y procedimientos de la Dirección Financiera</t>
  </si>
  <si>
    <t>Coordinar mesas de trabajo para el levantamiento y actualización de normativas de la Gerencia acorde a las procesos vigentes</t>
  </si>
  <si>
    <t>Solicitud de actualización de normativa</t>
  </si>
  <si>
    <t>Aplicar las recomendaciones de la DAI como oportunidad ante el proceso de Auditorias Externas</t>
  </si>
  <si>
    <t>Análisis de  los informes emitidos por la DAI con impacto contable a fin de determinar la aplicación de las recomendaciones presentadas.</t>
  </si>
  <si>
    <t>Cantidad de Informes con respuestas</t>
  </si>
  <si>
    <t>Correo enviado con Respuesta de informe</t>
  </si>
  <si>
    <t>Actualizar normas y procedimientos de la Direccion Financiera</t>
  </si>
  <si>
    <t>Coordinar mesas de trabajo  para la revisión de las normas de la Gerencia con los procedimientos actuales y adoptar las mejoras pertinentes.</t>
  </si>
  <si>
    <t>Porcentual</t>
  </si>
  <si>
    <t>Normas actualizadas/normas totales a actualizar *100</t>
  </si>
  <si>
    <t>Reportes con los calculos porcentuales</t>
  </si>
  <si>
    <t>LAURA PEREZ</t>
  </si>
  <si>
    <t>Se realizaran la actualizacion de las normas, proceos y descripcion de puesto de la G.V.C.</t>
  </si>
  <si>
    <t xml:space="preserve">Procederemos a actualizar las normas, procedimientos y descripcion de puesto de la Gerencia de Validacion de Cobranzas, lo que nos permitira mantenernos conectados a la evolucion de nuestr institucion. </t>
  </si>
  <si>
    <t>Actualizacion de las normas, proceos y descripcion de puesto de la G.V.C.</t>
  </si>
  <si>
    <t>Automatización de procesos claves</t>
  </si>
  <si>
    <r>
      <t xml:space="preserve">Implementación del </t>
    </r>
    <r>
      <rPr>
        <b/>
        <sz val="16"/>
        <color theme="1"/>
        <rFont val="Arial Narrow"/>
        <family val="2"/>
      </rPr>
      <t>programa de Tracking de facturas</t>
    </r>
    <r>
      <rPr>
        <sz val="16"/>
        <color theme="1"/>
        <rFont val="Arial Narrow"/>
        <family val="2"/>
      </rPr>
      <t xml:space="preserve"> de los proveedores de EDENORTE. Este proyecto conllevará la puesta en marcha del sector la Vega y Puerto Plata en el mes de marzo, San Francico y Valverde Mao en Junio. Finalmente la tercera y última etapa en septiembre con las facturas del Corporativo </t>
    </r>
  </si>
  <si>
    <t>% Avance de implementación</t>
  </si>
  <si>
    <t>Vista del programa e Informe de resultados</t>
  </si>
  <si>
    <t>DF-MCI2</t>
  </si>
  <si>
    <t>Gestión de capacitación en calidad de servicio al personal de la DF</t>
  </si>
  <si>
    <t>Gestionar un taller enfocado a la sastifación del servicio al cliente interno y externo</t>
  </si>
  <si>
    <t>Realización de un taller para incrementar la calidad del servicio.</t>
  </si>
  <si>
    <t>Comunicación de la DF</t>
  </si>
  <si>
    <t>Correos</t>
  </si>
  <si>
    <t>Dirección de Finanzas</t>
  </si>
  <si>
    <t>Benchmarking con entidades financieras y de regulación.</t>
  </si>
  <si>
    <t>Realización de encuentros con asociados del área financiera para mejorar la imagen de la DF ante nuestros clientes.  Encuentro con el área Financiera de EDESUR y EDEESTE, una visita a la Superintendencia de Electricidad y una reunión con la representante del Banco de Reservas ante las Edes.</t>
  </si>
  <si>
    <t>Encuentros con asociados del área financiera para mejorar la imagen de la DF ante nuestros clientes</t>
  </si>
  <si>
    <t>Cant. De encuentros</t>
  </si>
  <si>
    <t>Luis Ruiz</t>
  </si>
  <si>
    <t>Verificación de la calidad de servicio que ofrece la DF.</t>
  </si>
  <si>
    <t>Aplicación de encuestas para medir el nivel de satisfacción y calidad de los servicios que ofrece la Dirección Financiera. Las encuestas se realizaran en oordinación con la Gerencia de Comunicación Estratégica. Una primera encuesta en marzo, seguida de la elaboración de un plan de acción para mejor los indices de satisfación, y volver la encuesta en noviembre para medir los avances</t>
  </si>
  <si>
    <t>Realización de encuesta de satisfacción de la calidad de servicio prestado</t>
  </si>
  <si>
    <t>Cant. de Encuestas</t>
  </si>
  <si>
    <t xml:space="preserve">Resultado de las encuestas </t>
  </si>
  <si>
    <t>Elaboración de Plan de acción para mejorar los indices de sastifación arrojados en la aplicación de la encuesta del mes de marzo</t>
  </si>
  <si>
    <t>Cant. De plan de acción</t>
  </si>
  <si>
    <t>Plan Elaborado</t>
  </si>
  <si>
    <t>DF-GC-MCI2</t>
  </si>
  <si>
    <t>Creación e Implementación de políticas de atención a clientes externos ante solicitudes recurrentes</t>
  </si>
  <si>
    <t>Ejecución de estrategias encaminadas a mejorar el servicio que da la Gerencia de Contabilidad a sus clientes internos y externos</t>
  </si>
  <si>
    <t>% Políticas diseñadas e implementadas</t>
  </si>
  <si>
    <t>Informe de Políticas</t>
  </si>
  <si>
    <t>Promover los servicios de la Gerencia para mejorar la comunicación con nuestros clientes</t>
  </si>
  <si>
    <t>Cant. De Publicaciones</t>
  </si>
  <si>
    <t>Publicación realizada</t>
  </si>
  <si>
    <t>Marianny Cedano</t>
  </si>
  <si>
    <t>Gestionar  un programa de atencion a los clientes</t>
  </si>
  <si>
    <t>Implementación de la automatización de los procesos de pago.</t>
  </si>
  <si>
    <t>Implementación del Web site o plataforma  tecnológica que permita a los clientes visualizar y solicitar informaciones de nuestra gerencia.</t>
  </si>
  <si>
    <t>Se remitirán informes periódicos a las áreas relacionas con la gerencia.</t>
  </si>
  <si>
    <t>Se realizar informe con los resultados de los análisis y validaciones, donde las áreas interesadas podrán ver y contactar los resultados, los cuales le ayudaría a la toma de decisiones de las mismas.</t>
  </si>
  <si>
    <t xml:space="preserve">Se enviaran informes mensuales a las áreas de CXC, conciliación bancaria, control de procesos de cajas comerciales, auditoria interna y cobranzas sector. </t>
  </si>
  <si>
    <t xml:space="preserve">Cantidad de Informes </t>
  </si>
  <si>
    <t>Informe</t>
  </si>
  <si>
    <t>Reuniones de socialización.</t>
  </si>
  <si>
    <t xml:space="preserve">Se realizaran reuniones periódicas con las áreas relacionadas y de interés, con el objetivo de socializar los hallazgos identificados en los procesos de análisis, validación y seguimientos a las OOCC, para definir acciones de mejoras continuas en conjunto. </t>
  </si>
  <si>
    <t>Reuniones trimestrales, para la socialización y definición de estrategias, para una mejora continua.</t>
  </si>
  <si>
    <t xml:space="preserve">Reuniones de trabajo </t>
  </si>
  <si>
    <t>Minuta reunión</t>
  </si>
  <si>
    <t>DIRECCION GESTION HUMANA</t>
  </si>
  <si>
    <t>DGH-C&amp;D-MCI2</t>
  </si>
  <si>
    <t>Desarrollar el Plan de Capacitación Anual</t>
  </si>
  <si>
    <t>Detección de necesidades de capacitación</t>
  </si>
  <si>
    <t>En realizar un levantamiento de las necesidades de capacitación con el objetivo de cerrar brechas de desarrollo.</t>
  </si>
  <si>
    <t>Reunión con los gerentes y encargados de áreas.
Pasar toda la información a una base datos de capacitación.</t>
  </si>
  <si>
    <t>Avance detección de necesidades</t>
  </si>
  <si>
    <t>Levantamiento necesidades completado</t>
  </si>
  <si>
    <t>Cronograma de la detección necesidad</t>
  </si>
  <si>
    <t>Capacitación y Desarrollo</t>
  </si>
  <si>
    <t>DGH-C&amp;D-MCI3</t>
  </si>
  <si>
    <t>Ejecución del programa de mandos medios</t>
  </si>
  <si>
    <t> Este programa tiene por objetivo desarrollar a  los futuros líderes de la organización en las competencias requeridas para tales fines.</t>
  </si>
  <si>
    <t>Convocatorias/Listado de Asistencia/Logística/Evaluaciones</t>
  </si>
  <si>
    <t>Cantidad de diplomados ejecutados</t>
  </si>
  <si>
    <t>Suma de diplomados</t>
  </si>
  <si>
    <t>Listado de asistencia, Convocatorias y fotos</t>
  </si>
  <si>
    <t>Sandy Valdez, Nelfy Taveras e Ironelly Betances</t>
  </si>
  <si>
    <t>Ejecución del programa de habilidades gerenciales</t>
  </si>
  <si>
    <t> Este programa tiene por objetivo fortalecer los conocimientos conductuales y técnicos de los colaboradores que se van preparando para ocupar posiciones de gerencia.</t>
  </si>
  <si>
    <t> Convocatorias/Listado de Asistencia/Logística/Evaluaciones</t>
  </si>
  <si>
    <t>Ejecución diplomado de inteligencia emocional</t>
  </si>
  <si>
    <t> Este programa tiene por objetivo minimizar y mostrar control sobre el dominio de las emociones que provocan situaciones que no me permiten crecer en lo personal y profesional.</t>
  </si>
  <si>
    <t>Ejecución programa liderazgo influyente</t>
  </si>
  <si>
    <t> Este programa tiene por objetivo continuar fortaleciendo el liderazgo de nuestros directivos a fin de tener personal que trabaje siempre con entusiasmo.</t>
  </si>
  <si>
    <t>Porcentaje de cumplimiento del cronograma</t>
  </si>
  <si>
    <t>Cantidad de actividades realizadas/Cantidad de actividades del cronograma</t>
  </si>
  <si>
    <t>Facilitadores</t>
  </si>
  <si>
    <t>Ejecución del programa de coaching ejecutivo</t>
  </si>
  <si>
    <t> Programa que apoya al crecimiento conductual y técnico de los colaboradores, ayuda a conocer sus fortalezas y sus oportunidades y aporta al crecimiento personal y profesional.</t>
  </si>
  <si>
    <t> Convocatoria/Control de asistencia/Informe de control.</t>
  </si>
  <si>
    <t>Cantidad de ejecutivos desarrollados</t>
  </si>
  <si>
    <t>Cantidad de Ejecutivos Desarrollados</t>
  </si>
  <si>
    <t>Informe de resultado del programa de equipo</t>
  </si>
  <si>
    <t>Ironelly Betances</t>
  </si>
  <si>
    <t>Ejecución del programa de coaching de equipo</t>
  </si>
  <si>
    <t> Programa que apoya al crecimiento conductual y técnico de los colaboradores del equipo, ayuda a conocer sus fortalezas y sus oportunidades y aporta al crecimiento personal y profesional.</t>
  </si>
  <si>
    <t>Cantidad de equipos desarrollados</t>
  </si>
  <si>
    <t>Cantidad de equipos  Desarrollados</t>
  </si>
  <si>
    <t>Informe de resultado del programa individual</t>
  </si>
  <si>
    <t>DGH-C&amp;D-MCI1</t>
  </si>
  <si>
    <t>Ejecución del programa inducción corporativa y Muévete</t>
  </si>
  <si>
    <t>Este programa tiene por objetivo dotar a los nuevos ingresos sobre el conocimiento de la empresa y términos eléctricos a fin de que puedan iniciar con su proceso de aprendizaje en su puesto de trabajo.</t>
  </si>
  <si>
    <t> Convocatoria/Listado de Asistencia/Logística/Evaluaciones</t>
  </si>
  <si>
    <t>Cantidad de talleres ejecutados</t>
  </si>
  <si>
    <t>Suma de talleres ejecutados</t>
  </si>
  <si>
    <t>Darwin Grullon y Patricia Morrobel</t>
  </si>
  <si>
    <t>Ejecución del programa inducción procesos comerciales</t>
  </si>
  <si>
    <t> Este programa tiene por objetivo que los nuevos ingresos del área comercial puedan conocer y practicar sus procesos a fin de que puedan iniciar su proceso de aprendizaje con una buena base.</t>
  </si>
  <si>
    <t>Erika Fernández y Neftali Tejada</t>
  </si>
  <si>
    <t>Ejecución del programa inducción procesos técnicos</t>
  </si>
  <si>
    <t>Este programa tiene por objetivo que los nuevos ingresos del área comercial puedan conocer y practicar sus procesos a fin de que puedan iniciar su proceso de aprendizaje con una buena base.</t>
  </si>
  <si>
    <t>Ejecución del programa de desarrollo promociones comerciales</t>
  </si>
  <si>
    <t> Este programa tiene por objetivo fortalecer las competencias comerciales y se crea un ambiente de debate del conocimiento entre todos los participantes.</t>
  </si>
  <si>
    <t>Ejecución del programa de desarrollo promociones técnicas</t>
  </si>
  <si>
    <t> Este programa tiene por objetivo fortalecer las competencias técnicas y se crea un ambiente de debate del conocimiento entre todos los participantes.</t>
  </si>
  <si>
    <t>Ejecución del programa de herramientas básicas del liderazgo</t>
  </si>
  <si>
    <t>Los participantes tendrán la capacidad de utilizar  herramientas en temas conductuales y técnicos alineados a gestión humana, los cuales le ayudarán a realizar su trabajo con eficiencia, calidad y orientados al logro de los objetivos estratégicos de la empresa</t>
  </si>
  <si>
    <t>DGH-C&amp;D-MCI4</t>
  </si>
  <si>
    <t>Desarrollo de Actividades de Integración</t>
  </si>
  <si>
    <t>Estas actividades ayudan a fortalecer la relaciones en los equipos de trabajo, crean una energía positiva y entusiasta entre todos los participantes.</t>
  </si>
  <si>
    <t>Cantidad de Actividades ejecutadas</t>
  </si>
  <si>
    <t>Suma actividades ejecutadas</t>
  </si>
  <si>
    <t>Ejecución del programa POP</t>
  </si>
  <si>
    <t>Este programa tiene por objetivo que los participantes aprender a planificar, organizar su trabajo y programar el mismo.</t>
  </si>
  <si>
    <t>Programa Desarrollando Competencias</t>
  </si>
  <si>
    <t> Este programa tiene por objetivo desarrollar a todos los colaboradores que pasan por un proceso de evaluación y nos corresponde trabajar en el cierre de brechas por competencias.</t>
  </si>
  <si>
    <t> Recibimos de parte de reclutamiento el listado de los colaboradores a capacitar.         Hacer plan de capacitaciones y logística.</t>
  </si>
  <si>
    <t>Suma talleres ejecutados</t>
  </si>
  <si>
    <t>Sandy Valdez y Nelfy Taveras</t>
  </si>
  <si>
    <t xml:space="preserve">Formación Trabajos con Tensión Distribución </t>
  </si>
  <si>
    <t>Este programa tiene por objetivo preparar a los participantes para que puedan trabajar con tensión.</t>
  </si>
  <si>
    <t>Sandy Valdez ,Nelfy Taveras e Ironelly Betances</t>
  </si>
  <si>
    <t xml:space="preserve">Programa Prevención de Riesgo y Rescate de Altura </t>
  </si>
  <si>
    <t>Este programa tiene por objetivo que los participantes conozcan la norma de apertura y cierre, rescate en altura y prevención de riesgos.</t>
  </si>
  <si>
    <t>Plan Anual Capacitación</t>
  </si>
  <si>
    <t>Este plan consiste en la recolección de todas las necesidades de capacitación que se levantan, se planifican, se organizan y se programan.</t>
  </si>
  <si>
    <t>Levantamiento de Necesidades/Base de Datos/Planificar logística/Ejecutar</t>
  </si>
  <si>
    <t>Cantidad de cursos</t>
  </si>
  <si>
    <t>Cantidad ejecutados/cantidad cursos programados</t>
  </si>
  <si>
    <t>Planilla Plan Anual, convocatorias, listado de asistencia y fotos</t>
  </si>
  <si>
    <t>Desarrollo de Cultura Organizacional</t>
  </si>
  <si>
    <t>Consiste en diseñar un programa para fortalecer las competencias que sean necesarias que garanticen el mejoramiento del servicio y la satisfacción del cliente externo e interno.  Preparar al equipo de facilitadores internos para la ejecución de los talleres internos.</t>
  </si>
  <si>
    <t>Proceso de Adalización</t>
  </si>
  <si>
    <t>Porcentaje cumplimiento plan</t>
  </si>
  <si>
    <t>Proceso Adalización realizado</t>
  </si>
  <si>
    <t>Informes del plan de cultura</t>
  </si>
  <si>
    <t>Alineación de los ejecutivos</t>
  </si>
  <si>
    <t>Suma Ejecutivos Desarrollados</t>
  </si>
  <si>
    <t>Listado de asistencia, convocatorias y fotos</t>
  </si>
  <si>
    <t>Implementación de Cultura</t>
  </si>
  <si>
    <t>Cultura implementada</t>
  </si>
  <si>
    <t>Asegurar la satisfacción de los colaboradores</t>
  </si>
  <si>
    <t>DGH-DO-MCI1</t>
  </si>
  <si>
    <t>Programa Anual de Recorridos de Clima</t>
  </si>
  <si>
    <t>Visitas a las áreas que pueden incluir encuestas/entrevistas  de acuerdo al caso para medir la percepción de los empleados sobre el clima laboral. Esto permite detectar oportunidades de mejora que se remiten a los responsables de dar solución y se les da seguimiento a fin de reducir las brecas detectadas.</t>
  </si>
  <si>
    <t>Cantidad de áreas visitadas</t>
  </si>
  <si>
    <t>Sumatoria de áreas visitas durante el trimestre</t>
  </si>
  <si>
    <t>Informe de Recorridos (Informe Mensual DO) Correos coordinación de recorridos realizados</t>
  </si>
  <si>
    <t>Desarrollo Organizacional</t>
  </si>
  <si>
    <t>Aneuris Vega</t>
  </si>
  <si>
    <t>Estudio de Clima Organizacional 2018</t>
  </si>
  <si>
    <t>Encuesta de clima a nivel macro que mide el % de satisfacción del personal, la cual se realiza con apoyo de una empresa consultora. Implica diseño de instrumento, campaña informativa, levantamiento de encuestas, tabulación y emisión de informes (consultor), presentación Informe de Resultados, divulgación de resultados y elaboración de planes de acción</t>
  </si>
  <si>
    <t>Porcentaje ejecución del Estudio</t>
  </si>
  <si>
    <t>Suma de actividades ejecutadas/cantidad de actividades del proyecto</t>
  </si>
  <si>
    <t>Correos Coordinación con Empresa Consultora/ Instrumento encuesta/Comunicados Campaña informativa/ Listados Convocatorias levantamientos/ Informe de resultados/ Fotos Divulgación de Resultados</t>
  </si>
  <si>
    <r>
      <t xml:space="preserve">Programa de Reconocimiento </t>
    </r>
    <r>
      <rPr>
        <b/>
        <sz val="12"/>
        <color rgb="FF000000"/>
        <rFont val="Arial Narrow"/>
        <family val="2"/>
      </rPr>
      <t>Valoramos tu Fidelidad</t>
    </r>
  </si>
  <si>
    <t>Programa de Reconocimiento por años de servicio. Conlleva envío mensual de detalles por aniversario para 5,10 o 15 años (pins, suvenires, tarjetas de felicitación), tiempo libre por este motivo y un evento semestral de reconocimiento público.</t>
  </si>
  <si>
    <t>Entrega de detalle por aniversario</t>
  </si>
  <si>
    <t>Porcentaje detalles entregados por mes</t>
  </si>
  <si>
    <t>Suma de detalles entregados / Cantidad de empleados que aplican para recibirlo</t>
  </si>
  <si>
    <t>Tabla de Aniversario antigüedad mensual/ Informe de entrega de detalles (Informe Mensual DO)/ Fotos de entrega de los detalles  y acuse de recibo de los detalles</t>
  </si>
  <si>
    <t>Carolina Fermín</t>
  </si>
  <si>
    <t xml:space="preserve">Evento de Reconocimiento Valoramos tu Fidelidad </t>
  </si>
  <si>
    <t>Cantidad de eventos ejecutados</t>
  </si>
  <si>
    <t>Suma de eventos ejecutados</t>
  </si>
  <si>
    <t>Lista de empleados reconocidos por evento/ Fotos del evento.</t>
  </si>
  <si>
    <t>Yascaira Taveras</t>
  </si>
  <si>
    <r>
      <t xml:space="preserve">Programa de Reconocimiento </t>
    </r>
    <r>
      <rPr>
        <b/>
        <sz val="12"/>
        <color rgb="FF000000"/>
        <rFont val="Arial Narrow"/>
        <family val="2"/>
      </rPr>
      <t>Yo Me Comprometo</t>
    </r>
  </si>
  <si>
    <r>
      <t xml:space="preserve">Programa de Reconocimiento a equipos de trabajo basado en la modelación de los  valores y el cumplimiento mensual del POA. Se selecciona el </t>
    </r>
    <r>
      <rPr>
        <b/>
        <i/>
        <u/>
        <sz val="12"/>
        <color theme="1"/>
        <rFont val="Arial Narrow"/>
        <family val="2"/>
      </rPr>
      <t>equipo comprometido del mes</t>
    </r>
    <r>
      <rPr>
        <u/>
        <sz val="12"/>
        <color theme="1"/>
        <rFont val="Arial Narrow"/>
        <family val="2"/>
      </rPr>
      <t xml:space="preserve"> </t>
    </r>
    <r>
      <rPr>
        <sz val="12"/>
        <color theme="1"/>
        <rFont val="Arial Narrow"/>
        <family val="2"/>
      </rPr>
      <t>mediante resultados POA y evaluaciones de entorno. Se realiza una visita de premiación sorpresa donde se le entrega pin de reconocimiento, un suvenir, un banner decorativo que lo acredita como ganador y un bono para que  realicen una actividad de integración.</t>
    </r>
  </si>
  <si>
    <t>Porcentaje ejecución de actividades</t>
  </si>
  <si>
    <t>Cantidad de Actividad realizadas/ Cantidad de áreas ganadoras.</t>
  </si>
  <si>
    <t>Informe Cantidad de áreas ganadoras vs cantidad de actividad de reconocimientos/ Listado de empleados reconocidos / Fotos de la actividad de premiación</t>
  </si>
  <si>
    <r>
      <t xml:space="preserve">Premiación </t>
    </r>
    <r>
      <rPr>
        <b/>
        <sz val="12"/>
        <color theme="1"/>
        <rFont val="Arial Narrow"/>
        <family val="2"/>
      </rPr>
      <t>Servidores Públicos MAP</t>
    </r>
    <r>
      <rPr>
        <sz val="12"/>
        <color theme="1"/>
        <rFont val="Arial Narrow"/>
        <family val="2"/>
      </rPr>
      <t xml:space="preserve"> </t>
    </r>
  </si>
  <si>
    <t>El Ministerio de Administración Pública MAP realiza el reconocimiento anual a empleados con más de 25 años de servicio al estado. En el mes de enero realiza un acto público de entrega de la medalla al mérito. Luego se realiza un encuentro en Edenorte donde se le entregan certificados y obsequio de parte de la empresa. Para 2018 se contempló el personal nominado para el 2017 y 2018 porque el MAP suspendió la actividad del 2017.</t>
  </si>
  <si>
    <t>Cantidad de Actividades realizadas</t>
  </si>
  <si>
    <t xml:space="preserve">Suma de actividades realizadas </t>
  </si>
  <si>
    <t>Listado de empleados reconocidos / Fotos de la premiación MAP/ Fotos de Actividad Edenorte</t>
  </si>
  <si>
    <r>
      <t xml:space="preserve">Premiación </t>
    </r>
    <r>
      <rPr>
        <b/>
        <sz val="12"/>
        <color theme="1"/>
        <rFont val="Arial Narrow"/>
        <family val="2"/>
      </rPr>
      <t>Bombillo Dorado</t>
    </r>
  </si>
  <si>
    <t>Reconocimiento Trimestral por logro de resultados y auto mejora en gestión.  Tan pronto son emitidos los resultados de gestión se confirman los ganadores y de inmediato se procede con cotizaciones y compras, se coordina la logística y se realiza la actividad de entrega al área ganadora. Finalmente, se publica el evento. Esto solo aplica en caso de que se logre superar los objetivos.</t>
  </si>
  <si>
    <t>Cantidad de Eventos entrega Bombillo Dorado</t>
  </si>
  <si>
    <t>Suma de actividades ejecutadas/cantidad de actividades planificadas</t>
  </si>
  <si>
    <t>Lista de empleados reconocidos/ Fotos de la realización del evento.</t>
  </si>
  <si>
    <r>
      <t xml:space="preserve">Premiación </t>
    </r>
    <r>
      <rPr>
        <b/>
        <sz val="12"/>
        <color theme="1"/>
        <rFont val="Arial Narrow"/>
        <family val="2"/>
      </rPr>
      <t>Gente Brillante  2017</t>
    </r>
  </si>
  <si>
    <t>Evento anual de reconocimiento para reconocer la calidad del servicio del personal.</t>
  </si>
  <si>
    <t>Porcentaje ejecución de evento</t>
  </si>
  <si>
    <t>Suma de actividades ejecutadas/cantidad de actividades del evento</t>
  </si>
  <si>
    <t>Programa de Actividades Motivacionales.</t>
  </si>
  <si>
    <t>Envío de tarjetas virtuales de felicitación; entrega de obsequios; actividades especiales, culturales y deportivas para fomentar la integración y elevar la motivación del personal</t>
  </si>
  <si>
    <t>Envío de Tarjetas digitales por motivos especiales (graduación, promoción, matrimonio, nacimiento de hijos, cumpleaños, pérdida familiar)</t>
  </si>
  <si>
    <t>Porcentaje tarjetas enviadas</t>
  </si>
  <si>
    <t>Suma de tarjetas digitales enviadas/ Cantidad de tarjetas requeridas</t>
  </si>
  <si>
    <t>Informe Mensual envío de tarjetas digitales (Listado de empleados que aplican para tarjeta vs tarjetas enviadas)/Correo demostrativo envío tarjetas.</t>
  </si>
  <si>
    <t>Dennys Delmonte</t>
  </si>
  <si>
    <t>Entrega de Obsequios por motivo de Maternidad y Paternidad</t>
  </si>
  <si>
    <t>Porcentaje obsequios entregados</t>
  </si>
  <si>
    <t>Suma de Obsequios entregados/ Cantidad de empleados que aplican para recibirlo</t>
  </si>
  <si>
    <t>Informe Mensual de Obsequios entregados (Listado de empleados que aplican para regalo vs regalos recibidos)/ Fotos de entrega de regalos/ Acuses de recibo de obsequios</t>
  </si>
  <si>
    <t>Taller Violencia y Género para Educación y prevención violencia de género.</t>
  </si>
  <si>
    <t>Cantidad de talleres realizados</t>
  </si>
  <si>
    <t>Suma de talleres realizados/ mes</t>
  </si>
  <si>
    <t>Correos de gestión de  Compras/ Coordinación Logística / Fotos Talleres</t>
  </si>
  <si>
    <t>Celebración Día de las Secretarias</t>
  </si>
  <si>
    <t>Porcentaje ejecución evento</t>
  </si>
  <si>
    <t xml:space="preserve">Correos de gestión de Diseños/ Campaña de comunicación/ Compras/ Coordinación Logística  y Fotos realización evento. </t>
  </si>
  <si>
    <t>Celebración Día del Trabajador</t>
  </si>
  <si>
    <t>Correos de gestión de Diseños/ Compras/ Coordinación Logística  y Fotos de entrega de regalos</t>
  </si>
  <si>
    <t>Celebración Fiesta de Navidad</t>
  </si>
  <si>
    <t>Yascaira Taveras/ Iliana Guichardo</t>
  </si>
  <si>
    <t>Carrera 10K Energía</t>
  </si>
  <si>
    <t>Equipo E-Runners</t>
  </si>
  <si>
    <t>Cantidad de Actividades Trimestral E-Runners</t>
  </si>
  <si>
    <t>Suma de eventos (actividades) realizadas para el Equipo E-Runners</t>
  </si>
  <si>
    <t>Correos de gestión de  Compras/ Coordinación Logística / Fotos actividades</t>
  </si>
  <si>
    <t>E-Runners/Iliana Guichardo</t>
  </si>
  <si>
    <t>Equipo E-Bikers</t>
  </si>
  <si>
    <t>Cantidad de Actividades Trimestral E-Bikers</t>
  </si>
  <si>
    <t>Suma de eventos (actividades) realizadas para el Equipo E-Bikers</t>
  </si>
  <si>
    <t>E-Bikers/ Iliana Guichardo</t>
  </si>
  <si>
    <t>Club Cinergia</t>
  </si>
  <si>
    <t>Cantidad de Eventos (Actividades) Cinergia</t>
  </si>
  <si>
    <t>Suma de actividades realizadas para el Club Cinergia</t>
  </si>
  <si>
    <t>Directiva Cinergia/ Yascaira Taveras</t>
  </si>
  <si>
    <t>DGH-C&amp;B-MCI1</t>
  </si>
  <si>
    <t>Optimizar los lineamientos generales para administrar los salarios, incentivos y beneficios de los empleados</t>
  </si>
  <si>
    <t>Aplicar planes de acción según los resultados arrojados por Macro Consulting  Encuesta Compensación Y Beneficios 2017</t>
  </si>
  <si>
    <t>Aplicar ajustes de acuerdo  a los resultados  arrojados en la encuesta salarial del mercado 2017</t>
  </si>
  <si>
    <t>Implementar mejoras de acuerdo a los resultados.</t>
  </si>
  <si>
    <t>Porcentaje de aplicación ajustes aprobados</t>
  </si>
  <si>
    <t xml:space="preserve">Cantidad de ajustes aplicados/cantidad de ajuste aplicar </t>
  </si>
  <si>
    <t>Diagnóstico , Documento de aprobación y ajustes aplicados</t>
  </si>
  <si>
    <t xml:space="preserve">Compensación y Beneficios </t>
  </si>
  <si>
    <t>Claribel Rosario</t>
  </si>
  <si>
    <t>Estudio de equidad y competitividad salarial 2018</t>
  </si>
  <si>
    <t>Realización de estudio de competitividad y tendencias salariales del mercado Dominicano.</t>
  </si>
  <si>
    <t>1. Gestionar aprobación del AGG, 
2. Recopilación de informaciones para la confección del análisis, 
3.Socialización el consultor y
4. Presentar informe final al AGG</t>
  </si>
  <si>
    <t>% de avance de aplicación</t>
  </si>
  <si>
    <t xml:space="preserve">Suma de ajustes aplicados/ Total ajustes aprobados </t>
  </si>
  <si>
    <t>Informe del estudio realizado, Informe de aprobación AGG.</t>
  </si>
  <si>
    <t>Realizar encuesta de acuerdo a los beneficios ofrecidos por la empresa.</t>
  </si>
  <si>
    <t xml:space="preserve"> Realizar encuesta de acuerdo a los beneficios ofrecidos por la empresa.</t>
  </si>
  <si>
    <t>Realización y análisis de la encuesta. Confección del informe de resultado.</t>
  </si>
  <si>
    <t>Cantidad de Encuestas</t>
  </si>
  <si>
    <t xml:space="preserve">Suma de encuestas completadas/ Cantidad de encuestas programadas en el periodo </t>
  </si>
  <si>
    <t xml:space="preserve">Formulario de la encuesta, informe final de la encuestas. </t>
  </si>
  <si>
    <t>Claribel Rosario, Ivan Wehbe, Maribel Corniel</t>
  </si>
  <si>
    <t>Ejecutar proyecto de valuación de puestos</t>
  </si>
  <si>
    <t>Revisar y actualizar la valoración de los puestos.</t>
  </si>
  <si>
    <t>1. Socializar Propuesta con los Gerentes del área.
2. Validar la Propuesta de acuerdo a los puestos actuales
3.Socialización el consultor 
4. Presentar informe final al AGG 5. Aplicación de Reajustes</t>
  </si>
  <si>
    <t xml:space="preserve">% Avance de proyecto </t>
  </si>
  <si>
    <t xml:space="preserve">Cantidad de Puestos evaluados/Cantidad de ajustes aplicados </t>
  </si>
  <si>
    <t xml:space="preserve">Escala salarial por posición </t>
  </si>
  <si>
    <t>Gestionar mejoras en el sistema gestor de horas extras.</t>
  </si>
  <si>
    <t>Emisión de informes para optimizar el gasto de horas extras.</t>
  </si>
  <si>
    <t>Asegurar el cumplimiento presupuestario tomando medidas de control.</t>
  </si>
  <si>
    <t>Gestionar el pago de horas extras según indica el código laboral. Remitir el gasto mensualmente por gerencia. Remitir reporte al AGG.</t>
  </si>
  <si>
    <t>Informes emitidos</t>
  </si>
  <si>
    <t>Monto pagado por concepto de horas extras/monto planificado.</t>
  </si>
  <si>
    <t xml:space="preserve">Archivo de pago Mensual </t>
  </si>
  <si>
    <t>Claribel Rosario Y Rosa Acevedo</t>
  </si>
  <si>
    <t>Fortalecer las relaciones laborales</t>
  </si>
  <si>
    <t>DGH-RRLL-MCI1</t>
  </si>
  <si>
    <t xml:space="preserve">Implementar programa "Conociendo Gestión Humana" </t>
  </si>
  <si>
    <t>Conociendo "Conociendo Gestión Humana” es un programa para fortalecer e orientar a los gerentes y mandos medios acerca de la gestión laborar que debe tener con su personal.</t>
  </si>
  <si>
    <t>Comunicados informativos sobre el proyecto.</t>
  </si>
  <si>
    <t>Cantidad de Comunicados enviados.</t>
  </si>
  <si>
    <t>Suma de comunicados enviados.</t>
  </si>
  <si>
    <t xml:space="preserve">Comunicados enviados </t>
  </si>
  <si>
    <t>Relaciones Laborales y Atención a Empleados</t>
  </si>
  <si>
    <t xml:space="preserve">Eliana Henriquez </t>
  </si>
  <si>
    <t>Creación de guía de Relaciones Laborales.</t>
  </si>
  <si>
    <t>Confeccionar guía de RRLL.</t>
  </si>
  <si>
    <t>Guía confeccionada</t>
  </si>
  <si>
    <t>Guía realizada</t>
  </si>
  <si>
    <t>Comunicados informativos (tips)</t>
  </si>
  <si>
    <t>Encuentro cara a cara con los gerentes por dirección para fortalecer las relaciones laborales.</t>
  </si>
  <si>
    <t>Cantidad de Encuentros realizados.</t>
  </si>
  <si>
    <t>Suma de encuentros realizados</t>
  </si>
  <si>
    <t>Convocatoria, Fotos del encuentro, listado de asistencia.</t>
  </si>
  <si>
    <t>Orientación al personal en materia de Seguridad Social. (ARS-AFP-DIDA).</t>
  </si>
  <si>
    <t>Cantidad de charlas realizadas</t>
  </si>
  <si>
    <t>suma de charlas realizadas</t>
  </si>
  <si>
    <t xml:space="preserve"> Charlas informativas realizadas, Convocatoria, Fotos del encuentro, listado de asistencia.</t>
  </si>
  <si>
    <t>Eliana Henriquez/Gisell Rosario/Roberto Díaz</t>
  </si>
  <si>
    <t>DGH-MCI1</t>
  </si>
  <si>
    <t>Revisión y actualización de normas y procedimientos de la DGH</t>
  </si>
  <si>
    <t>Validar que las políticas documentadas estén actualizadas según la operativa y de ser necesario realizar los ajustes de lugar</t>
  </si>
  <si>
    <t>Porcentaje de Documentos Actualizados</t>
  </si>
  <si>
    <t>Cantidad de documentos revisados/ Cantidad de documentos a revisar en el período</t>
  </si>
  <si>
    <t>Correo de validación, listados de asistencias, normas/procedimientos actualizados</t>
  </si>
  <si>
    <t>Control de Gestión</t>
  </si>
  <si>
    <t>Todas las áreas de la DGH</t>
  </si>
  <si>
    <t>Participación Encuesta CIER 2017</t>
  </si>
  <si>
    <t>Participación en la encuesta Regional de Calidad de los Recursos Humanos de las empresas asociadas a la CIER y obtener un informe comparativo sobre la forma en que se gestionan los RRHH en empresas homólogas.</t>
  </si>
  <si>
    <t>Recibimiento, compilación y confección de datos, llenado, revisión y enviado de planilla</t>
  </si>
  <si>
    <t>Porcentaje llenado encuesta</t>
  </si>
  <si>
    <t>Actividades completadas/actividades a completar en la encuesta</t>
  </si>
  <si>
    <t>Correo de confirmación participación, encuesta CIER completada, correo envío</t>
  </si>
  <si>
    <t>Odanis Tiburcio</t>
  </si>
  <si>
    <t>Desarrollo e Implementación de Bussiness Inteligence para la DGH</t>
  </si>
  <si>
    <t>Desarrollar plataforma de administración  y arquitectura de datos,  para la mejora de los procesos y la toma de decisiones</t>
  </si>
  <si>
    <t>Porcentaje de avance del cronograma</t>
  </si>
  <si>
    <t>Actividades completadas/actividades a completar en el cronograma</t>
  </si>
  <si>
    <t>Listas de asistencias a reuniones, correos de coordinación</t>
  </si>
  <si>
    <t>Odanis Tiburcio, Ronald Pacheco</t>
  </si>
  <si>
    <t>DGH-DO-MCI3</t>
  </si>
  <si>
    <t>Manejo Solicitudes de Ajustes a Estructura Organizativa</t>
  </si>
  <si>
    <t>Cada mes los Directores y gerentes solicitan revisiones y ajustes a estructura (adiciones, traslados de plazas, eliminación de plazas, etc.) a fin de tener el personal adecuado en cantidad de plazas por puestos y departamentos. Las solicitudes se evalúan a fin de ver la factibilidad de las mismas y de proceder son aprobadas para que luego la Gerencia de R&amp;S pueda ejecutar los movimientos de personal correspondientes. Procesar las solicitudes permite que las áreas dispongan del personal necesario y no se afecte la operativa. En caso de no proceder se informa al área.</t>
  </si>
  <si>
    <t>TMR de solicitudes de ajustes a estructura organizativa (días)</t>
  </si>
  <si>
    <t>Suma de los días de atención de todas las solicitudes / Total de solicitudes atendidas</t>
  </si>
  <si>
    <t>Informe Mensual de ajustes a estructura realizados (Informe Mensual DO)/ Ejemplo correo ajuste a estructura revisado.</t>
  </si>
  <si>
    <t>Stephanie Sahad</t>
  </si>
  <si>
    <t>Manejo Solicitudes de personal temporero</t>
  </si>
  <si>
    <t>Cada mes se realizan solicitudes de contratación de temporeros por concepto de nuevos proyectos, cobertura licencias de pre y post natal y cobertura de licencias por enfermedad común. Las solicitudes se evalúan a fin de ver la factibilidad de las mismas y de proceder son aprobadas para que luego la Gerencia de R&amp;S pueda contratar al personal correspondiente. Procesar las solicitudes permite que las áreas dispongan del personal necesario y no se afecte la operativa.</t>
  </si>
  <si>
    <t>TMR de solicitudes de personal temporero (días)</t>
  </si>
  <si>
    <t>Informe Mensual de solicitudes de personal temporero/ Ejemplo correo solicitud cerrada</t>
  </si>
  <si>
    <t>Garantizar la integridad física de los colaboradores</t>
  </si>
  <si>
    <t>DGH-S&amp;SO-MCI1</t>
  </si>
  <si>
    <t>Implementación del Programa de Seguridad y Salud en el Trabajo</t>
  </si>
  <si>
    <r>
      <t xml:space="preserve">Seguimiento al  elemento de </t>
    </r>
    <r>
      <rPr>
        <b/>
        <sz val="12"/>
        <color theme="1"/>
        <rFont val="Arial Narrow"/>
        <family val="2"/>
      </rPr>
      <t>Liderazgo y Administración</t>
    </r>
    <r>
      <rPr>
        <sz val="12"/>
        <color theme="1"/>
        <rFont val="Arial Narrow"/>
        <family val="2"/>
      </rPr>
      <t xml:space="preserve"> establecidos en el Programa de Seguridad y Salud en el Trabajo</t>
    </r>
  </si>
  <si>
    <t>Dar seguimiento a las responsabilidades  del liderazgo de la administración respecto al programa de Seguridad y Salud en el Trabajo.</t>
  </si>
  <si>
    <t>Reuniones mensuales de los Comités Mixtos de Seguridad y Salud en el Trabajo y el  Comité de Manejo de Vehículo.</t>
  </si>
  <si>
    <t xml:space="preserve">Cantidad de reuniones </t>
  </si>
  <si>
    <t xml:space="preserve">Suma de reuniones ejecutadas </t>
  </si>
  <si>
    <t>Expediente recibido por el MT de las reuniones realizadas de los CMSST y minutas del CMV.</t>
  </si>
  <si>
    <t>Seguridad y Salud Ocupacional</t>
  </si>
  <si>
    <t>Yajaira Gómez</t>
  </si>
  <si>
    <r>
      <t xml:space="preserve">Seguimiento al elemento de </t>
    </r>
    <r>
      <rPr>
        <b/>
        <sz val="12"/>
        <color theme="1"/>
        <rFont val="Arial Narrow"/>
        <family val="2"/>
      </rPr>
      <t>Entrenamiento a la Gerencia</t>
    </r>
    <r>
      <rPr>
        <sz val="12"/>
        <color theme="1"/>
        <rFont val="Arial Narrow"/>
        <family val="2"/>
      </rPr>
      <t xml:space="preserve"> establecidos en el Programa de Seguridad y Salud en el Trabajo</t>
    </r>
  </si>
  <si>
    <t>Dar seguimiento a las capacitaciones  necesarias para que el colaborador se pueda desempeñar en su trabajo acorde con los estándares de seguridad y salud; con el más alto nivel de compromiso en el mantenimiento del programa.</t>
  </si>
  <si>
    <t>Entrenamiento a los Directivos de temas de prevención de riesgos.</t>
  </si>
  <si>
    <t>Entrenamiento realizado</t>
  </si>
  <si>
    <t>Listados de asistencia</t>
  </si>
  <si>
    <t>Entrenamiento formal al personal respecto a los temas de Seguridad.</t>
  </si>
  <si>
    <t>Cantidad de entrenamientos en temas de S&amp;SO</t>
  </si>
  <si>
    <t>Suma de entrenamientosrealizados</t>
  </si>
  <si>
    <r>
      <t xml:space="preserve">Seguimiento al  elementos de </t>
    </r>
    <r>
      <rPr>
        <b/>
        <sz val="12"/>
        <color theme="1"/>
        <rFont val="Arial Narrow"/>
        <family val="2"/>
      </rPr>
      <t>Inspecciones Planeadas</t>
    </r>
    <r>
      <rPr>
        <sz val="12"/>
        <color theme="1"/>
        <rFont val="Arial Narrow"/>
        <family val="2"/>
      </rPr>
      <t xml:space="preserve"> establecidos en el Programa de Seguridad y Salud en el Trabajo</t>
    </r>
  </si>
  <si>
    <t>Dar seguimiento al Programa de Inspecciones periódicas para evaluar las instalaciones, equipos, herramientas y materiales, identificando las condiciones y desarrollando un plan de acción para los peligros y riesgos asociados para su corrección.</t>
  </si>
  <si>
    <t>Inspecciones Formales o Planeadas</t>
  </si>
  <si>
    <t>Cantidad de inspecciones</t>
  </si>
  <si>
    <t>Suma de inspecciones realizadas</t>
  </si>
  <si>
    <t>Programa de inspecciones, Check List</t>
  </si>
  <si>
    <t>Supervisores de Seguridad y Salud Ocupacional</t>
  </si>
  <si>
    <r>
      <t xml:space="preserve">Seguimiento al elemento de </t>
    </r>
    <r>
      <rPr>
        <b/>
        <sz val="12"/>
        <color theme="1"/>
        <rFont val="Arial Narrow"/>
        <family val="2"/>
      </rPr>
      <t>Investigación de Accidentes</t>
    </r>
    <r>
      <rPr>
        <sz val="12"/>
        <color theme="1"/>
        <rFont val="Arial Narrow"/>
        <family val="2"/>
      </rPr>
      <t xml:space="preserve"> establecidos en el Programa de Seguridad y Salud en el Trabajo</t>
    </r>
  </si>
  <si>
    <t>Dar seguimiento a las actividades dirigidas para la determinación de las causas de incidentes y accidentes y la implementación de las acciones preventivas y correctivas para eliminar o controlar los riesgos.</t>
  </si>
  <si>
    <t>Investigación de los Accidentes</t>
  </si>
  <si>
    <t>Emisión de informe de accidentalidad</t>
  </si>
  <si>
    <t>Planilla de Estadísticas de Accidentes Laborales 2018 y  listado de casos por mes.</t>
  </si>
  <si>
    <t>Starlin Díaz, Danna Fermín, Rancis Alonzo y Paulino Rodríguez</t>
  </si>
  <si>
    <r>
      <t xml:space="preserve">Seguimiento al  elementos de </t>
    </r>
    <r>
      <rPr>
        <b/>
        <sz val="12"/>
        <color theme="1"/>
        <rFont val="Arial Narrow"/>
        <family val="2"/>
      </rPr>
      <t>Preparación para Emergencias</t>
    </r>
    <r>
      <rPr>
        <sz val="12"/>
        <color theme="1"/>
        <rFont val="Arial Narrow"/>
        <family val="2"/>
      </rPr>
      <t xml:space="preserve"> establecidos en el Programa de Seguridad y Salud en el Trabajo</t>
    </r>
  </si>
  <si>
    <t xml:space="preserve">Dar seguimiento a las actividades del Plan General para Emergencias basado en las necesidades identificadas por la empresa, con la finalidad de contar con el personal entrenado y con los equipos necesarios para hacer frente a posibles situaciones de emergencia, de manera tal que los daños sean eliminados o minimizados.
</t>
  </si>
  <si>
    <t>Mantenimiento Sistema Novec CPD e instalación Sistema Novec en servidor Edificio 2130</t>
  </si>
  <si>
    <t>Realización de mantenimiento  e instalación</t>
  </si>
  <si>
    <t>Mantenimiento  e instalación realizados</t>
  </si>
  <si>
    <t>Foto de mantenimiento e instalación</t>
  </si>
  <si>
    <t>Yajaira Gómez y Carolina Argueta</t>
  </si>
  <si>
    <t xml:space="preserve">Realización de Simulacros </t>
  </si>
  <si>
    <t>Cantidad de simulacros realizados</t>
  </si>
  <si>
    <t>Suma de simulacros realizados</t>
  </si>
  <si>
    <t>Reporte de Simulacro de Evacuación y fotos</t>
  </si>
  <si>
    <t>Yajaira Gómez, Wilton Almonte, Danna Fermín, Carolina Argueta, Rancis Alonzo</t>
  </si>
  <si>
    <r>
      <t xml:space="preserve">Seguimiento al elemento de </t>
    </r>
    <r>
      <rPr>
        <b/>
        <sz val="12"/>
        <color theme="1"/>
        <rFont val="Arial Narrow"/>
        <family val="2"/>
      </rPr>
      <t>Reglas y Permisos de Trabajo</t>
    </r>
    <r>
      <rPr>
        <sz val="12"/>
        <color theme="1"/>
        <rFont val="Arial Narrow"/>
        <family val="2"/>
      </rPr>
      <t xml:space="preserve"> establecidos en el Programa de Seguridad y Salud en el Trabajo</t>
    </r>
  </si>
  <si>
    <t xml:space="preserve">Seguir Impartiendo talleres para realizar trabajos de alto riesgo, con la finalidad de otorgar los permisos para realizar dichos trabajos y de esta forma prevenir la ocurrencia de accidentes de trabajo y enfermedades ocupacionales. </t>
  </si>
  <si>
    <t>Proveer a los colaboradores de las reglas generales de seguridad, tarjetas de permiso y reglamentos afines.</t>
  </si>
  <si>
    <t>Suma de talleres realizados</t>
  </si>
  <si>
    <t>Listados de asistencia y fotos</t>
  </si>
  <si>
    <t>Wilton Almonte, Danna Fermín</t>
  </si>
  <si>
    <r>
      <t xml:space="preserve">Seguimiento al  elemento de  </t>
    </r>
    <r>
      <rPr>
        <b/>
        <sz val="12"/>
        <color theme="1"/>
        <rFont val="Arial Narrow"/>
        <family val="2"/>
      </rPr>
      <t>Entrenamiento a Empleados</t>
    </r>
    <r>
      <rPr>
        <sz val="12"/>
        <color theme="1"/>
        <rFont val="Arial Narrow"/>
        <family val="2"/>
      </rPr>
      <t xml:space="preserve"> establecido en el Programa de Seguridad y Salud en el Trabajo</t>
    </r>
  </si>
  <si>
    <t xml:space="preserve">Seguir realizando entrenamientos necesarios a los empleados el  para que realicen su labor preservando su seguridad y salud, según nuestro Programa de Seguridad y Salud en el Trabajo. 
</t>
  </si>
  <si>
    <t>Capacitación a empleados en temas de prevención</t>
  </si>
  <si>
    <t>Plan de Capacitación del PSST y lista de asistencia</t>
  </si>
  <si>
    <t>Yajaira Gómez, Wilton Almonte, Danna Fermín</t>
  </si>
  <si>
    <r>
      <t xml:space="preserve">Seguimiento  al elemento de </t>
    </r>
    <r>
      <rPr>
        <b/>
        <sz val="12"/>
        <color theme="1"/>
        <rFont val="Arial Narrow"/>
        <family val="2"/>
      </rPr>
      <t>Control Salud</t>
    </r>
    <r>
      <rPr>
        <sz val="12"/>
        <color theme="1"/>
        <rFont val="Arial Narrow"/>
        <family val="2"/>
      </rPr>
      <t xml:space="preserve"> establecido en el Programa de Seguridad y Salud en el Trabajo</t>
    </r>
  </si>
  <si>
    <t>Continuación Programa de Salud Ocupacional que asegura que todos los peligros potenciales contra la salud en el lugar de trabajo sean reconocidos, evaluados y controlados.</t>
  </si>
  <si>
    <t>Evaluaciones periódicas a los colaboradores</t>
  </si>
  <si>
    <t>Cantidad de colaboradores evaluados</t>
  </si>
  <si>
    <t>Suma de colaboradores evaluados</t>
  </si>
  <si>
    <t xml:space="preserve">Plan de evaluaciones periódicas e historial clínico </t>
  </si>
  <si>
    <t>Ariel Rodríguez</t>
  </si>
  <si>
    <t>Jornada de Salud</t>
  </si>
  <si>
    <t>Realización del evento</t>
  </si>
  <si>
    <t>Evento realizado</t>
  </si>
  <si>
    <t>Listado de Asistencia y resultados de encuesta, fotos</t>
  </si>
  <si>
    <t>Jornada de Donación de Sangre y Feria de Seguridad con el Ministerio de Trabajo.</t>
  </si>
  <si>
    <t>Fotos del evento, correos de convocatoria</t>
  </si>
  <si>
    <r>
      <t xml:space="preserve">Seguimiento al elemento de </t>
    </r>
    <r>
      <rPr>
        <b/>
        <sz val="12"/>
        <color theme="1"/>
        <rFont val="Arial Narrow"/>
        <family val="2"/>
      </rPr>
      <t>Contratación y Colocación</t>
    </r>
    <r>
      <rPr>
        <sz val="12"/>
        <color theme="1"/>
        <rFont val="Arial Narrow"/>
        <family val="2"/>
      </rPr>
      <t xml:space="preserve"> establecidos en el Programa de Seguridad y Salud en el Trabajo</t>
    </r>
  </si>
  <si>
    <t>Evaluar la condición física de los candidatos para determinar si están aptos para desarrollar las actividades de los puestos de trabajo respecto a los riesgos inherentes.</t>
  </si>
  <si>
    <t>Evaluaciones de pre-empleo a los candidatos</t>
  </si>
  <si>
    <t>Cantidad de candidatos evaluados</t>
  </si>
  <si>
    <t>Suma de candidatos evaluados</t>
  </si>
  <si>
    <t>Control de Evaluaciones de Pre-empleo a candidatos y colaboradores (Glicemia), correos de solicitud de evaluación de Pre empleo y el Historial Clínico</t>
  </si>
  <si>
    <t>Proveer al personal de nuevo ingreso las competencias para desempeñar su trabajo acorde con los estándares de seguridad y salud de la Empresa</t>
  </si>
  <si>
    <t>Inducción en materia de Seguridad a empleados de nuevo ingreso</t>
  </si>
  <si>
    <t>Cantidad de inducciones de seguridad y salud realizadas</t>
  </si>
  <si>
    <t>Suma de inducciones de seguridad y salud realizadas</t>
  </si>
  <si>
    <t>Fotos y Listado de Asistencia</t>
  </si>
  <si>
    <t>Yajaira Gómez  y Wilton Almonte</t>
  </si>
  <si>
    <t>Seguimiento al elemento Promoción General establecido en el Programa de Seguridad y Salud en el Trabajo</t>
  </si>
  <si>
    <t>Promover el Programa de Seguridad y Salud en el Trabajo (PSST) para dar a conocer a la población de Edenorte en qué consiste y cuales son los deberes y derechos del colaborador respecto al programa.</t>
  </si>
  <si>
    <t>Campaña de promoción del PSST interna y externa</t>
  </si>
  <si>
    <t>Cantidad de publicaciones</t>
  </si>
  <si>
    <t>Suma de publicaciones realizadas por mes</t>
  </si>
  <si>
    <t>Videos, correos y brochures</t>
  </si>
  <si>
    <t>DGH-DO-MCI2</t>
  </si>
  <si>
    <t>Recepción a tiempo de Guías de evaluación de desempeño</t>
  </si>
  <si>
    <t>Asegurar el recibo a tiempo (fecha de vencimiento) de las evaluaciones.</t>
  </si>
  <si>
    <t>TMR de recibo de guías de evaluación (días)</t>
  </si>
  <si>
    <t>Suma de los días de enviadas todas las evaluaciones/ Total de evaluaciones recibidas</t>
  </si>
  <si>
    <t xml:space="preserve"> Informe Mensual de Evaluación de Desempeño por Movimientos de Personal (Informe Tiempo de respuesta)/ Correo de recepción de Guías de Evaluación.</t>
  </si>
  <si>
    <t>DGH-R&amp;S-MCI1</t>
  </si>
  <si>
    <t>Implementar programa de pasantías</t>
  </si>
  <si>
    <t xml:space="preserve">Crear alianzas con Universidades e instituciones educativas y centros de formación, para la realización del programa de pasantía en la empresa </t>
  </si>
  <si>
    <t>Alianzas con Universidades, para la realización de programas de pasantías en nuestra empresa, en la rama de estudios Eléctricos, Ing. En sistema y telemáticos.</t>
  </si>
  <si>
    <t>Suma de alianzas</t>
  </si>
  <si>
    <t xml:space="preserve">Cronogramas, correos, acuerdos, fotos visitas </t>
  </si>
  <si>
    <t xml:space="preserve">Reclutamiento y Selección </t>
  </si>
  <si>
    <t>Ilkania Azcona</t>
  </si>
  <si>
    <t>Alianzas con instituciones educativas que desarrollen perfiles técnicos, en las áreas Eléctricas, Mecánico  e informático.</t>
  </si>
  <si>
    <t>Suma de visitas</t>
  </si>
  <si>
    <t>Cronogramas, correos, acuerdos , fotos visitas</t>
  </si>
  <si>
    <t>DGH-R&amp;S-MCI2</t>
  </si>
  <si>
    <t>Ampliar la base de datos de elegibles</t>
  </si>
  <si>
    <t>Evaluar colaboradores de la gerencia comercial sector (Mao, San Fco, Puerto Plata, Santiago, La Vega), de  nivel técnico administrativo, a partir de 1 año en la posición, a los fines de conocer los perfiles e identificar los candidatos adecuados para ocupar las vacantes que se puedan presentar y sucesores de posiciones de mandos medios, gerentes y directores.</t>
  </si>
  <si>
    <t>Enviar comunicado con la información del proyecto, 
Identificar colaboradores que aplican,
Realizar encuentro con las áreas identificadas,
Evaluar colaboradores,
Completar base de datos</t>
  </si>
  <si>
    <t>Cantidad de colaboradores</t>
  </si>
  <si>
    <t>Suma de colaboradores</t>
  </si>
  <si>
    <t>cantidad de candidatos evaluados, comunicados y fotos de encuentros con los grupos de interés</t>
  </si>
  <si>
    <t>Analistas Reclutamiento y selección</t>
  </si>
  <si>
    <t xml:space="preserve">Conocer las  oportunidades de mejoras  y satisfacción de los clientes internos. </t>
  </si>
  <si>
    <t>Enviar encuesta de satisfacción del cliente</t>
  </si>
  <si>
    <t xml:space="preserve">Encuesta de satisfacción de los colaboradores. </t>
  </si>
  <si>
    <t>Suma de encuestas</t>
  </si>
  <si>
    <t xml:space="preserve">Encuestas enviadas </t>
  </si>
  <si>
    <t>Reclutamiento y Selección</t>
  </si>
  <si>
    <t>DGH-RRLL-MCI2</t>
  </si>
  <si>
    <t xml:space="preserve">Detección de las necesidades de los colaboradores. </t>
  </si>
  <si>
    <t>Levantamiento y Control Interno de necesidades presentadas concerniente a la Gerencia de RRLL.</t>
  </si>
  <si>
    <t>Conocer las necesidades, oportunidades de mejora y satisfacción de los colaboradores a través de encuesta, así mismo, archivo control de lo detectado con tiempo de resolución.</t>
  </si>
  <si>
    <t>Comunicado informativo sobre Encuesta a realizar y su objetivo.</t>
  </si>
  <si>
    <t>Cantidad de Comunicados enviados</t>
  </si>
  <si>
    <t xml:space="preserve">Encuesta de Satisfacción </t>
  </si>
  <si>
    <t>Cantidad de encuestas realizadas</t>
  </si>
  <si>
    <t>Suma de encuestas realizadas</t>
  </si>
  <si>
    <t>Diseño y medio de realización de encuesta, Correo solicitud llenado de encuesta y tabulación de los resultados.</t>
  </si>
  <si>
    <t>Gisell Rosario/Eliana Henriquez.</t>
  </si>
  <si>
    <t>Publicación Catalogo en línea de servicio ofrecidos en la Gerencia de Relaciones Laborales y Atención a Empleados.</t>
  </si>
  <si>
    <t>Dar a conocer los servicios ofrecido, como solicitarlos y tiempos de atención</t>
  </si>
  <si>
    <t>Comunicado informativo sobre Catalogo en Línea.</t>
  </si>
  <si>
    <t xml:space="preserve">Creación de Catalogo de Servicios. </t>
  </si>
  <si>
    <t xml:space="preserve">Confeccionar y publicar catalogo de servicios. </t>
  </si>
  <si>
    <t>Catalogo confeccionado y publicado</t>
  </si>
  <si>
    <t>Catalogo de Servicios</t>
  </si>
  <si>
    <t>Plan de comunicación interna</t>
  </si>
  <si>
    <t>Publicación diaria de información estratégica por los canales de Canales de Comunicación Interna para alinear al personal a las estrategias del negocio y mantenerlo informado de todos los cambios.</t>
  </si>
  <si>
    <t>Publicaciones vía correo Comunicación Interna</t>
  </si>
  <si>
    <t>Cantidad de Publicaciones</t>
  </si>
  <si>
    <t>Informe mensual de comunicados emitidos (Informe Mensual DO).</t>
  </si>
  <si>
    <t>Publicaciones vía Intranet</t>
  </si>
  <si>
    <t>Informe mensual de publicaciones Intranet (Informe Mensual DO).</t>
  </si>
  <si>
    <t>Publicaciones vía Yammer</t>
  </si>
  <si>
    <t>Informe mensual de publicaciones Yammer (Informe Mensual DO).</t>
  </si>
  <si>
    <t>DGH-R&amp;S-MCI3</t>
  </si>
  <si>
    <t>Orientación en técnicas de evaluación</t>
  </si>
  <si>
    <t>Orientación en técnicas de evaluación del conocimiento</t>
  </si>
  <si>
    <t>Socializar evaluación técnica con dueños de vacantes</t>
  </si>
  <si>
    <t>Impartir charla con el fin de orientarles en la forma de aplicar la evaluación de conocimiento</t>
  </si>
  <si>
    <t xml:space="preserve">Charla realizada </t>
  </si>
  <si>
    <t xml:space="preserve">Listado de asistencia, fotos de la actividad, </t>
  </si>
  <si>
    <t>Piloto Implementación Murales para empleados para ampliar canales de Comunicación Interna.</t>
  </si>
  <si>
    <t xml:space="preserve">25 Murales Internos a ser colocados en edificios donde hay personal que no tiene acceso a PC ni correo electrónico porque sus funciones no lo ameritan. Esto es con el objetivo de que puedan estar informados de las actividades, beneficios, cambios que se realizan. </t>
  </si>
  <si>
    <t>Cantidad de Murales Instalados</t>
  </si>
  <si>
    <t>Suma de Murales Instalados</t>
  </si>
  <si>
    <t>Correos Coordinación/ Fotos Murales Instalados</t>
  </si>
  <si>
    <t>Elizabeth García</t>
  </si>
  <si>
    <t>Encuestas de Satisfacción a empleados</t>
  </si>
  <si>
    <t>Elaboración, publicación y seguimiento a encuestas de satisfacción o percepción al personal.</t>
  </si>
  <si>
    <t>Porcentaje Encuestas realizadas</t>
  </si>
  <si>
    <t>Suma de encuestas realizadas/cantidad de encuestas solicitadas en el periodo</t>
  </si>
  <si>
    <t>Informe mensual de encuestas realizadas (Informe Mensual DO).</t>
  </si>
  <si>
    <t>DIRECCION LOGISTICA</t>
  </si>
  <si>
    <t>DLOG-MCI3</t>
  </si>
  <si>
    <t xml:space="preserve">Realizar revisión y homologación de Herramientas y materiales </t>
  </si>
  <si>
    <t xml:space="preserve">Lograr mediante la homologación de las Fichas Técnicas que los materiales y herramientas sean homogeneas </t>
  </si>
  <si>
    <t>Homologar y revisar las fichas técnicas las herramientas y Materiales de las Direcciones.</t>
  </si>
  <si>
    <t>Infome de Avance</t>
  </si>
  <si>
    <t>Fichas tecnicas revisadas</t>
  </si>
  <si>
    <t>Dirección logistica</t>
  </si>
  <si>
    <t xml:space="preserve">Rehan Arias/Luis Mieses </t>
  </si>
  <si>
    <t>DLOG-GC-MCI1</t>
  </si>
  <si>
    <t>Cargar el Plan Anual de Compras en el Portal de la Dirección General de Contrataciones Públicas</t>
  </si>
  <si>
    <t>Velar por recibir el Plan en la Gerencia de Compras, verificarlo y luego gestionar cargarlo en el portal</t>
  </si>
  <si>
    <t>Carga del plan anual de compras 2018</t>
  </si>
  <si>
    <t>Carga ejecutada</t>
  </si>
  <si>
    <t>Publicaciones</t>
  </si>
  <si>
    <t>Gerencia de Compras</t>
  </si>
  <si>
    <t>Alejandro Toribio</t>
  </si>
  <si>
    <t>DLOG-GC-MCI2</t>
  </si>
  <si>
    <t>Ejecución 100% del Plan de Compras</t>
  </si>
  <si>
    <t xml:space="preserve">Lanzar los procesos de compras de todos los rubros de los materiales y servicios incluidos en el plan anual de compras, según cronograma establecido
</t>
  </si>
  <si>
    <t>Ejecución de Compras Directas</t>
  </si>
  <si>
    <t>Cantidad procesos completado (apertura y adquisición)</t>
  </si>
  <si>
    <t xml:space="preserve">Cantidad de procesos ajudicados/cantidad de procesos lanzados </t>
  </si>
  <si>
    <t>Ejecución  de Compras Menores</t>
  </si>
  <si>
    <t>Ejecución de Comparaciones de Precios</t>
  </si>
  <si>
    <t>Ejecución de Licitaciones</t>
  </si>
  <si>
    <t>Ejecución de Compras Proveedor Unico</t>
  </si>
  <si>
    <t>Ejecución de Compras de Exclusividad</t>
  </si>
  <si>
    <t>DL-GT-MCI-1</t>
  </si>
  <si>
    <t>Realización de  Informe Resultado Mensual producto de las rutas de servicio de mensajeria y materiales de almacen a los sectores y viceversa.</t>
  </si>
  <si>
    <t>Crear una ruta semanal de entrega y recepción de materiales y documentos a los diferentes sectores y viceversa.</t>
  </si>
  <si>
    <t>Monitoreo constante de las rutas creadas para comprobar los resultados de las mismas.</t>
  </si>
  <si>
    <t>Número de informes de rutas realizadas.</t>
  </si>
  <si>
    <t>Informes mensuales de servicios otorgados.</t>
  </si>
  <si>
    <t>Gerencia de Transportación</t>
  </si>
  <si>
    <t>Edwin Tavárez</t>
  </si>
  <si>
    <t>DL-GT-MCI-4</t>
  </si>
  <si>
    <t>Realzación de los mantenimientos preventivos</t>
  </si>
  <si>
    <t>Realización de los mantenimientos preventivos en el menor tiempo a los fines de entregar a los usuarios en menor tiempo</t>
  </si>
  <si>
    <t>Realización del mantenimiento preventivo a flotilla interna.</t>
  </si>
  <si>
    <t xml:space="preserve">Cantidad de Mantenimientos Realizados </t>
  </si>
  <si>
    <t>Revisión del procedimiento interno para mantenimiento de vehículos.</t>
  </si>
  <si>
    <t xml:space="preserve">Reunión de Revisión del procedimiento </t>
  </si>
  <si>
    <t>Procedimiento revisado</t>
  </si>
  <si>
    <t>DL-GT-MCI-6</t>
  </si>
  <si>
    <t>Ejecutar la distribución de la asignación de combustibles por Dirección y Gerencia</t>
  </si>
  <si>
    <t>Distribuir entre las direcciones la asignación mensual de combustible.</t>
  </si>
  <si>
    <t>Distribución de Combustible por dirección y gerencia  para medición de cuanto consume cada dirección</t>
  </si>
  <si>
    <t xml:space="preserve">%Cumplimiento del plan de distribución y  la asignación por Dirección o Gerencia </t>
  </si>
  <si>
    <t>Correo de asignación a Gerencia Dirección</t>
  </si>
  <si>
    <t>DL-GA-MCI-1</t>
  </si>
  <si>
    <t>Realizar toma física periódica de inventario en los almacenes</t>
  </si>
  <si>
    <t>Conteos mensuales por almacén.</t>
  </si>
  <si>
    <t>Conteos regulares de confirmación de existencias en almacén, esta busca reducir las diferencias entre las existencias físicas y el sistema</t>
  </si>
  <si>
    <t>Toma muestra mensual en cada almacén</t>
  </si>
  <si>
    <t>Materiales con diferencia/ Stock (Muestra) X 100.</t>
  </si>
  <si>
    <t>Gerencia de Almacén</t>
  </si>
  <si>
    <t>Armando Hiraldo</t>
  </si>
  <si>
    <t>DL-GA-MCI-6</t>
  </si>
  <si>
    <t xml:space="preserve">Emitir comunicado notificacion despacho de materiales (instrucciones) </t>
  </si>
  <si>
    <t>Ejecucicón despachos en tiempo menor a una hora.</t>
  </si>
  <si>
    <t>Correos/ reuniones con las áreas concinetizando del beneficio de la estrategia.</t>
  </si>
  <si>
    <t>Despachos en tiempo menor a una hora.</t>
  </si>
  <si>
    <t xml:space="preserve"> Promedio de la diferencia entre Hora llegada/ Hora salida.</t>
  </si>
  <si>
    <t>Convocatorias, fotos.</t>
  </si>
  <si>
    <t>DL-GA-MCI-5</t>
  </si>
  <si>
    <t xml:space="preserve">Gestión de utilización o descarte de materiales Baja Rotación </t>
  </si>
  <si>
    <t>Gestionar el uso o destino final de los materiales de baja rotación</t>
  </si>
  <si>
    <t xml:space="preserve"> - Realizar y remitir relación de materiales de baja rotación.</t>
  </si>
  <si>
    <t xml:space="preserve">Cantidad relacion de materiales </t>
  </si>
  <si>
    <t>Despacho Vs Stock X 100</t>
  </si>
  <si>
    <t>Generar reporte mensual de materiales de baja rotacion despachados</t>
  </si>
  <si>
    <t>Cantidad reporte generado</t>
  </si>
  <si>
    <t>DL-GA-MCI-4</t>
  </si>
  <si>
    <t xml:space="preserve">Gestión de utilización de materiales Obsoletos. </t>
  </si>
  <si>
    <t>Gestionar el uso o destino final de los materiales obsoletos</t>
  </si>
  <si>
    <t xml:space="preserve"> - Realizar y remitir relación de materiales obsoletos.</t>
  </si>
  <si>
    <t>Cantidad relacion de materiales</t>
  </si>
  <si>
    <t>Generar reporte mensual de materiales obsoletos despachados.</t>
  </si>
  <si>
    <t>DL-GT-MCI-5</t>
  </si>
  <si>
    <t>Realización de informe sobre el Monitoreo de Consumo de Combustible por Recorrido Vehicular</t>
  </si>
  <si>
    <t>Mantener y fortalecer el monitoreo constante de los recorridos de las unidades para el uso eficiente del combustible despachado</t>
  </si>
  <si>
    <t>Monitoreo constante vía GPS de las distancias recorridas VS el combustible despachado. (Considerando el consumo determinado por Kilometro del vehículo utilizado)</t>
  </si>
  <si>
    <t>Nro. Informes de Monitoreo Remitidos</t>
  </si>
  <si>
    <t>Informe Mensual de incidencias a las áreas (12 informenes anual /uno mensual)</t>
  </si>
  <si>
    <t>Elaboración de reporte sobre el Monitoreo de la flotilla vehicular</t>
  </si>
  <si>
    <t>Monitoreo de exceso de velocidad.  Verificación del cumplimiento de llegada a  horarios establecidos de parqueos, cumplimiento del geo cerca correspondiente.</t>
  </si>
  <si>
    <t xml:space="preserve">Monitoreo de faltas via sistema GPS </t>
  </si>
  <si>
    <t xml:space="preserve">Nro. Reportes mensual incumplimientos </t>
  </si>
  <si>
    <t>Llamados de atención por incumplimientos / cantidad de incumplimientos detectados mensualmente</t>
  </si>
  <si>
    <t>Informe/Correo</t>
  </si>
  <si>
    <t>DL-GT-MCI-2</t>
  </si>
  <si>
    <t>Elaboración del informe sobre la petición de servicios de traslados a Transportación (sistema Edemovil)</t>
  </si>
  <si>
    <t>Controlar la distribución de los vehículos por medio del sistema Edemovil.</t>
  </si>
  <si>
    <t>Garantizar que las solicitudes o reservaciones de los vehículos sean mediante el sistema Edemovil.</t>
  </si>
  <si>
    <t>Porciento de cumplimiento de la distribución y la asignación de los vehículos.</t>
  </si>
  <si>
    <t>Informe mensual de la solicitudes atendidas mediante el sistema.</t>
  </si>
  <si>
    <t>DLOG-MCI1</t>
  </si>
  <si>
    <t xml:space="preserve"> Bechmarking con diferentes empresa </t>
  </si>
  <si>
    <t>Realizar Bechmarking con varias empresas que aporten nuevas ideas y practicas que ayuden a eficientizar los procesos de la dirección</t>
  </si>
  <si>
    <t xml:space="preserve">Elegir empresas dentro y no del nuestro sector,que nos aporten tales como CEPM, CLARO, entre otras  </t>
  </si>
  <si>
    <t>Bechmarking Realizado</t>
  </si>
  <si>
    <t>Informe Bechmarking Realizado</t>
  </si>
  <si>
    <t xml:space="preserve">Mediante fotos, listados y Convocatorias </t>
  </si>
  <si>
    <t xml:space="preserve">Luis Mieses </t>
  </si>
  <si>
    <t>DL-GA-MCI-3</t>
  </si>
  <si>
    <t>Manejo de chatarras</t>
  </si>
  <si>
    <t>Venta de materiales chatarra por lotes.</t>
  </si>
  <si>
    <t>Limpieza de almacenes, traslados de materiales chatarras al almacén del SEA, clasificación por tipo de chatarra etc.</t>
  </si>
  <si>
    <t>Monto recuperado (por la ventas de Chatarras).</t>
  </si>
  <si>
    <t>Mat. Chatarra Desp./Proyectado X 100</t>
  </si>
  <si>
    <t>DL-GA-MCI-2</t>
  </si>
  <si>
    <t>Control de despacho de materiales retirados de las redes.</t>
  </si>
  <si>
    <t>Reutilización de materiales retirados del terreno.</t>
  </si>
  <si>
    <t>Monto Recuperado</t>
  </si>
  <si>
    <t>Materiales Recuperados/ Proyectado  X 100</t>
  </si>
  <si>
    <t>Implementar los requerimientos de servicios via sistema Edemovil a todos los ususarios de cada sector.</t>
  </si>
  <si>
    <t>Lograr la implementación del sistema edemovil a todos los ususarios que requerian vehículos en todos los sectores.</t>
  </si>
  <si>
    <t>Crearle los usuarios a todos los clientes internos que solicitan vehículos.</t>
  </si>
  <si>
    <t>Porciento de cumplimiento por mes.</t>
  </si>
  <si>
    <t>Informe mensual del avance del proceso.</t>
  </si>
  <si>
    <t>Listado de firmantes, convocatorias y fotos</t>
  </si>
  <si>
    <t>Realizar comunicados Aprende con Transportación.</t>
  </si>
  <si>
    <t>Realizar comunicados concientizando a los usuarios sobre el uso de los vehículos.</t>
  </si>
  <si>
    <t>Enviar comunicados.</t>
  </si>
  <si>
    <t>Cantidad de públicaciones mensuales.</t>
  </si>
  <si>
    <t xml:space="preserve">Realizar actividades de integación a cada Gerencia enfocadas a las competencias a desarrollar </t>
  </si>
  <si>
    <t>Fortalecer competencias y desarrollar las oportunidad de los colaboradores de los equipos de cada Gerencia</t>
  </si>
  <si>
    <t>5 Actividades para cada gerencia enfocadas al desarrollo del personal</t>
  </si>
  <si>
    <t xml:space="preserve">Actividades Realizadas </t>
  </si>
  <si>
    <t>Informe de Actividades Realizadas</t>
  </si>
  <si>
    <t>Asegurar un 85% en la evaluacion de satisfaccion de servicio ofrecida por la gerencia.</t>
  </si>
  <si>
    <t>Seguimiento Carta de Compromiso</t>
  </si>
  <si>
    <t>Relanzar la Carta de Compromiso</t>
  </si>
  <si>
    <t>Enviar resumen carta de compromiso por comunicación empleados, para usuarios con correo</t>
  </si>
  <si>
    <t>Publicación carta de compromiso</t>
  </si>
  <si>
    <t>Publicación de la carta por los medios de comunicación interna</t>
  </si>
  <si>
    <t xml:space="preserve">Gerencia de Gestion y Control Administrativo </t>
  </si>
  <si>
    <t>Olga Garcia</t>
  </si>
  <si>
    <t>Imprimir  folleto con resumen Carta de Compromiso, para entregar a usuarios que no tienen correo</t>
  </si>
  <si>
    <t xml:space="preserve">Listado de Recibimiento </t>
  </si>
  <si>
    <t xml:space="preserve">Listado firmado por los empleados que reciben la carta </t>
  </si>
  <si>
    <t>Lista de Recibimiento</t>
  </si>
  <si>
    <t>Gerencia de Gestion y Control Administrativo</t>
  </si>
  <si>
    <t>Capacitación en los temas de Relaciones Laborales</t>
  </si>
  <si>
    <t>Relizar taller de los  temas de Relaciones Laborales</t>
  </si>
  <si>
    <t xml:space="preserve">Coordinar con el area correspondienta taller para reforzar los temas de relaciones laborales al personal de la gerencia </t>
  </si>
  <si>
    <t>Capacitación realizada</t>
  </si>
  <si>
    <t>Foto, Listado de Asistencia</t>
  </si>
  <si>
    <t>Garantizar una desviación no mayor a un 20% entre los materiales comprados versus la necesidad real de las áreas durante el año 2018.</t>
  </si>
  <si>
    <t>Elaboracion de reportes constancia de entrega de necesidades solicitadas.</t>
  </si>
  <si>
    <t>Solicitar a las áreas administrativas las constancias de entrega a las áreas que se le da servicio</t>
  </si>
  <si>
    <t xml:space="preserve">Llevar control de las entregas a las areas que se le da servicio </t>
  </si>
  <si>
    <t>Numero de reportes</t>
  </si>
  <si>
    <t xml:space="preserve">Cantidad de Reporte por área </t>
  </si>
  <si>
    <t>Plan de adquisición Gastos e Inv. No Ligadas a proyectos 2018</t>
  </si>
  <si>
    <t>Adquisición de los Mobiliarios,  (sillas, escritorios) etc.</t>
  </si>
  <si>
    <t xml:space="preserve">Levantamiento </t>
  </si>
  <si>
    <t>% Levantamiento</t>
  </si>
  <si>
    <t>Cronogramas /Correos/Fotos</t>
  </si>
  <si>
    <t>Revisión</t>
  </si>
  <si>
    <t xml:space="preserve">% Revisión </t>
  </si>
  <si>
    <t>Solicitud de certificación stock minimo en almacen</t>
  </si>
  <si>
    <t>% Cerificacion</t>
  </si>
  <si>
    <t>Entrega del plan/Ficha Técnica</t>
  </si>
  <si>
    <t xml:space="preserve">% del Plan </t>
  </si>
  <si>
    <t>Correos/Plan abastecimiento</t>
  </si>
  <si>
    <t>Adquisición de los materiales  (cafetería, café, azúcar), etc.</t>
  </si>
  <si>
    <t>Cronogramas /Correos</t>
  </si>
  <si>
    <t>Adquisición de los uniformes</t>
  </si>
  <si>
    <t>Adquisición de los impresos  (facturas, recibos manuales, sellos),  etc.</t>
  </si>
  <si>
    <t>% Cerificación</t>
  </si>
  <si>
    <t>Adquisición de los Artículos del hogar (cafetera, microondas).  etc.</t>
  </si>
  <si>
    <t>Solicitud de certificación stock mínimo en almacen</t>
  </si>
  <si>
    <t>Adquisición de los materiales de ferretería (bombillos de bajo consumo)</t>
  </si>
  <si>
    <t>Adquisición de los materiales de seguridad, (fundas plástica para dinero).</t>
  </si>
  <si>
    <t>Asegurar la entrega de por lo menos el 90% de los materiales solicitados por las áreas  existente en inventario,  en el tiempo acordado.</t>
  </si>
  <si>
    <t>Entregar lo solicitado por las areas, del inventario existente en el tiempo acordado</t>
  </si>
  <si>
    <t>Entrega los primeros 15 días del mes siguiente a la solicitud, los materiales solicitados existente en el inventario.</t>
  </si>
  <si>
    <t>Constancia de lo entregado</t>
  </si>
  <si>
    <t>Materiales Entregados/ Materiales Solicitados x 100</t>
  </si>
  <si>
    <t>Comprobante de entrega</t>
  </si>
  <si>
    <t>Mant. Preventivo y correctivo de equipos</t>
  </si>
  <si>
    <t>Cumplimiento del mantenimiento planificado de aires acondicionados</t>
  </si>
  <si>
    <t>Reparaciones e Instalaciones planificadas de A/A en los 5 sectores</t>
  </si>
  <si>
    <t>Definición y ejecución de los equipos a dar mantenimiento.</t>
  </si>
  <si>
    <t>% Cumplimiento de Mantenimiento</t>
  </si>
  <si>
    <t>Mantenimientos planificados vs ejecutados.</t>
  </si>
  <si>
    <t>Gerencia de Servicios Generales</t>
  </si>
  <si>
    <t>Ehimer Figueroa</t>
  </si>
  <si>
    <t>Cumplimiento del mantenimiento planificado de inversores</t>
  </si>
  <si>
    <t>Mantenimiento mensual de inversores ubicados tanto en las oficinas comerciales como en edif. Adm. Compra, distribución e instalación de 10 inversores y de 500 baterías de 6 voltios y 48 baterías de 12 voltios</t>
  </si>
  <si>
    <t>Chequeo de terminales, medición de frecuencia, medición de voltaje de entrada y salida, verificación del tiempo de transferencia, carga de electrolitos a baterías, limpieza y ajuste de polos de baterías, lavado de baterías, sopleteo de inversor y pintura de bancos de batería así como Cambio o reparación de tarjetas electrónicas, cambio de transformadores, baterías  y piezas varias (breaker, terminales).</t>
  </si>
  <si>
    <t>Nolis Peña</t>
  </si>
  <si>
    <t>Cumplimiento del mantenimiento planificado de Baterias</t>
  </si>
  <si>
    <t xml:space="preserve">Inspección y evaluación así como la evaluacion de carga, condiciones de celdas y recarga de electrolitos. </t>
  </si>
  <si>
    <t xml:space="preserve">Limpieza de cada bateria, polos y base protectora. Medicion de carga y electrolitos. Evaluacion de celdas y caja de polietileno. Recarga de </t>
  </si>
  <si>
    <t>Mantenimientos planificados / ejecutados</t>
  </si>
  <si>
    <t>Cumplimiento del mantenimiento planificado de UPS</t>
  </si>
  <si>
    <t>Inspección y evaluación de la condición de los UPS cada 2 meses</t>
  </si>
  <si>
    <t xml:space="preserve">Limpieza de ups, chequeo de parámetros de voltaje, corriente y frecuencia además de Cambio de baterías de gelatina, cambio o reparación de tarjetas electrónicas, cambio de abanicos, cambio o reparación de módulo inteligente. Cambio o reparación de transformadores. Cambio de piezas varias (breaker, dispositivos electrónicos, terminales).   </t>
  </si>
  <si>
    <t xml:space="preserve">Cumplimiento del mantenimiento planificado de generadores eléctricos </t>
  </si>
  <si>
    <t xml:space="preserve">Mantenimiento mensual de los generadores ubicados tanto en las oficinas comerciales como en edif. Adm. </t>
  </si>
  <si>
    <t xml:space="preserve">Cambio de filtros, aceite, aire y combustible. Chequeo y limpieza  general del equipo. Además Reparación y/o cambio de piezas. </t>
  </si>
  <si>
    <t>% Cumplimiento de mantenimiento</t>
  </si>
  <si>
    <t>DLOG-SG-MCI1
Garantizar la operatividad del 100% de las oficinas comerciales con la implementacion de equipos para el respaldo energetico.</t>
  </si>
  <si>
    <t>Instalación de nuevos generadores de electricidad</t>
  </si>
  <si>
    <t>Compra e instalacion de nuevos generadores para garantizar la operatividad de las oficinas</t>
  </si>
  <si>
    <t xml:space="preserve">Instalacion de generador de 22 KW en Barranca, Generador trifasico 100 KW en La Penda, Generador 100 KW ADM Pto Pta, Generador 100 KW en ADM Mao, Generador 60 KW San Francisco 1, Generador 60 KW Mao1, Generador 33 KW Fantino.  </t>
  </si>
  <si>
    <t>% de cumplimiento</t>
  </si>
  <si>
    <t>Equipos adquiridos Vs Instalados.</t>
  </si>
  <si>
    <t xml:space="preserve">Infomes </t>
  </si>
  <si>
    <t>DLOG-SG-MCI-2
Realizacion del 100% de las mejoras planificadas</t>
  </si>
  <si>
    <t>Remodelacion de las siguientes oficinas: 
Licitaciones 2018</t>
  </si>
  <si>
    <t>Almacen La Penda</t>
  </si>
  <si>
    <t xml:space="preserve">Realizar el levantamiento de las necesidades de mantenimiento de las oficinas comerciales , diseño y  presupuesto de las mejoras para su posterior ejecución, así como la compra de materiales y equipos para asegurar la operacionalidad estructural de las oficinas
1. Levantar necesidad de las áreas, definir propuesta, definir presupuesto, seguimiento al proceso de contratación de los servicios  y posterior ejecución.                                    2. Supervisión de las mejoras realizadas. </t>
  </si>
  <si>
    <t>Cambio de techo en aluzinc, cambios de correas, reparacion de vigas y columnas, iluminacion y repraciones internas para mejor resguardo de los materiales. Remocion del terreno contaminado, reposicion de relleno y asfaltado</t>
  </si>
  <si>
    <t>Adecuación realizada / adecuación planificada</t>
  </si>
  <si>
    <t>Informes, fotos</t>
  </si>
  <si>
    <t>Francisco Parra</t>
  </si>
  <si>
    <t>OCC Beller Puerto Plata</t>
  </si>
  <si>
    <t>Local propio. Requiere adecuación completa: redistribución y reorganización de todas las áreas, incluyendo patio exterior, fachada y accesos.</t>
  </si>
  <si>
    <t>Cutupu</t>
  </si>
  <si>
    <t>Mudanza para mejor ubicación y adecuacion completa. Actualmente se tiene el nuevo local rentado.</t>
  </si>
  <si>
    <t>Yapur Dumit</t>
  </si>
  <si>
    <t>Castillo</t>
  </si>
  <si>
    <t xml:space="preserve">Mudanza para mejor ubicación y adecuacion completa. </t>
  </si>
  <si>
    <t>San Francisco II</t>
  </si>
  <si>
    <t>Villa Rivas</t>
  </si>
  <si>
    <t>Remodelacion de las siguientes oficinas: 
Arrastres 2017</t>
  </si>
  <si>
    <t>Remodelacion 2do nivel 2130</t>
  </si>
  <si>
    <t>Remodelacion de espacion y cambio de todo el mobiliario. Construccion de escaleras de escapes y mejora en las rutas de escape.</t>
  </si>
  <si>
    <t>Remodelacion La Vega I</t>
  </si>
  <si>
    <t xml:space="preserve">construccion de segundo nivel para lograr mejor distribucion destinando todo el primer nivel para el area comercial </t>
  </si>
  <si>
    <t>Remodelacion ADM Pto Pta</t>
  </si>
  <si>
    <t>Acondicionamiento de nuevo edificio para reubicar oficina comercial, ADM, Redes, Areas administrativas y operativas del sector</t>
  </si>
  <si>
    <t>San Francisco I</t>
  </si>
  <si>
    <t>Remodelacion de oficina comercial habilitando segundo nivel del edificio</t>
  </si>
  <si>
    <t>Realización mudanzas planificadas 2018</t>
  </si>
  <si>
    <t>Jima La Vega</t>
  </si>
  <si>
    <t>Mudanza</t>
  </si>
  <si>
    <t>Mudanza realizada / mudanza ejecutada</t>
  </si>
  <si>
    <t>Cayetano Germosen</t>
  </si>
  <si>
    <t>San  Victor</t>
  </si>
  <si>
    <t>Maimon Bonao</t>
  </si>
  <si>
    <t>Laguna Salada</t>
  </si>
  <si>
    <t>Loma Cabrera</t>
  </si>
  <si>
    <t>Las Matas De Santa Cruz</t>
  </si>
  <si>
    <t>Oficina San Jose De Las Matas</t>
  </si>
  <si>
    <t>DLOG-SG-MCI5</t>
  </si>
  <si>
    <t>Mantenimiento preventivo de las fachadas del 100% de las estructuras levantadas</t>
  </si>
  <si>
    <t>Cumplimiento del plan de mantenimiento planificado de oficinas comerciales, administrativas y almacenes.</t>
  </si>
  <si>
    <t>Realizar el levantamiento de las necesidades de mantenimiento de las oficinas comerciales así como la compra de materiales y equipos para asegurar la operacionalidad estructural de las oficinas</t>
  </si>
  <si>
    <t>1. Levantar necesidades de las distintas oficinas a intervenir.  2. Supervisión de las reparaciones realizadas.  3. Reparaciones en inst. sanitarias. 4. Averías en puertas y ventanas. 5. Filtraciones.    
6. Deterioro de accesorios de baño, cocina y puertas. Entre otros.  7.Compra de Materiales y equipos para las reparaciones planificadas.</t>
  </si>
  <si>
    <t>Cinthya Acevedo</t>
  </si>
  <si>
    <t>Mantenimiento preventivo y correctivo de los patios de las 124 instalaciones de la empresa.</t>
  </si>
  <si>
    <t>Cumplimiento del plan de limpieza y mantenimiento de los patios de empresa</t>
  </si>
  <si>
    <t>Realizar rutas mensuales de limpieza y mantenimiento preventivo de todos los patios.</t>
  </si>
  <si>
    <t>Ejecucion del desyerbo, limpieza, fumigacion, bote de escombros y maleza y mantenimiento constante de los patios de la empresa.</t>
  </si>
  <si>
    <t>DLOG-SG-MCI4</t>
  </si>
  <si>
    <t>Reduccion del 30% del consumo energetico del edifcio 2130</t>
  </si>
  <si>
    <t>Ejecutar la instalación de paneles solares</t>
  </si>
  <si>
    <t>Compra e instalacion de paneles solares con la finalidad de inyectar dicha energia para reducir el consumo energetico</t>
  </si>
  <si>
    <t>Levantamiento de la carga existente en el edifcio 2130. Cotizacion de paneles requeridos. Instalalcion de los panesles y monitoreo para su eficiente utilizacion.</t>
  </si>
  <si>
    <t>% Cumplimiento de lo planificado</t>
  </si>
  <si>
    <t>Consumo existente menos el resultante</t>
  </si>
  <si>
    <t>1. Supervisión                        
2. Averías recibidas vs Solucionadas.</t>
  </si>
  <si>
    <t>Mantenimiento preventivo y correctivo del 100% de las oficinas moviles  existentes a la fecha en la empresa.</t>
  </si>
  <si>
    <t>Mantenimiento no planificado de las oficinas de móviles</t>
  </si>
  <si>
    <t>Reparación de equipos o estructura física de las oficinas por averías presentadas</t>
  </si>
  <si>
    <t>1. Inspección de la infraestructura.                                                         2. Mantenimiento preventivo de A/A.                                           3. Mantenimiento preventivo de los mobiliarios y equipos.                                  
4. Mantenimiento preventivo de las instalaciones eléctricas.</t>
  </si>
  <si>
    <t>DLOG-SG-MCI7</t>
  </si>
  <si>
    <t>Escaneado y control de la documentacion.</t>
  </si>
  <si>
    <t>Escaneado y control de documentos</t>
  </si>
  <si>
    <t>Escaneado del 10% de toda la documentacion ingresa al area de Archivo y mensajeria y control del 100% de dicha documentacion.</t>
  </si>
  <si>
    <t>Control de documentacion, retiro de documento de resguardo y reciclado, informes de actividades mensuales, planificaicon de rtutas.</t>
  </si>
  <si>
    <t>cantidad de documentos recibidos entre la cantida de documentos escaneados.</t>
  </si>
  <si>
    <t>DLOG-SG-MCI8</t>
  </si>
  <si>
    <t>Campaña Reciclaje y Uso eficiente del papel en los edifcios 2130, ADM 1 y ADM 2 Santiago.</t>
  </si>
  <si>
    <t>Campaña de concientizacion</t>
  </si>
  <si>
    <t>Envio  mensual de tips informativos para ilustrar al personal de dichas instalaciones para el uso correcto del papel.</t>
  </si>
  <si>
    <t>Monitoreo y conteo de documentos reciclados para determinar gastos por esta practica. Supervision de las areas planificadas para indicar avances y mejoras en la reduccion del consumo de papel.</t>
  </si>
  <si>
    <t>Total de papel etregado entre la cantida de papel reciclado</t>
  </si>
  <si>
    <t xml:space="preserve">Publicaciones </t>
  </si>
  <si>
    <t>Patricia Reyes</t>
  </si>
  <si>
    <t>DLOG-SG-MCI9</t>
  </si>
  <si>
    <t>Cumplimiento del 100% de las rutas de recogida de documentos Planificados e intervencion del 100% de las areas generadoras de documentos para el 2018.</t>
  </si>
  <si>
    <t>Resguasda y control de documentos</t>
  </si>
  <si>
    <t>Rutas planificadas para la intervencion de las areas que requieran el resguardo de los documentos y su posterior traslado.</t>
  </si>
  <si>
    <t>Coordinacion con las areas a intervenir via correo, planificacion de rutas, validacion de la documentacion recibida, traslado, escaneado si aplica, controles de inventario e informes mensuales.</t>
  </si>
  <si>
    <t>Rutas planificadas entre rutas realizadas</t>
  </si>
  <si>
    <t>Informes/Correos</t>
  </si>
  <si>
    <t>DLOG-MCI2</t>
  </si>
  <si>
    <t>Realización de Encuesta para medición de la sastifacción de los clientes</t>
  </si>
  <si>
    <t>Encuestas de Sastifacción de los servicios de cada una de la gerencias</t>
  </si>
  <si>
    <t xml:space="preserve">Minimo 2 encuestas al año para cada gerencia </t>
  </si>
  <si>
    <t>Encuestas enviadas</t>
  </si>
  <si>
    <t>Encuestas enviadas/ Resultados de las mismas</t>
  </si>
  <si>
    <t>Resultados de las Encuestas</t>
  </si>
  <si>
    <t>Rehan Arias</t>
  </si>
  <si>
    <t>Notificación Mensual Status procesos de Compras</t>
  </si>
  <si>
    <t>Mantener informadas a las áreas solicitantes del estado de los procesos de compras</t>
  </si>
  <si>
    <t>Suministrar mensualmente a todas las áreas solicitantes el estatus de todos los procesos que se están realizando, mediante informe.</t>
  </si>
  <si>
    <t>Nro. Informes emitidos</t>
  </si>
  <si>
    <t>Cantidad de informes enviados por correos enviados/Cantidad de informes previstos a enviar</t>
  </si>
  <si>
    <t>DLOG-GC-MCI4</t>
  </si>
  <si>
    <t>Realización archivo de deuda 2019 (insumo plan abastecimiento)</t>
  </si>
  <si>
    <t>Informacion requerida para el presupuesto de deuda del siguiente año</t>
  </si>
  <si>
    <t>Suminitrar información de procesos y pedidos abiertos, que se arrastan al próximo año</t>
  </si>
  <si>
    <t>Nro. Informes archivo de deuda</t>
  </si>
  <si>
    <t>Correo/Archivo</t>
  </si>
  <si>
    <t>DL-GCA-MCI-3</t>
  </si>
  <si>
    <t>Visitar las áreas administrativas</t>
  </si>
  <si>
    <t>Hacer visitas a las áreas administrativas, cada 6 meses</t>
  </si>
  <si>
    <t>Visita sector Mao</t>
  </si>
  <si>
    <t>Cantidad de visitas realizadas</t>
  </si>
  <si>
    <t>Visitas realizadas</t>
  </si>
  <si>
    <t>Visita Sector La Vega</t>
  </si>
  <si>
    <t>Visita Sector San Francisco</t>
  </si>
  <si>
    <t>Visita Sector Santiago</t>
  </si>
  <si>
    <t xml:space="preserve">Cantidad de visitas </t>
  </si>
  <si>
    <t>Visita Dirección Comercial</t>
  </si>
  <si>
    <t>Visita Dirección de Pérdidas</t>
  </si>
  <si>
    <t>Visita Dirección Distribucción</t>
  </si>
  <si>
    <t>Visita Dirección Logística</t>
  </si>
  <si>
    <t>Visita Dirección de Proyectos</t>
  </si>
  <si>
    <t>Visita Direcciones Corporativas</t>
  </si>
  <si>
    <t>DIRECCION PLANIFICACION Y CONTROL DE GESTION</t>
  </si>
  <si>
    <t>DP&amp;CG-GC&amp;P-MCI-2</t>
  </si>
  <si>
    <t>Mejora de procesos</t>
  </si>
  <si>
    <t xml:space="preserve">Realizar análisis de proceso de reporte de averías de los clientes/PGASE/CTS/Artefactos quemados/Estafetas/Mayor 10kva </t>
  </si>
  <si>
    <t>Evaluar los procesos con fines de optimizarlos</t>
  </si>
  <si>
    <t>Presentar a directores la metodología a seguir y la idea del proyecto a mejorar</t>
  </si>
  <si>
    <t>Reunión realizada o correo remitió</t>
  </si>
  <si>
    <t>Reunión realizada</t>
  </si>
  <si>
    <t>Gerencia de Calidad y Procesos</t>
  </si>
  <si>
    <t>Artefactos quemados-Yudelka Caraballo, PGASE-Katherine Noesí, CTS -Gladys Almonte, Solicitud de apertura pago de estafetas-Giovanna Luciano, Gestion de Avisos (continuidad)- Angela Rodriguez, Mayor 10 kva-Rosalba Peña</t>
  </si>
  <si>
    <t>Realizar visita de campo para evaluar proceso y diagnosticar con involucrados.</t>
  </si>
  <si>
    <t>Visita realizadas/Diagnostico.</t>
  </si>
  <si>
    <t>Diagnostico realizado</t>
  </si>
  <si>
    <t>Realizar reunión inicial con involucrados, análisis del proceso y establecer cronograma mejora</t>
  </si>
  <si>
    <t>Reunión realizada y análisis del proceso</t>
  </si>
  <si>
    <t>Análisis realizado/Minutas/Reuniones</t>
  </si>
  <si>
    <t>Seguimiento a establecimientos indicadores de procesos</t>
  </si>
  <si>
    <t>Seguimiento realizado</t>
  </si>
  <si>
    <t>Correos/Minutas</t>
  </si>
  <si>
    <t>Seguimiento al cumplimiento  cronograma de mejora  y/o plan de acción</t>
  </si>
  <si>
    <t>Seguimiento al  cumplimiento de cronograma</t>
  </si>
  <si>
    <t xml:space="preserve"> Implementar herramienta Lean en la Dirección de Logística</t>
  </si>
  <si>
    <t xml:space="preserve">Diagnóstico inicial </t>
  </si>
  <si>
    <t>Detectar como se encuentra Edenorte en la aplicación de  Lean y/o conocer las áreas que deben implementarse.</t>
  </si>
  <si>
    <t xml:space="preserve">Realizar reunión con asesor </t>
  </si>
  <si>
    <t>Minuta de reunión/foto</t>
  </si>
  <si>
    <t>Gladys Almonte</t>
  </si>
  <si>
    <t>Visita a las áreas y evaluación de herramientas (Diagnóstico)</t>
  </si>
  <si>
    <t>Cantidad de diagnóstico</t>
  </si>
  <si>
    <t>Diagnóstico</t>
  </si>
  <si>
    <t>Discusión resultados del diagnóstico</t>
  </si>
  <si>
    <t>Transferencia de conocimientos</t>
  </si>
  <si>
    <t>Capacitar al persona involucrado en técnicas Lean</t>
  </si>
  <si>
    <t>Transferencia de conocimientos (Capacitar al equipo Lean)</t>
  </si>
  <si>
    <t>Fotos/Control de asistencia</t>
  </si>
  <si>
    <t>Aplicación análisis cadena de valor</t>
  </si>
  <si>
    <t>Realizar mapa actual  de cadena de valor e identificar oportunidades reales.</t>
  </si>
  <si>
    <t>Realizar mapas de valor</t>
  </si>
  <si>
    <t>Cantidad de Mapas de valor realizado</t>
  </si>
  <si>
    <t>Mapa de valor</t>
  </si>
  <si>
    <t>Implementación de Kaizen</t>
  </si>
  <si>
    <t>Plan de acción para mejora del proceso</t>
  </si>
  <si>
    <t>Plan de acción</t>
  </si>
  <si>
    <t>Proceso de certificación</t>
  </si>
  <si>
    <t>Avalar el cumplimiento de la metodología y su aplicación.</t>
  </si>
  <si>
    <t>Actividad certificación</t>
  </si>
  <si>
    <t>Fotos certificación</t>
  </si>
  <si>
    <t>DP&amp;CG-GP&amp;PR-MCI-02</t>
  </si>
  <si>
    <t>Instruir sobre la nueva plataforma POA WEB para el seguimiento y cumplimiento de las actividades</t>
  </si>
  <si>
    <t>Dar a conocer la metodología de manejo de la herramienta POA WEB y calculo del cumplimiento</t>
  </si>
  <si>
    <t>Capacitación de la herramienta POA WEB</t>
  </si>
  <si>
    <t>Capacitación realizada/planificada</t>
  </si>
  <si>
    <t>listado de asistencias, fotos</t>
  </si>
  <si>
    <t>Gerencia de Planificación y Presupuesto</t>
  </si>
  <si>
    <t>Pier Ariza</t>
  </si>
  <si>
    <t>Elaboración documento sobre las condicionantes que contiene el Poa WEB</t>
  </si>
  <si>
    <t>documento realizado/planificada</t>
  </si>
  <si>
    <t>documentos</t>
  </si>
  <si>
    <t>DPC-GCG-MCI-1</t>
  </si>
  <si>
    <t>Actualización resultados Ficha Evaluación con Modelo Actual</t>
  </si>
  <si>
    <t>Informe Elaborado</t>
  </si>
  <si>
    <t>Juan Grullón</t>
  </si>
  <si>
    <t>Elaboración Informes Mensuales</t>
  </si>
  <si>
    <t>Generación y emisión Informes Seguimiento Gestión</t>
  </si>
  <si>
    <t>Plataforma One Page Report</t>
  </si>
  <si>
    <t>DPC-GCG-MCI-2</t>
  </si>
  <si>
    <t>Elaboración Comunicado Resultados Mensuales Gestión</t>
  </si>
  <si>
    <t>Informe impacto cambio de tarifa</t>
  </si>
  <si>
    <t>Seguimiento Gestión</t>
  </si>
  <si>
    <t>Seguimiento Clientes 24 Horas</t>
  </si>
  <si>
    <t>Cuadro Resumen Comparativo</t>
  </si>
  <si>
    <t xml:space="preserve">Evolutivo Informe Unidades Sectoriales </t>
  </si>
  <si>
    <t>Informe de Reclamaciones Internas</t>
  </si>
  <si>
    <t>Ranking Resolución Reclamaciones</t>
  </si>
  <si>
    <t>Ranking Resolución Reconexiones</t>
  </si>
  <si>
    <t>Ranking Instalación Nuevos Suministros</t>
  </si>
  <si>
    <t>Informe de Nuevos Suministros Menores a 10 KVA</t>
  </si>
  <si>
    <t>Informe Seguimiento Palacio</t>
  </si>
  <si>
    <t>Informe Reunión Mensual Seguimiento Directorio EDENorte</t>
  </si>
  <si>
    <t>Formulario CDEEE  (preliminar)</t>
  </si>
  <si>
    <t xml:space="preserve">Formulario CDEEE Definitivo </t>
  </si>
  <si>
    <t>Informe de Reclamaciones CDEEE</t>
  </si>
  <si>
    <t xml:space="preserve">Actualización Plataforma CDEEE (Indicadores reunión Palacio) </t>
  </si>
  <si>
    <t>Plataforma actualizada</t>
  </si>
  <si>
    <t>Desarrollar e implementar herramienta para análisis de ejecución presupuestal</t>
  </si>
  <si>
    <t>Implementación herramienta análisis ejecución presupuestal</t>
  </si>
  <si>
    <t>Herramienta implementada</t>
  </si>
  <si>
    <t>Revisión Modelo Actual Analytica</t>
  </si>
  <si>
    <t>Analizar módulos actuales y hacer ejercicio de actualización variables</t>
  </si>
  <si>
    <t>Modelo revisado</t>
  </si>
  <si>
    <t>Modificación Informe Seguimiento Clientes 24 horas</t>
  </si>
  <si>
    <t>Crear tablero status clientes</t>
  </si>
  <si>
    <t xml:space="preserve">Tablero creado </t>
  </si>
  <si>
    <t>Soporte en definición de indicadores y metas actividades PE y POA</t>
  </si>
  <si>
    <t>Revisión indicadores sometidos y validación de los mismos</t>
  </si>
  <si>
    <t>Indicadores aprobados</t>
  </si>
  <si>
    <t>Elaboración Memoria Anual 2017</t>
  </si>
  <si>
    <t>Documento Memoria Anual Gestión Elaborado</t>
  </si>
  <si>
    <t>Elaboración Memoria Rendición Cuentas 2018</t>
  </si>
  <si>
    <t>Creación Tablero Macroprocesos Operativo</t>
  </si>
  <si>
    <t>Creación tablero con indicadores afectan macroprocesos operativos (Compra, Distribución, Comercialización y Pérdidas)</t>
  </si>
  <si>
    <t>Actualización mensual tablero</t>
  </si>
  <si>
    <t>Tablero actualizado</t>
  </si>
  <si>
    <t>Sistema Inteligente de Negocio (BI)</t>
  </si>
  <si>
    <t>Creación de Sistemas Inteligente de Negocio</t>
  </si>
  <si>
    <t>Crear y normalizar las informaciones para cargar la base de datos</t>
  </si>
  <si>
    <t>Normalizacion y Carga de  Data Historica</t>
  </si>
  <si>
    <t>Carga tablas completada</t>
  </si>
  <si>
    <t>Crear un servidor para el manejo del BI</t>
  </si>
  <si>
    <t>Creación del Servidor</t>
  </si>
  <si>
    <t>Servidor creado</t>
  </si>
  <si>
    <t>Crear Datawarehouse</t>
  </si>
  <si>
    <t>Creación de la Datawarehouse</t>
  </si>
  <si>
    <t>Datawarehouse completada</t>
  </si>
  <si>
    <t>Crear Cubos</t>
  </si>
  <si>
    <t>Creación de los Cubos</t>
  </si>
  <si>
    <t>Cantidad de Cubos en Productivo</t>
  </si>
  <si>
    <t>Crear Dashboard</t>
  </si>
  <si>
    <t>Creación del dashboard</t>
  </si>
  <si>
    <t>Dashboard creado</t>
  </si>
  <si>
    <t>Incluir Mejora Mensual a Informe Seguimiento Resultados Mensuales (Reunión Directorio)</t>
  </si>
  <si>
    <t>Mejora completada</t>
  </si>
  <si>
    <t>Establecer indicadores Económicos / Eficiencia</t>
  </si>
  <si>
    <t>Desarrollo e implementación Fase II POA Web</t>
  </si>
  <si>
    <t xml:space="preserve">Desarrollar mejoras planificadas en el 2018 para plataforma POA web </t>
  </si>
  <si>
    <t>% Cumplimiento Plan Desarrollo POA Web</t>
  </si>
  <si>
    <t>Cálculo incentivo trimestral</t>
  </si>
  <si>
    <t>Generación resultados incentivo</t>
  </si>
  <si>
    <t>Modelar - Automatizar Sistema Incentivo 2018</t>
  </si>
  <si>
    <t>Automatizar proceso generación resultados incentivo</t>
  </si>
  <si>
    <t>Automatización completada</t>
  </si>
  <si>
    <t>Comunicado avance resultados Incentivo Trimestral 2018</t>
  </si>
  <si>
    <t xml:space="preserve">Comunicar mensualmente sobre el avance en los resultados incentivo </t>
  </si>
  <si>
    <t>Completar informaciones CAF</t>
  </si>
  <si>
    <t>Corte hasta abril 2018 / Entrega 15 Mayo 2018</t>
  </si>
  <si>
    <t>Informaciones completadas</t>
  </si>
  <si>
    <t>Carta compromiso</t>
  </si>
  <si>
    <t>Medición cuatrimestral indicadores comprometidos (* Reclamación por periodo irregular / * Charla ahorro energía)</t>
  </si>
  <si>
    <t xml:space="preserve">Soporte Mejora de procesos </t>
  </si>
  <si>
    <t>En total se programaron 5 procesos a mejorar, para los cuales se requiere establecer los indicadores de medición</t>
  </si>
  <si>
    <t>Reunión revisión procesos seleccionados</t>
  </si>
  <si>
    <t>Reunión análisis ejecutada</t>
  </si>
  <si>
    <t>Establecimiento métricas procesos</t>
  </si>
  <si>
    <t>Procesos con métrica</t>
  </si>
  <si>
    <t>Implementación herramienta manejo solicitudes</t>
  </si>
  <si>
    <t>Medir servicio atención solicitudes</t>
  </si>
  <si>
    <t xml:space="preserve">DP&amp;CG-GC&amp;P-MCI-1
</t>
  </si>
  <si>
    <t>Análisis, mejora del proceso de documentación</t>
  </si>
  <si>
    <t>Identificar mejores prácticas de otros sectores</t>
  </si>
  <si>
    <t>Realizar comparaciones con otras instituciones de metodología y sistemas utilizados de forma que se pueda identificar las mejoras que podemos realizar.</t>
  </si>
  <si>
    <t>Identificar posibles empresas para contactar y hacer contacto.</t>
  </si>
  <si>
    <t>Cantidad empresas identificadas</t>
  </si>
  <si>
    <t>Katherine Noesí</t>
  </si>
  <si>
    <t>Realizar visita a instituciones</t>
  </si>
  <si>
    <t>Cantidad de visita</t>
  </si>
  <si>
    <t>Realizar informe de las áreas de mejora identificadas y socializar con EC&amp;P</t>
  </si>
  <si>
    <t>Cantidad informe</t>
  </si>
  <si>
    <t>Informe realizado</t>
  </si>
  <si>
    <t>Diagnóstico sistema documental</t>
  </si>
  <si>
    <t>Realizar análisis del sistema de documentación actual con fines de eficientizar.</t>
  </si>
  <si>
    <t>Realizar encuestas con nuestros grupos de interés de las mejoras que debemos realizar</t>
  </si>
  <si>
    <t>% avance encuesta aplicadas</t>
  </si>
  <si>
    <t>% encuestas aplicadas/encuestas programadas</t>
  </si>
  <si>
    <t>Informe encuesta</t>
  </si>
  <si>
    <t>Investigar conjunto con TI de herramientas de manejo de documentación y procesos y firma digital.</t>
  </si>
  <si>
    <t>Reunión Realizada</t>
  </si>
  <si>
    <t>Minuta de reunión/correo</t>
  </si>
  <si>
    <t xml:space="preserve">Realizar FODA del sistema documental </t>
  </si>
  <si>
    <t>Cantidad  foda</t>
  </si>
  <si>
    <t>Foda</t>
  </si>
  <si>
    <t>Análisis de documentación obsoleta y métodos para documentar</t>
  </si>
  <si>
    <t>Cantidad análisis</t>
  </si>
  <si>
    <t>Informe análisis</t>
  </si>
  <si>
    <t>Plan de acción de mejoras a implementar</t>
  </si>
  <si>
    <t>Indicar las acciones a aplicar con su responsable de aplicación.</t>
  </si>
  <si>
    <t>Reunirse con EC&amp;P para establecer el plan de acción.</t>
  </si>
  <si>
    <t>Cantidad plan de acción</t>
  </si>
  <si>
    <t>Planes de acción establecidos</t>
  </si>
  <si>
    <t>DP&amp;CG-GC&amp;P-MCI-1</t>
  </si>
  <si>
    <t>Atención de solicitudes de documentación</t>
  </si>
  <si>
    <t>Cumplimiento Plan de documentación</t>
  </si>
  <si>
    <t>Necesidades surgidas fruto del modelo CAF, Nobaci y POA.</t>
  </si>
  <si>
    <t>Reunirse con las áreas involucradas y tramitar su elaboración</t>
  </si>
  <si>
    <t>Solicitudes atendidas programadas/cantidad total de solicitudes</t>
  </si>
  <si>
    <t>Documentos aprobados o cerrados de acuerdo a tramites</t>
  </si>
  <si>
    <t>Todos</t>
  </si>
  <si>
    <t>Atención necesidades documentación de las áreas actualizada</t>
  </si>
  <si>
    <t>Actualización o creación de la documentación necesaria para las áreas.</t>
  </si>
  <si>
    <t>Cantidad de documentos</t>
  </si>
  <si>
    <t xml:space="preserve">DP&amp;CG-GC&amp;P-MCI-2
</t>
  </si>
  <si>
    <t>Participación e implementación Modelo CAF</t>
  </si>
  <si>
    <t>Análisis Informe de retorno CAF</t>
  </si>
  <si>
    <t>Verificar cuáles fueron las áreas de mejoras y los involucrados en el proceso.</t>
  </si>
  <si>
    <t>Analizar e identificar áreas implicadas</t>
  </si>
  <si>
    <t>% áreas de mejora y/o plan de acción establecidos</t>
  </si>
  <si>
    <t>Áreas de mejoras recibidas/áreas tramitadas</t>
  </si>
  <si>
    <t>Correos remitidos</t>
  </si>
  <si>
    <t>Gladys Almonte, Rosalba Peña, Giovanna Luciano, Katherine Noesí, y Angela Rodriguez</t>
  </si>
  <si>
    <t>Envío a áreas para que completen</t>
  </si>
  <si>
    <t>Correo enviado</t>
  </si>
  <si>
    <t>Establecer plan de acción  informe retorno</t>
  </si>
  <si>
    <t>Validación del autodiagnóstico</t>
  </si>
  <si>
    <t>Realizar el llenado del autodiagnóstico CAF.</t>
  </si>
  <si>
    <t>Pre-llenado autodiagnóstico</t>
  </si>
  <si>
    <t>% de autodiagnóstico completados</t>
  </si>
  <si>
    <t>Autodiagnóstico enviado/autodiagnóstico completado</t>
  </si>
  <si>
    <t>Autodiagnóstico completados</t>
  </si>
  <si>
    <t>Enviar a  áreas para validación y llenado definitivo</t>
  </si>
  <si>
    <t>Revisar información recibida y tramitar requerimientos</t>
  </si>
  <si>
    <t>Elaboración Memoria</t>
  </si>
  <si>
    <t>Redactar memoria con los puntos fuertes detectados.</t>
  </si>
  <si>
    <t>Elaboración de memoria, impresión y entrega.</t>
  </si>
  <si>
    <t>Memoria completada</t>
  </si>
  <si>
    <t>Criterios terminados/total de criterios</t>
  </si>
  <si>
    <t>Elaboración Informe participación</t>
  </si>
  <si>
    <t>Resumir las áreas de mejora identificadas fruto de la participación y someter plan de acción.</t>
  </si>
  <si>
    <t>Realizar informe con áreas de mejoras detectadas y avances de cierre de informe de retorno.</t>
  </si>
  <si>
    <t>Tramitar el establecimiento del  plan de acción  de autodiagnóstico</t>
  </si>
  <si>
    <t>% de plan de acción completado</t>
  </si>
  <si>
    <t>% enviado vs. completado</t>
  </si>
  <si>
    <t xml:space="preserve">Visita evaluadores </t>
  </si>
  <si>
    <t>Recibir la visita de os evaluadores con fines de validar las informaciones.</t>
  </si>
  <si>
    <t xml:space="preserve">Tramitar evidencias solicitadas por los evaluadores </t>
  </si>
  <si>
    <t>% evidencia completada</t>
  </si>
  <si>
    <t>Evidencias recolectadas</t>
  </si>
  <si>
    <t xml:space="preserve">Recibir visita del comité evaluador </t>
  </si>
  <si>
    <t>Cantidad Visita realizadas</t>
  </si>
  <si>
    <t xml:space="preserve"> Realizar  piloto carta Compromiso </t>
  </si>
  <si>
    <t>Diagnóstico del proyecto</t>
  </si>
  <si>
    <t>Identificar la relación de los procesos claves con los de apoyo</t>
  </si>
  <si>
    <t>Realizar matriz de procesos claves vs. apoyo y validar con las áreas la relación.</t>
  </si>
  <si>
    <t>Matriz realizada</t>
  </si>
  <si>
    <t>% avance</t>
  </si>
  <si>
    <t xml:space="preserve"> Angela Rodriguez</t>
  </si>
  <si>
    <t>Realizar encuestas diagnostico a los clientes internos del área de apoyo mas solicita para conocer su PNP y áreas de mejora</t>
  </si>
  <si>
    <t>Encuestas aplicadas</t>
  </si>
  <si>
    <t>Preparación inicial del proyecto</t>
  </si>
  <si>
    <t>Establecer las bases o lineamientos del proyecto</t>
  </si>
  <si>
    <t>Establecer presentación, formatos  y metodología del proyecto.</t>
  </si>
  <si>
    <t>Cantidad presentación</t>
  </si>
  <si>
    <t>Metodología establecida y formatos</t>
  </si>
  <si>
    <t>Yudelka Caraballo</t>
  </si>
  <si>
    <t>Reunirse con TI, para plataforma de seguimiento</t>
  </si>
  <si>
    <t>Minuta de reunión</t>
  </si>
  <si>
    <t>Reunión con área seleccionada</t>
  </si>
  <si>
    <t>Seleccionar el área donde se implementará</t>
  </si>
  <si>
    <t>Reunirse con el área piloto para presentar proyecto.</t>
  </si>
  <si>
    <t>Establecer carta compromiso área piloto</t>
  </si>
  <si>
    <t>Realizar las actividades y relación de los servicios de la carta compromiso</t>
  </si>
  <si>
    <t>Reunirse con área relacionada para hacer carta compromiso.</t>
  </si>
  <si>
    <t>% avance de carta compromiso</t>
  </si>
  <si>
    <t>Actividades programadas/actividades ejecutadas</t>
  </si>
  <si>
    <t>Carta compromiso elaborada</t>
  </si>
  <si>
    <t>Dar a conocer carta compromiso.</t>
  </si>
  <si>
    <t>Cantidad Comunicación realizada</t>
  </si>
  <si>
    <t>Comunicado remitido</t>
  </si>
  <si>
    <t>Establecer controles de seguimientos</t>
  </si>
  <si>
    <t>Indicar las acciones a realizar para dar seguimiento al proyecto</t>
  </si>
  <si>
    <t>Cantidad de controles establecidos</t>
  </si>
  <si>
    <t>Controles establecidos</t>
  </si>
  <si>
    <t>Programa Soy Calidad</t>
  </si>
  <si>
    <t>Encuesta final de anterior programa clientes internos y supervisores</t>
  </si>
  <si>
    <t>Evaluar los resultados iniciales vs. finales y la satisfacción de los supervisores.</t>
  </si>
  <si>
    <t>Encuesta aplicada</t>
  </si>
  <si>
    <t>Avance encuesta</t>
  </si>
  <si>
    <t>Informe de encuesta</t>
  </si>
  <si>
    <t>Giovanna Luciano</t>
  </si>
  <si>
    <t>Coordinación con Gestión Humana (selección de facilitadores)</t>
  </si>
  <si>
    <t>Es un programa  que tiene el fin de incentivar una cultura de calidad y mejora continua en la organización.  Para obtener la certificación debe completarse entregables asignados por módulo.</t>
  </si>
  <si>
    <t>Correo enviado para identificar integrantes</t>
  </si>
  <si>
    <t>Sumatoria de la cantidad</t>
  </si>
  <si>
    <t>Correo/listado de equipo</t>
  </si>
  <si>
    <t>Selección equipo participará</t>
  </si>
  <si>
    <t>% de avance diagnóstico realizado</t>
  </si>
  <si>
    <t>Diagnósticos enviado/diagnostico completados</t>
  </si>
  <si>
    <t>Informe diagnóstico y expectativas</t>
  </si>
  <si>
    <t>Diagnóstico inicial de conocimiento de calidad de los participantes  e investigar expectativas</t>
  </si>
  <si>
    <t>Minuta de reunión o correo</t>
  </si>
  <si>
    <t>Seguimiento a ejecución de módulos  y entregables de tarea</t>
  </si>
  <si>
    <t xml:space="preserve">Seguimiento a ejecución de Módulos </t>
  </si>
  <si>
    <t>Cantidad de seguimiento</t>
  </si>
  <si>
    <t>Correos de seguimiento o minuta de reunión.</t>
  </si>
  <si>
    <t>Encuesta a clientes internos de participantes</t>
  </si>
  <si>
    <t>Encuesta para evaluar el programa</t>
  </si>
  <si>
    <t>Celebración de la certificación</t>
  </si>
  <si>
    <t>Celebración realizada</t>
  </si>
  <si>
    <t>Cultura de Calidad Soy Excelencia</t>
  </si>
  <si>
    <t>Creación de bases para el programa.</t>
  </si>
  <si>
    <t xml:space="preserve">Incentivar la  cultura de calidad  hasta el  último colaborador de la empresa por medio  de trasmitir  practicas de calidad y/o principios de excelencia. </t>
  </si>
  <si>
    <t>Crear  metodología y estandarización de criteriores necesarios para cumplir CAF y sistema de gestión.</t>
  </si>
  <si>
    <t>Revista/brochure creados</t>
  </si>
  <si>
    <t>Metodología creada</t>
  </si>
  <si>
    <t>Rosalba Peña</t>
  </si>
  <si>
    <t>Dar a conocer a todos los involucrados (sectores) metodología y entrenamiento de cultura de calidad.</t>
  </si>
  <si>
    <t>Fotos, listados de asistencia</t>
  </si>
  <si>
    <t>Realización Benchmarking para obtener mejoras a los procesos de planificación y presupuestación en SAP.</t>
  </si>
  <si>
    <t>Extraer y poner en funcionamiento mejores prácticas de los resultados obtenidos a travez del benchmarking.</t>
  </si>
  <si>
    <t>Bench realizado</t>
  </si>
  <si>
    <t>Resultados mensuales plan operativo 2018.</t>
  </si>
  <si>
    <t>Reporte mensual individual sobre el resultado de la ejecución de las 13 direcciones, 1 gerencia de Edenorte y OAI. (Plataforma ejecución mensual y actividades desviadas).</t>
  </si>
  <si>
    <t>Reportes emitidos/planificados</t>
  </si>
  <si>
    <t>Reporte POA integral</t>
  </si>
  <si>
    <t>Actividades de los planes operativos las poseen más de 1 área para su realización</t>
  </si>
  <si>
    <t>Premiaciones semestrales ejecución POA.</t>
  </si>
  <si>
    <t>Premiaciones semestrales para las direcciones y gerencias sobre metas alcanzadas de acuerdo a las planificaciones Final POA 2017 y 1er semestre POA 2018.</t>
  </si>
  <si>
    <t>Encuentro con candidatos propensos a recibir certificación. Validación de evidencias.</t>
  </si>
  <si>
    <t xml:space="preserve">Encuentros </t>
  </si>
  <si>
    <t>Formularios</t>
  </si>
  <si>
    <t>Cálculo premiación, certificados y fotografias.</t>
  </si>
  <si>
    <t>Premiaciones emitidas/planificados</t>
  </si>
  <si>
    <t>Reporte mensual ONE PAGE POA REPORT</t>
  </si>
  <si>
    <t>Reporte unificado de los resultados de todas las direcciones sobre el acumulado a la fecha y cumplimiento mensual POA</t>
  </si>
  <si>
    <t>Gestión de la información corporativa</t>
  </si>
  <si>
    <t>Reuniones mensual de seguimiento (En coordinación con el AGG se realizaran reuniones en las cuales los directores presentaran los resultados de sus planes, y se coordinarán temas de mayor envergadura para fines de realizar conjuntamente con la operativa)</t>
  </si>
  <si>
    <t>Seguimiento a puntos relevantes de la reunión, minuta de acuerdos y seguimeinto.</t>
  </si>
  <si>
    <t>reunión realizada/planificada</t>
  </si>
  <si>
    <t>Minuta</t>
  </si>
  <si>
    <t>Presentación Palacio AGG - Presidente.</t>
  </si>
  <si>
    <t>Reporte déficit mensual</t>
  </si>
  <si>
    <t>Atención solicitudes al personal externo</t>
  </si>
  <si>
    <t>Resolución de las solicitudes realizadas del personal externo oportunamente y envío de los informes según corresponda.</t>
  </si>
  <si>
    <t>Reporte mensual DIGEPRESS</t>
  </si>
  <si>
    <t>Matriz reporte de actividades - CDEEE.</t>
  </si>
  <si>
    <t>Desarrollo del Plan Operativo y presupuestal 2019</t>
  </si>
  <si>
    <t>Reunión con las áreas para la presentación y entrega de insumos, consideraciones para la elaboración del plan operativo anual, proyecciones de las actividades, así como también la ejecución presupuestal, incremento y/o disminución de sus costos, comprometidos de sus gastos fijos y proyecciones. Seguimiento continuo de la ejecución presupuestal, involucrando a las áreas responsables.</t>
  </si>
  <si>
    <t>Rrealización del Presupuesto de Gastos, Inversión  e Inversiones no Ligado a Proyecto 2019.</t>
  </si>
  <si>
    <t>%cumplimiento</t>
  </si>
  <si>
    <t>Presupuesto elaborado</t>
  </si>
  <si>
    <t>Encuentro con áreas especialistas (C&amp;D, SSGG, CGMA, TI, GCE) para coordincar la captación de necesidades 2019.</t>
  </si>
  <si>
    <t>Coordinación realizada</t>
  </si>
  <si>
    <t>Listado</t>
  </si>
  <si>
    <t>Capacitación con personal clave que maneja las partidas presupuestales y orientaciones para la planificación operativa 2019.</t>
  </si>
  <si>
    <t>Socialización con las 15 áreas (direcciones y gerencias particulares para para tratar observaciones al POA 2019.</t>
  </si>
  <si>
    <t>Carga de los planes operativos 2019 a la plataforma Poa WEB.</t>
  </si>
  <si>
    <t>Carga Planes Operativos</t>
  </si>
  <si>
    <t>Carga realizada/carga planificada</t>
  </si>
  <si>
    <t>Carga Presupuestos Gastos, Inversión e Inversión no Ligado a Proyectos 2019</t>
  </si>
  <si>
    <t>Realización carga presupuestaria de Gastos, Inversión e Inversión no Ligado a Proyectos</t>
  </si>
  <si>
    <t>Generación informe sometimiento presupuestal 2019 Consejo Administrativo.</t>
  </si>
  <si>
    <t>No. de informe</t>
  </si>
  <si>
    <t>Informe realizado/informe planificado</t>
  </si>
  <si>
    <t>Elaboración y emisión de comunicados acta certificación presupuestal 2019 (ejecución de las 13 direcciones, 1 gerencia, el Consejo Adm.  y AGG).</t>
  </si>
  <si>
    <t>No. de informes</t>
  </si>
  <si>
    <t>Carga Presupuestos 2019 Gastos, Inversión e Inversión no Ligado a Proyectos  (carga en SAP, difusión comunicado sobre cargar).</t>
  </si>
  <si>
    <t>Carga Presupuestaria</t>
  </si>
  <si>
    <t>Atención de las solicitudes presupuestales</t>
  </si>
  <si>
    <t>Realización de las solicitudes realizadas del personal interno oportunamente</t>
  </si>
  <si>
    <t>Liberación de las solicitudes de pedido</t>
  </si>
  <si>
    <t>%  Liberación SolPed</t>
  </si>
  <si>
    <t>solped liberadas/solped recibidas</t>
  </si>
  <si>
    <t>Aplicación</t>
  </si>
  <si>
    <t>Análisis y Ejecución de  los Traslados Presupuestales (inversión y gastos)</t>
  </si>
  <si>
    <t>% Traslados, suplementos y devoluciones realizados</t>
  </si>
  <si>
    <t>traslados liberados/solped recibidos</t>
  </si>
  <si>
    <t>Coordinación elaboración plan de abastecimiento 2019</t>
  </si>
  <si>
    <t>Encuestro con áreas que generan plan de abastecimiento (áreas operativas, Compras, Planificación, Almacén)</t>
  </si>
  <si>
    <t>listado de asistencias</t>
  </si>
  <si>
    <t>Inicio y desarrollo del Plan de abastecimiento 2019</t>
  </si>
  <si>
    <t>Entrega de presupuesto de inversión y levantemiento del plan de abastecimiento 2019</t>
  </si>
  <si>
    <t>Plan de abastecimiento realizado</t>
  </si>
  <si>
    <t>Capacitación de Presupuestos y Costos en cómo realizarlo y darle seguimiento a su ejecución.</t>
  </si>
  <si>
    <t>Impartir taller de Presupuestos y Costos a todo personal que esté involucrado en estos temas de cómo realizarlo y dar seguimiento</t>
  </si>
  <si>
    <t>Listado de asistencia</t>
  </si>
  <si>
    <t>Seguimiento a cuentas especiales de presupuesto, alimentación tablero presupuesto</t>
  </si>
  <si>
    <t>Seguimiento desde inicio de año a las cuentas de mayor relevancia o gastos excesivos fuera de su ciclo de consumo. Alimentación al semetre seguimiento de estos casos.</t>
  </si>
  <si>
    <t>Tablero realizado/tablero planificado</t>
  </si>
  <si>
    <t>Coordinación capacitación MCI para gerentes y directores</t>
  </si>
  <si>
    <t>Cultivas de conocimiento para que los gerentes y directores puedar crear su MCI u objetivo anual a alcanzar.</t>
  </si>
  <si>
    <t>Elaboración del informe final de seguimiento al Plan Estratégico 2015-2017 y seguimiento al Plan Estratégico 2018-2020</t>
  </si>
  <si>
    <t>Realización de seguimiento a los períodos del plan estratégico, 2015 - 2017 (informe final) y nuevo período 2018-2020, sobre la ejecución y cumplimiento del plan estratégico de acuerdo a los progresos de los planes de acciones anual.</t>
  </si>
  <si>
    <t>Mach actividades de riesgo del Plan Estrategico 2018 - 2020 vs. Actividades del plan operativo</t>
  </si>
  <si>
    <t>Mach realizado</t>
  </si>
  <si>
    <t>Informe de seguimiento plan estratégico y riesgos.</t>
  </si>
  <si>
    <t>Informe emitidos/planificados</t>
  </si>
  <si>
    <t>Comunicado masivo resaltando grandes logros del plan estrategico 2015-2017 y 2018-2020.</t>
  </si>
  <si>
    <t>comunicados emitidos/planificados</t>
  </si>
  <si>
    <t>Comunicado</t>
  </si>
  <si>
    <t>DP&amp;CG-GP&amp;PR-MCI-01</t>
  </si>
  <si>
    <t>Difusión del plan estratégico 2018-2020</t>
  </si>
  <si>
    <t>Dar a conocer las informaciones a toda la organización del nuevo plan estratégico 2018-2020</t>
  </si>
  <si>
    <t>Visitas para difundir las nuevas líneas estratégicas 2018 -2020 en los 5 sectores de la empresa.</t>
  </si>
  <si>
    <t>visitas emitidos/planificados</t>
  </si>
  <si>
    <t>Listado de participantes, fotos</t>
  </si>
  <si>
    <t>Comunicado masivo dando a conocer las nuevas líneas estratégicas.</t>
  </si>
  <si>
    <t>Desarrollo, apoyo, seguimiento y ejecución Presupuesto.</t>
  </si>
  <si>
    <t>Dar seguimiento al desarrollo y consumo presupuestal de estas actividades y emitir a las áreas sus resultados de ejecución. Por otra parte realizar un informe de las cuentas con mayores ejecuciones presupuestales.</t>
  </si>
  <si>
    <t>Reporte de ejecución actividades del POA con presupuesto (Comercial, Comunicación Estratégica y Gestión Humana)</t>
  </si>
  <si>
    <t>Reportes emitidos/reporte planificados</t>
  </si>
  <si>
    <t>Elaboración de informes cuatrimestral de la ejecución presupuestal de las áreas (Gastos, Inversión No Ligada a Proyectos e Inversión)</t>
  </si>
  <si>
    <t>DIRECCION DE PROYECTOS FINANCIADOS</t>
  </si>
  <si>
    <t>DPF-GS-MCI1</t>
  </si>
  <si>
    <t>BID/OFID/B.M</t>
  </si>
  <si>
    <t>Sensibilización y Educación</t>
  </si>
  <si>
    <t>Moradores educados y concientizados  sobre la importancia de asumir la cultura de pago, del uso eficiente y seguro de la energía y cultura de pertenencia por el  servicio para su sostenibilidad en el tiempo.</t>
  </si>
  <si>
    <t xml:space="preserve">Socialización Puerta A Puerta para la Sensibilización </t>
  </si>
  <si>
    <t>Unidad</t>
  </si>
  <si>
    <t>Cantidad ejecutada / Cantidad planificada</t>
  </si>
  <si>
    <t>Planillas Llenas Con Información De  Las Visitas de Socialización Puerta A Puerta para la Sensibilización</t>
  </si>
  <si>
    <t>Gestión Social de Proyecto</t>
  </si>
  <si>
    <t>Luis Javier Guzmán Tejada</t>
  </si>
  <si>
    <t>DPF-GCRP-MCI1</t>
  </si>
  <si>
    <t>Levantamiento y actualizacion de suministros de los proyectos (financiados multilaterales)</t>
  </si>
  <si>
    <t>Esta actividad consiste en el levantamiento y actualizacion de suministros para el posterior proceso de contratacion , reintefgracion y normalizacion</t>
  </si>
  <si>
    <t>Levantamiento de suministros y Ubicación de sobrantes</t>
  </si>
  <si>
    <t>informe semanal de avances unidad de BDI</t>
  </si>
  <si>
    <t>Unidad de BDI Proyectos</t>
  </si>
  <si>
    <t>Alexander Jimenez</t>
  </si>
  <si>
    <t>Actualizacion de los suministros levantados  en el sistema</t>
  </si>
  <si>
    <t>Rotulacion de suministros en el terreno</t>
  </si>
  <si>
    <t>Validacion de la asociacion suministros-CT</t>
  </si>
  <si>
    <t>Validacion ejecutada / Validacion generada</t>
  </si>
  <si>
    <t>Contracion, reintegracion y depuracion de suministros proyectos (financiados multilaterales)</t>
  </si>
  <si>
    <t>Esta actividad contempla la contratacion, reintegracion de los suministros fuera del ciclo comercial</t>
  </si>
  <si>
    <t>Contratacion y Reintegración Suministros Fuera de Ciclo</t>
  </si>
  <si>
    <t>Control actividades comercial  proyecto</t>
  </si>
  <si>
    <t xml:space="preserve">Unidad de Gestion Comercial Proyectos </t>
  </si>
  <si>
    <t>Depuracion de deuda de suministros</t>
  </si>
  <si>
    <t>Depuraciones ejecutadas / Depuraciones generadas</t>
  </si>
  <si>
    <t>informe de depuracion de deudas</t>
  </si>
  <si>
    <t>Disciplina de mercado</t>
  </si>
  <si>
    <t>Esta actividad considera el mantenimiento tecnico por un periodo de 3 meses luego de concluido el proyecto</t>
  </si>
  <si>
    <t>Instalacion acometidas y Normalización de Suministros</t>
  </si>
  <si>
    <t>% de avance</t>
  </si>
  <si>
    <t>Instalaciones y normalizaciones  ejecutadas / Instalaciones y normalizaciones  generadas</t>
  </si>
  <si>
    <t>Control actividades disciplina de mercado</t>
  </si>
  <si>
    <t xml:space="preserve">Resolucion de O/S y anomalias tecnicas del proyecto. </t>
  </si>
  <si>
    <t>O/S y anomalias resuletas / O/S y anomalias generadas</t>
  </si>
  <si>
    <t>Saneamiento de totalizadores</t>
  </si>
  <si>
    <t>informe de avance</t>
  </si>
  <si>
    <t>Saneamiento ejecutados / Saneamientos generados</t>
  </si>
  <si>
    <t>DPF-GCRP-MCI2</t>
  </si>
  <si>
    <t>Normalizacion de suministros e instalacion de totalizadores de los proyectos (asignados)</t>
  </si>
  <si>
    <t>Esta actividad consiste en la instalacion de las acometidas, instalacion de medidor e instalacion de totalizadores</t>
  </si>
  <si>
    <t>Instalacion de acometidas</t>
  </si>
  <si>
    <t xml:space="preserve">Informe semanal de avances unidad de ejecucion </t>
  </si>
  <si>
    <t>Unidad de Reduccion de Perdidas  Proyectos</t>
  </si>
  <si>
    <t>Normalizacion de suministros</t>
  </si>
  <si>
    <t>Normalizacion de totalizadores</t>
  </si>
  <si>
    <t>Replantear los proyectos BT de la cartera del BM</t>
  </si>
  <si>
    <t xml:space="preserve">Esta actividad consiste en realizar el conteo de viviendas, caños, paneles del proyecto en cuestión. </t>
  </si>
  <si>
    <t>Replanteo BT Proyectos del BM</t>
  </si>
  <si>
    <t>Replanteo ejecutados / Replanteo planificados</t>
  </si>
  <si>
    <t>Actualizacion en sistema de todas las actividades realizadas en terreno.</t>
  </si>
  <si>
    <t xml:space="preserve">Esta actividad consiste en digitar, actualizar y llevar un control en sistema, de los trabajos ejecutados en terreno referentes a los proyectos. </t>
  </si>
  <si>
    <t>Actualización en el Open de los suministros digitados en el SGI</t>
  </si>
  <si>
    <t>Actualizaciones ejecutadas / Registros SGI</t>
  </si>
  <si>
    <t>Control de actividades e informe de rendimiento unidad de gestion de Datos</t>
  </si>
  <si>
    <t xml:space="preserve">Unidad de Gestion de Datos Proyectos </t>
  </si>
  <si>
    <t>Actualización en sistema de los Totalizadores Recibidos</t>
  </si>
  <si>
    <t>Totalizadores actualizados / Totalizadores instalados en el terreno</t>
  </si>
  <si>
    <t>Dar de alta a los contratos</t>
  </si>
  <si>
    <t>Altas de contratos ejecutadas / Contratos realizados</t>
  </si>
  <si>
    <t>Elaboración de controles e informes</t>
  </si>
  <si>
    <t>Informes emitidos / Informes planificados</t>
  </si>
  <si>
    <t>Monitoreo Puntual Consumo Pre Facturación</t>
  </si>
  <si>
    <t>unidad</t>
  </si>
  <si>
    <t>`</t>
  </si>
  <si>
    <t>Planillas Llenas Con Información De  Las Visitas Del Monitoreo Puntual Consumo Pre Facturación</t>
  </si>
  <si>
    <t>Integración Social Comunidad - Empresa</t>
  </si>
  <si>
    <t>Comunitarios integrados, participando activamente en las actividades sociales del proyecto, colaborando con dicha gestión y con actitud receptiva para el pago del servicio</t>
  </si>
  <si>
    <t>Reuniones y Asambleas Comunitarias</t>
  </si>
  <si>
    <t>Reuniones ejecutadas / reuniones programadas</t>
  </si>
  <si>
    <t>Informes, Lista Asistencia, Imágenes</t>
  </si>
  <si>
    <t>DPF-GIO-MCI1</t>
  </si>
  <si>
    <t>Suministro e Instalación de Bienes  Proyecto Rehabilitación de las Redes de Distribución en Áreas Seleccionadas de las EDEs y Mejora de los Sistemas de Medición</t>
  </si>
  <si>
    <t>Supervisión, seguimiento y  control de las actividades de rehabilitación de redes.</t>
  </si>
  <si>
    <t>Esta actividad contempla todas las tareas requeridas para el desempeños de todas las actividades  de obra por parte de los contratistas , velando que las mismas cumplan con las expectativas de calidad establecidas en la normativa de la SIE.</t>
  </si>
  <si>
    <t>Replanteo de Proyectos</t>
  </si>
  <si>
    <t>Informes de avance mensuales y validacíon en el terreno</t>
  </si>
  <si>
    <t>Gerencia de Ingeniería y Obras</t>
  </si>
  <si>
    <t>Alberto Rosario</t>
  </si>
  <si>
    <t>Supervisión de izado de poste</t>
  </si>
  <si>
    <t>Informes de avance mensuales</t>
  </si>
  <si>
    <t>Supervisión de KM de red MT</t>
  </si>
  <si>
    <t>Cantidad de KM de redes MT instalados y Supervisados.</t>
  </si>
  <si>
    <t>Supervisión de KM de red BT</t>
  </si>
  <si>
    <t>Cantidad de KM de redes BT instalados y Supervisados.</t>
  </si>
  <si>
    <t>Supervisión de Instalación de Transformador</t>
  </si>
  <si>
    <t>Supervisión de Instalación de Luminarias.</t>
  </si>
  <si>
    <t>Supervisión de Instalacion de Macro Medicion.</t>
  </si>
  <si>
    <t>DPF-GIO-MCI2</t>
  </si>
  <si>
    <t>Monitoreo y control del desarrollo del proyecto.</t>
  </si>
  <si>
    <t>Esta actividad contempla los actividades dentro del proceso de monitorio y control que se estarán llevando acabo con el fin de controlar el cumplimientos de las restricciones de tiempo, costo  y calidad definida para los proyectos</t>
  </si>
  <si>
    <t>Elaboración y entraga a BDI de Plano Asbuilt</t>
  </si>
  <si>
    <t>Recepción Técnica de los materiales.</t>
  </si>
  <si>
    <t>Días de respuesta sobre los resultados de la evaluación.</t>
  </si>
  <si>
    <t>Promedio mensual (Fecha de Respuesta - Fechas de Solicitud.)</t>
  </si>
  <si>
    <t>Inspecciones de calidad de obra y materiales instalados.</t>
  </si>
  <si>
    <t>Informes mensuales de avance de proyectos.</t>
  </si>
  <si>
    <t>Informe de avance de cubicaciones</t>
  </si>
  <si>
    <t>% de actividades Cubicadas</t>
  </si>
  <si>
    <t>DPF-CAL-MCI1</t>
  </si>
  <si>
    <t>BID/OFID y BM</t>
  </si>
  <si>
    <t xml:space="preserve">Control de lo planificado con el contratista en cronograma y lo ejecutados en terreno. También  penalidades por no cumplir con lo contratado.  </t>
  </si>
  <si>
    <t>Planilla con los datos de ejecución comprometidos para ejecutar y lo trabajos realizados en terreno, así como los posibles riesgo que puedan causar desviacion a la ejecucion del proyecto</t>
  </si>
  <si>
    <t>Reuniones de seguimiento Matriz de Riesgo Proyectos</t>
  </si>
  <si>
    <t>Reuniones y matrices de proyectos realizados</t>
  </si>
  <si>
    <t>cantidad ejecutada / cantidad planificada</t>
  </si>
  <si>
    <t xml:space="preserve">Planilla Excel, cronograma, tabla de seguimiento y avance de las areas DPF. </t>
  </si>
  <si>
    <t>Departamento Calidad  Proyecto</t>
  </si>
  <si>
    <t xml:space="preserve">Manuel D' Olio </t>
  </si>
  <si>
    <t xml:space="preserve">Planilla con los datos de ejecución comprometidos para ejecutar, contrato de obra  y lo trabajos realizados en terreno, así como sus desviaciones para corregir o aplicar penalidades. </t>
  </si>
  <si>
    <t>Control Mensual Avances contractuales y Penalidades.</t>
  </si>
  <si>
    <t>Número de informes de control  realizados</t>
  </si>
  <si>
    <t>Planilla Excel, cronograma y tabla de seguimiento.</t>
  </si>
  <si>
    <t>DPF-PLANF-MCI1</t>
  </si>
  <si>
    <t>Programa de Rehabilitacion de Redes Electricas</t>
  </si>
  <si>
    <t>Planificacion y Control  de la  ejecución de los proyectos de Rehabilitación de Redes y Normalización de Suministros.</t>
  </si>
  <si>
    <t>Esta actividad abarca el proceso de ejecución de los proyectos de rehabilitación de redes, viendo las 5 fases del proceso y las áreas de conocimiento, procesos: iniciación, planificación, ejecución, monitoreo y control y cierre de los proyectos. a medida que se desarrolla cada una de las fases se emiten informes  que varian de acuerdo a la naturaleza y fase del proceso.</t>
  </si>
  <si>
    <t>Inicializar, documentar y planificar de manera formal los proyectos que serán ejecutados, mediante la realización de una reunión de apertura y presentación al sector involucrado.</t>
  </si>
  <si>
    <t>Nro. de proyectos aperturados/documentados/ planificados</t>
  </si>
  <si>
    <t>Cantidad planificada/ cantidad ejecutada</t>
  </si>
  <si>
    <t>Minuta Reunión Lanzamiento</t>
  </si>
  <si>
    <t>Planificacion de Proyectos</t>
  </si>
  <si>
    <t>Deivy Rodriguez</t>
  </si>
  <si>
    <t>Seguimiento a la ejecución de los proyectos mediante la supervisión de los procesos, revisión de los resultados con reuniones y visitas de terreno, evaluación de los indicadores y emisión de informes.</t>
  </si>
  <si>
    <t>Número de visita técnica.</t>
  </si>
  <si>
    <t>Informes/minuta supervisión/ visita técnica</t>
  </si>
  <si>
    <t>DPF-PLANF-MCI2</t>
  </si>
  <si>
    <t>Elaboración  y Emisión de informes de avances proyectos en ejecución y evaluación ex post sectores, balance de energia, UEP y unidad especialista.</t>
  </si>
  <si>
    <t>Nro. de informes emitidos</t>
  </si>
  <si>
    <t>Cierre de los proyectos mediante la elaboración del Informe de Cierre Técnico y de Evaluacion ex Post</t>
  </si>
  <si>
    <t>Nro. Informes de cierres tecnicos y ev, ex post emitidos.</t>
  </si>
  <si>
    <t>Emisión  Informe Cierre</t>
  </si>
  <si>
    <t>Monitoreo y Control de proyectos ejecutados</t>
  </si>
  <si>
    <t>Esta actividad es un seguimiento durante todo un año luego de la culminación del proyecto, para garantizar proyectos sostenibles en el tiempo y tomar medidas correctivas en caso de desviaciones.</t>
  </si>
  <si>
    <t>Reuniones de ev. Ex post sectores
Seguimiento a la evolución de los indicadores y cumplimiento de los acuerdos según las responsabilidades de cada una de las áreas.</t>
  </si>
  <si>
    <t>Número de reuniones realizadas y minutas emitidas</t>
  </si>
  <si>
    <t>Número de  Reuniones realizadas</t>
  </si>
  <si>
    <t>Planificacion actualización de indicadores de rendimiento</t>
  </si>
  <si>
    <t>Esta actividades son parte de la garantía del proceso del ciclo de vida del proyecto, son actividades que producen insumo para el monitoreo y control de los indicadores de rendimiento de cada proyecto.</t>
  </si>
  <si>
    <t>Colocación Vars Corders para Obtención de línea base  y actualización de medición Proyectos.</t>
  </si>
  <si>
    <t>Nro de proyecto Medidos.</t>
  </si>
  <si>
    <t>Cantidad ejecutada/cantidad planificada</t>
  </si>
  <si>
    <t>Informe Medición</t>
  </si>
  <si>
    <t xml:space="preserve"> difusión de las normas  y tips de gestión de proyectos</t>
  </si>
  <si>
    <t>Esta actividad busca actualizar y difundir las mejores practicas, resultados y lecciones aprendidas en la ejecución de cada uno de los proyectos, los cuales servirán como activo para garantizar la sostenibilidad de las inversiones.</t>
  </si>
  <si>
    <t>Difundir las mejores prácticas de la ejecución de los proyectos, utilizando comunicación empleados.</t>
  </si>
  <si>
    <t>Nro. Boletines emitidos</t>
  </si>
  <si>
    <t>Boletines emitidos</t>
  </si>
  <si>
    <t>Actualización de información pagina de proyectos</t>
  </si>
  <si>
    <t>Consiste en actualizar base de datos, balances, y todos los reportes concernientes a proyectos, mediante la carga a la plataforma el indicaador mensual y mediciones del proyecto.</t>
  </si>
  <si>
    <t>no. de actualizaciones programadas/ ejecutadas</t>
  </si>
  <si>
    <t>Consulta de pagina en la web</t>
  </si>
  <si>
    <t>Planificación y apoyo elaboracion cartera de proyectos y POA DPF 2019</t>
  </si>
  <si>
    <t>Dar soporte en la definición de la cartera de proyectos con inversión propia para el siguiente año, y consolidacion delo POA 2019</t>
  </si>
  <si>
    <t>Consolidacion POA DPF  y Cartera proyectos 2019</t>
  </si>
  <si>
    <t xml:space="preserve"> Número de Cartera de proyectos y POA definido</t>
  </si>
  <si>
    <t>Emisión POA y de cartera 2019</t>
  </si>
  <si>
    <t>DPF-MAS-MCI1</t>
  </si>
  <si>
    <t>BM</t>
  </si>
  <si>
    <t>Charlas  de 5 Minutos</t>
  </si>
  <si>
    <t xml:space="preserve">Asegurar la realizacion de charlas de cinco minutos, para la toma de conciencia y prevencion de accidentes. </t>
  </si>
  <si>
    <t xml:space="preserve">Charlas  de 5 Minutos </t>
  </si>
  <si>
    <t xml:space="preserve">Cantidad charlas  </t>
  </si>
  <si>
    <t>Cantidad charlas  Planificadas/Cantidad charlas ejecutadas</t>
  </si>
  <si>
    <t>Informe o Imágenes</t>
  </si>
  <si>
    <t xml:space="preserve">Coordinación Medioambiente y Seguridad Proyectos </t>
  </si>
  <si>
    <t xml:space="preserve">Alberto Núñez Brito </t>
  </si>
  <si>
    <t xml:space="preserve">Analisis de Seguridad del trabajo </t>
  </si>
  <si>
    <t xml:space="preserve">Asegurar la realizacion del Analisis de Seguridad del trabajo AST  para la toma de conciencia y prevencion de accidentes. </t>
  </si>
  <si>
    <t xml:space="preserve">Cantidad  AST </t>
  </si>
  <si>
    <t>Cantidad AST Planificadas/Cantidad AST ejecutadas</t>
  </si>
  <si>
    <t>DPF-MAS-MCI2</t>
  </si>
  <si>
    <t xml:space="preserve"> Inspecciones de Seguridad y Ambiente zona de Proyectos </t>
  </si>
  <si>
    <t xml:space="preserve">Inspeccionar  las zonas en ejecucion de los Proyectos, para asegurar el cumplimiento con las normas de seguridad y ambiente. </t>
  </si>
  <si>
    <t xml:space="preserve"> Inspecciones de Seguridad y ambiente   </t>
  </si>
  <si>
    <t xml:space="preserve">Cantidad Inspecciones </t>
  </si>
  <si>
    <t>Cantidad Inspecciones Planificadas/Cantidad Inspecciones ejecutadas</t>
  </si>
  <si>
    <t>Informe e Imágenes</t>
  </si>
  <si>
    <t>Completar ficha de inicio y cierre ambiental    (Evaluaciones ambientales)</t>
  </si>
  <si>
    <t xml:space="preserve">Recorrido por las zonas de  proyectos, para completar  la ficha de inicio y/o cierre ambiental, donde se notan las condiciones ambientales de inicio y cierre del proyecto. </t>
  </si>
  <si>
    <t>Generar ficha de inicio  y/o Cierre ambiental</t>
  </si>
  <si>
    <t>Número de fichas completadas</t>
  </si>
  <si>
    <t xml:space="preserve">Cantidad Planificada/Cantidad Ejecutada </t>
  </si>
  <si>
    <t xml:space="preserve">Informe </t>
  </si>
  <si>
    <t>Informe gestion ambiental del Banco Mundial</t>
  </si>
  <si>
    <t xml:space="preserve">Informe trimestral avances gestion ambiental </t>
  </si>
  <si>
    <t>Informe gestion ambiental</t>
  </si>
  <si>
    <t>Cantidad informes</t>
  </si>
  <si>
    <t xml:space="preserve">Cantidad informes planificada/Cantidad informes ejecutados </t>
  </si>
  <si>
    <t>BM, EDENORTE</t>
  </si>
  <si>
    <t>Informe de seguimiento Construcción Punto Verde</t>
  </si>
  <si>
    <t>Seguimiento a licitacion, diseño y construccion del punto verde</t>
  </si>
  <si>
    <t>Informe de avances construcción punto verde</t>
  </si>
  <si>
    <t xml:space="preserve">Jornadas de Pruebas de PCBs. </t>
  </si>
  <si>
    <t xml:space="preserve">Verificar transformadores desmontados de los proyectos, identificar  los que resulten sospechoso de estar contaminados con PCB y realizar las pruebas de PCB a todos los sospechosos. </t>
  </si>
  <si>
    <t>Jornadas de pruebas de PCBs</t>
  </si>
  <si>
    <t>Cantidad de Jornadas Realizadas</t>
  </si>
  <si>
    <t>Cantidad Jornadas Planificadas/Cantidad Jornadas ejecutadas</t>
  </si>
  <si>
    <t>Capacitaciones de Seguridad y Ambiente</t>
  </si>
  <si>
    <t>Realizar inducciones, entrenamientos especificos, en temas de Seguridad y ambiente, para el personal Contratista y de Edenorte, Involucrado en los Proyectos, para la toma de conciencia y prevencion de accidentes</t>
  </si>
  <si>
    <t xml:space="preserve">No. Capacitaciones </t>
  </si>
  <si>
    <t xml:space="preserve">No. Capacitaciones Planificada/No. Capacitaciones Ejecutadas </t>
  </si>
  <si>
    <t xml:space="preserve">Listado de asistencia e imágenes </t>
  </si>
  <si>
    <t xml:space="preserve">Inspecciones a almacenes </t>
  </si>
  <si>
    <t xml:space="preserve">Inspecciones de condiciones ambientales y de seguridad a Almacenes y Centros de acopio </t>
  </si>
  <si>
    <t>Numero de Inspecciones</t>
  </si>
  <si>
    <t>INSTALACIONES EDENORTE</t>
  </si>
  <si>
    <t xml:space="preserve">Inspecciones Ambientales Subestaciones,  talleres de mecanica y bombas de combustible de Edenorte. </t>
  </si>
  <si>
    <t xml:space="preserve"> Inspecciones ambientales a Subestaciones, bombas de combustible, talleres de mecanica de Edenorte, para prevenir  derrames de hidrocarburos, Malezas, Lodos, Ruidos, Residuos, entre otros. </t>
  </si>
  <si>
    <t>Inspecciones a Subestaciones, Talleres de mecanica y Bombeos de combustible</t>
  </si>
  <si>
    <t xml:space="preserve">Inspecciones Ambientales Oficinas comerciales </t>
  </si>
  <si>
    <t xml:space="preserve">Inspecciones a Oficinas Comerciales, para verificar condiciones ambientales, menejo de residuos, utilizacion de papel, vasos desechables. </t>
  </si>
  <si>
    <t xml:space="preserve">Inspecciones Oficinas Comerciales </t>
  </si>
  <si>
    <t>Informes de Resolución de casos Campañas Operativas y Acompañamiento</t>
  </si>
  <si>
    <t>Aplicar  Acciones Sociales  Alineadas A La Operativa Técnica Para Facilitar Y Eficientizar El Proceso De Ejecución Del Proyecto.</t>
  </si>
  <si>
    <t>Resoluciones Casos Específicos</t>
  </si>
  <si>
    <t>Informes de Resolución de casos específicos trabajados</t>
  </si>
  <si>
    <t>Informe De Resultados Campañas Operativas y Acompañamiento</t>
  </si>
  <si>
    <t>Acompañamiento Social al proceso de Normalización</t>
  </si>
  <si>
    <t>Informe De Resultados</t>
  </si>
  <si>
    <t>Sensibilización y Educación a moradores sobre cultura de pago</t>
  </si>
  <si>
    <t>Charlas y Talleres A Centros Educativos, Lideres, Comunidad</t>
  </si>
  <si>
    <t xml:space="preserve">Emitir informe de evaluacion de cada uno de los procedimientos de las áreas que intervienen en el desarrollo de los circuitos intervenidos por la DPF.  La aplicación de la normas de construcciones y oportunidades de mejora.  </t>
  </si>
  <si>
    <t xml:space="preserve">Verificar la operativa, ejecución y aplicación de normas constructivas </t>
  </si>
  <si>
    <t>Evaluación de procedimientos y ejecucion de los trabajos de cada una de las areas dela DPF</t>
  </si>
  <si>
    <t>Número de informes  de evaluaciones realizados</t>
  </si>
  <si>
    <t>Informe de calidad y proyecto y trabajos de seguimiento de las Areas DPF.</t>
  </si>
  <si>
    <t>DOCUMENTOS</t>
  </si>
  <si>
    <t>DPF-COM-MCI1</t>
  </si>
  <si>
    <t>Redactar, editar y difundir los murales, boletines, memorias, con las  mejores prácticas y lecciones aprendidas en la ejecución de cada uno de los proyectos</t>
  </si>
  <si>
    <t xml:space="preserve">Difundir los resultados, mejores prácticas y lecciones aprendidas en la ejecución de cada uno de los proyectos y colaborar con cada componente. </t>
  </si>
  <si>
    <t xml:space="preserve">Redactar, editar y difundir los murales, boletines, memorias. </t>
  </si>
  <si>
    <t>Nro. de murales, boletines, memorias</t>
  </si>
  <si>
    <t>Murales, boletines, memorias emitidos</t>
  </si>
  <si>
    <t>Comunicación al Público</t>
  </si>
  <si>
    <t>Lusverlyn Arias</t>
  </si>
  <si>
    <t>Informes sobre los encuentros Puntuales con Líderes De Los Proyectos</t>
  </si>
  <si>
    <t>Encuentros Puntuales con Líderes De Los Proyectos</t>
  </si>
  <si>
    <t>Informes De Resultados De Las Visitas Realizadas</t>
  </si>
  <si>
    <t>Garantizar el uso eficiente de los diferentes medios de comunicación</t>
  </si>
  <si>
    <t>Elaboracion de informe sobre el Apoyo a las actividades de las distintas áreas de la Dirección Proyectos Financiados y UEP-CDEEE.</t>
  </si>
  <si>
    <t>Nro. de informes</t>
  </si>
  <si>
    <t>Apoyo en logística de actividades, registro fotográfico, publicaciones internas y externas.</t>
  </si>
  <si>
    <t>Encuestas Integración Social Comunidad - Empresa</t>
  </si>
  <si>
    <t>Encuestas</t>
  </si>
  <si>
    <t>Cuestionarios De Encuesta Aplicados, Informe Y Difusión De Resultados</t>
  </si>
  <si>
    <t>Campañas Operativas y Acompañamiento</t>
  </si>
  <si>
    <t xml:space="preserve">Distribución De Bombillas </t>
  </si>
  <si>
    <t>Planillas De Distribución Bombillas</t>
  </si>
  <si>
    <t>Generar contenido para las redes sociales, página web y medios de comunicación.</t>
  </si>
  <si>
    <t>Proyectar y difundir el Programa de Rehabilitación de Redes Eléctricas para posicionarlo como iniciativa de desarrollo referente en el sector energético y en el país</t>
  </si>
  <si>
    <t>Nro. publicaciones en RRSS y web</t>
  </si>
  <si>
    <t>Publicaciones en redes sociales y página web de Edenorte</t>
  </si>
  <si>
    <t>DIRECCION REDUCCION DE PÉRDIDAS</t>
  </si>
  <si>
    <t>Presupuesto Total (US$MM)</t>
  </si>
  <si>
    <t>DRP-DRP-MCI-001</t>
  </si>
  <si>
    <t>Seguimiento al Fraude Eléctrico</t>
  </si>
  <si>
    <t>Tiempo entrega de denuncia a Legal</t>
  </si>
  <si>
    <t>Consiste en entregar el 100% las denuncias de fraudes eléctrico al área legal en el tiempo establecido (No mayor a 2 días)</t>
  </si>
  <si>
    <t>Porcentaje de Cumplimiento</t>
  </si>
  <si>
    <t>Denuncias atendidas en plazos/total de denuncias recibidas</t>
  </si>
  <si>
    <t>Consultas</t>
  </si>
  <si>
    <t>Gerencia Técnica DRP</t>
  </si>
  <si>
    <t>Ramón Filpo</t>
  </si>
  <si>
    <t>Creación de base de datos de clientes fraudulentos para su seguimiento periódico</t>
  </si>
  <si>
    <t>Consiste en crear una base de datos que contenga todos los clientes fraudulentos para fines de seguimientos, la cual asegure la intervención oportuna en caso de reincidencia</t>
  </si>
  <si>
    <t>Alcanzado/ Objetivo</t>
  </si>
  <si>
    <t>Gerencia de Analisis y Estudio de Reducción de Pérdidas</t>
  </si>
  <si>
    <t>Hilario Martínez</t>
  </si>
  <si>
    <t>DRP-GAERP-MCI-002, DRP-DRP-MCI-001</t>
  </si>
  <si>
    <t>Eficientización Evaluación de Proyectos de Inversión</t>
  </si>
  <si>
    <t>Levantar el requerimiento de herramienta para automatizar el Proceso de evaluación y Seguimiento de los proyectos</t>
  </si>
  <si>
    <t>Levantar y documentar los requerimientos y procesos para herramientas que nos permitan sistematizar y automatizar las evaluaciones y seguimiento de los preyectos pre-ejecución, en ejecución y ejecutados</t>
  </si>
  <si>
    <t>Atención solicitudes de evaluación Proyectos Pre-ejecución</t>
  </si>
  <si>
    <t>Atender las solicitudes o requerimientos de evaluaciones de zonas y/o polígonos que requieran proyectos de inversión, ya sean estos de fondos propios, AFR o con fondo de los organismos multilaterales. Estos tendrán un tiempo de entrega no mayor a 12 días</t>
  </si>
  <si>
    <t>Solicitudes atendidas en Plazo/ Total Solicitudes</t>
  </si>
  <si>
    <t>Archivos</t>
  </si>
  <si>
    <t>Creación y actualización de cartera de proyectos con priorización según rentabilidad</t>
  </si>
  <si>
    <t>Crear y mantener actualizada la cartera de proyectos, priorizando según su rentabilidad</t>
  </si>
  <si>
    <t>Depuración la cartera de cierre 2017</t>
  </si>
  <si>
    <t>Actualizar nueva cartera de proyectos</t>
  </si>
  <si>
    <t>Actualización de los indicadores de la cartera de proyectos pendientes de ejecución</t>
  </si>
  <si>
    <t>Evaluación de proyectos en ejecución y posterior a su implementación</t>
  </si>
  <si>
    <t>Mantener actualizado los indicadores de los proyectos en ejecución y ejecutados</t>
  </si>
  <si>
    <t>Campaña Normalización de Suministros Regulares</t>
  </si>
  <si>
    <t>Instalación de medida concentrada</t>
  </si>
  <si>
    <t>Consiste en la instalación y/o normalización medida  de suministros concentrados, especialmente edificios  y plazas para asegurar el correcto registro de la energía consumida por los clientes de este segmento del mercado</t>
  </si>
  <si>
    <t>Objetivo de Instalación de medida concentrada entre la cantidad ejecutada de instalaciones de medida concentrada</t>
  </si>
  <si>
    <t>DRP-GRPS-MCI-001</t>
  </si>
  <si>
    <t>Disciplina de Mercado Sector Santiago</t>
  </si>
  <si>
    <t>Resolución de Anomalías de Lectura</t>
  </si>
  <si>
    <t>Consiste en la resolver oportuna de las anomalías de lecturas que afectan el correcto registro la energía consumida por los clientes</t>
  </si>
  <si>
    <t xml:space="preserve">Cantidad de anomalías resueltas en mes actual entre anomalías pendientes acumuladas mes anterior  </t>
  </si>
  <si>
    <t>Gerencia Sector Santiago</t>
  </si>
  <si>
    <t>Guillermo Peralta</t>
  </si>
  <si>
    <t>Eliminación de conexiones directas existentes</t>
  </si>
  <si>
    <t>Consiste en la eliminación de los suministros en conexión directa para la garantía de una correcta medición de la energía</t>
  </si>
  <si>
    <t>Objetivo  Eliminación de conexión directa entre Eliminación de conexión directa ejecutada</t>
  </si>
  <si>
    <t>DRP-GRPPP-MCI-001</t>
  </si>
  <si>
    <t>Disciplina de Mercado Sector Puerto Plata</t>
  </si>
  <si>
    <t>Gerencia Sector Puerto Plata</t>
  </si>
  <si>
    <t>Donis Tavera</t>
  </si>
  <si>
    <t>DRP-GRPLV-MCI-001</t>
  </si>
  <si>
    <t>Disciplina de Mercado Sector La Vega</t>
  </si>
  <si>
    <t>Gerencia Sector La Vega</t>
  </si>
  <si>
    <t>Jefrey Diaz</t>
  </si>
  <si>
    <t>DRP-GRPSF-MCI-001</t>
  </si>
  <si>
    <t>Disciplina de Mercado Sector San Francisco</t>
  </si>
  <si>
    <t>Gerencia Sector San Francisco</t>
  </si>
  <si>
    <t>Edwin Marte</t>
  </si>
  <si>
    <t>Consiste en la resolver oportuna de las anomalías de lecturas que afectan el correcto registro la energía consumida por los clientes.</t>
  </si>
  <si>
    <t>DRP-GRPVM-MCI-001</t>
  </si>
  <si>
    <t>Disciplina de Mercado Sector Mao</t>
  </si>
  <si>
    <t>Gerencia Sector Mao</t>
  </si>
  <si>
    <t>José Manuel Santana</t>
  </si>
  <si>
    <t>DRP-DRP-MCI-001, DRP-GGS-MCI-001.</t>
  </si>
  <si>
    <t>Disciplina de Mercado Grandes Suministros</t>
  </si>
  <si>
    <t xml:space="preserve">Porcentaje Instalaciones Nuevas Grandes Suministro </t>
  </si>
  <si>
    <t>Realizar todas las instalaciones requeriditas de los grandes suministros dentro del mes</t>
  </si>
  <si>
    <t>Cantidad Instalada / Cantidad Requerida</t>
  </si>
  <si>
    <t>Gerencia Grandes Suministros</t>
  </si>
  <si>
    <t>Carlos Amilcar Gómez</t>
  </si>
  <si>
    <t>Atención de Verificaciones por reporte telemedida</t>
  </si>
  <si>
    <t>Realzar todas las verificaciones requeridas con los análisis de detección de anomalías desde telemedidas</t>
  </si>
  <si>
    <t>Cantidad Verificada / Cantidad Requerida</t>
  </si>
  <si>
    <t>Atención de Verificaciones por Reclamaciones dentro del mes</t>
  </si>
  <si>
    <t>Realzar todas las verificaciones requeridas por los departamento comerciales generadas en el sistema comercial</t>
  </si>
  <si>
    <t>Resolución O/S Tomas de Lecturas</t>
  </si>
  <si>
    <t>Realzar todas las tomas de lecturas  requeridas generadas en el sistema comercial</t>
  </si>
  <si>
    <t>Cantidad OS resueltas / Cantidad Requerida</t>
  </si>
  <si>
    <t>Resolución de requerimiento para mantenimiento de Grandes Suministros</t>
  </si>
  <si>
    <t>Realizar todos los mantenimiento correctivos y preventivos para asegurar la correcta medición y facturación de los grandes suministros</t>
  </si>
  <si>
    <t>Cantidad Mantenimiento / Cantidad Requerida</t>
  </si>
  <si>
    <t>DRP-DRP-MCI-001, DRP-GTDRP-MCI-001</t>
  </si>
  <si>
    <t>Levantamiento y Actualización de Entidades Eléctricas</t>
  </si>
  <si>
    <t>Levantamiento y Actualización de Fincas y Suministros</t>
  </si>
  <si>
    <t>Esta actividad consiste en el levantamiento de fincas y Suministros</t>
  </si>
  <si>
    <t>Suministros  Levantados entre Suministro actualizadas en sistema</t>
  </si>
  <si>
    <t>Levantamiento y Actualización de AP</t>
  </si>
  <si>
    <t>Esta actividad consiste en el levantamiento  luminarias por municipio</t>
  </si>
  <si>
    <t>Luminarias levantadas entre luminarias actualizada</t>
  </si>
  <si>
    <t>Atención Solicitudes comerciales</t>
  </si>
  <si>
    <t>Esta actividad consiste en la atención de las solicitudes dentro del mismo mes de la creación de fincas, creación y validación de suministros, para ser contratado por la DC</t>
  </si>
  <si>
    <t>Solicitudes atendidas entre solicitudes Generadas</t>
  </si>
  <si>
    <t>Gestión de Totalizadores Sector Santiago</t>
  </si>
  <si>
    <t>Consiste en atacar las pérdidas de forma mas focalizada, mediante el saneamiento de centro de transformación, asegurando la energía entregada en estos puntos de control</t>
  </si>
  <si>
    <t>Cantidad totalizadores operativos mes actual con pérdidas mayor al 5% entre cantidad de totalizadores operativos  mes actual saneados</t>
  </si>
  <si>
    <t>Resolución de Totalizadores Anómalos</t>
  </si>
  <si>
    <t>Constiste en mantener la correcta medición de la segmentación de mercado por centro de transformación para la continuidad de las acciones focalizadas de reducción de las pérdidas no técnicas</t>
  </si>
  <si>
    <t>Cantidad de Totalizadores Anómalos generados en mes actual entre cantidad de totalizadores anómalos resueltos mes actual</t>
  </si>
  <si>
    <t>Gestión de Totalizadores Sector Puerto Plata</t>
  </si>
  <si>
    <t>Gestión de Totalizadores Sector La Vega</t>
  </si>
  <si>
    <t>Gestión de Totalizadores Sector San Francisco</t>
  </si>
  <si>
    <t>Gestión de Totalizadores Sector Mao</t>
  </si>
  <si>
    <t>DRP-DRP-MCI-001, DRP-GGS-MCI-002</t>
  </si>
  <si>
    <t>Instalación Macromedición MT</t>
  </si>
  <si>
    <t>Atención a Requerimientos de medición con Pinzas MT</t>
  </si>
  <si>
    <t>Realizar las colocaciones para medición de pinzas Varcorder en MT</t>
  </si>
  <si>
    <t>Cantidad de Mediciones / Cantidad Requerida</t>
  </si>
  <si>
    <t>Porcentaje Instalaciones Macromedición</t>
  </si>
  <si>
    <t>Realizar las instalaciones para las macro mediciones solicitadas dentro del mes</t>
  </si>
  <si>
    <t>Cantidad de ITC Instalado en escada / Cantidad de ITC con medida Instalada</t>
  </si>
  <si>
    <t>Campaña Normalización de Grandes Suministros</t>
  </si>
  <si>
    <t>Adecuación Anti- Fraude</t>
  </si>
  <si>
    <t>Realizar las acciones de blindaje para asegurar la correcta facturación y medición de los grandes suministros</t>
  </si>
  <si>
    <t>Cantidad Adecuaciones</t>
  </si>
  <si>
    <t>DRP-DRP-MCI-001, DRP-GM-MCI-001</t>
  </si>
  <si>
    <t>Eficiencia  de la Telemedición</t>
  </si>
  <si>
    <t>Detectar anomalías en suministros telemedidos</t>
  </si>
  <si>
    <t>Monitorear el consumo registrado de los suministros telemedidos para detectar anomalías en los mismos</t>
  </si>
  <si>
    <t>Cantidad de actas levantadas por notificación de telemedidas / Cantidad de actas levantadas en suministros telemedidos</t>
  </si>
  <si>
    <t>Gerencia de Medición</t>
  </si>
  <si>
    <t>José Elías Lizardo</t>
  </si>
  <si>
    <t>Detectar a tiempo las anomalías en suministros telemedidos</t>
  </si>
  <si>
    <t>Tiempo Medio de Resolución</t>
  </si>
  <si>
    <t>Fecha de detección de la anomalía - Fecha de inicio de la anomalía</t>
  </si>
  <si>
    <t xml:space="preserve">Disponibilidad de comunicación telemedición </t>
  </si>
  <si>
    <t>Cantidad de suministros con datos disponibles / Cantidad de suministros telemedidos</t>
  </si>
  <si>
    <t>DRP-DRP-MCI-001, DRP-GM-MCI-002</t>
  </si>
  <si>
    <t>Equipamientos y Herramientas</t>
  </si>
  <si>
    <t>Reacondicionamiento y recuperación de medidores retirados de terreno</t>
  </si>
  <si>
    <t>Reacondicionar los medidores retirados de terreno para que puedas ser reutilizados</t>
  </si>
  <si>
    <t>Recuperación de medidores, cambio de baterías y reparación y reemplazo de las partes que apliquen</t>
  </si>
  <si>
    <t>Comprobación de medidores y equipos de medida nuevos</t>
  </si>
  <si>
    <t>Comprobar el correcto funcionamiento de los equipos de medición adquiridos por la empresa</t>
  </si>
  <si>
    <t>Comprobación y sellado de medidores nuevos</t>
  </si>
  <si>
    <t>Comprobación de los equipos de medición en BT</t>
  </si>
  <si>
    <t>Comprobación y ensamblaje de los equipos de medición en MT</t>
  </si>
  <si>
    <t>Campaña de  Instalación de Totalizadores</t>
  </si>
  <si>
    <t>Levantamiento de CT y totalizadores</t>
  </si>
  <si>
    <t>Esta actividad consiste en el levantamiento por circuito de los centro de transformación y los totalizadores instalados para su posterior actualización en la BD de totalizadores</t>
  </si>
  <si>
    <t>Levantamiento de ct y totalizadores</t>
  </si>
  <si>
    <t>% Alcanzado/% Objetivo</t>
  </si>
  <si>
    <t>Incremento CT Totalizado</t>
  </si>
  <si>
    <t>Consiste en la segmentación de mercado por centro de transformación para identificar y priorizar la reducción de las pérdidas no técnicas</t>
  </si>
  <si>
    <t>DRP-GRPS-MCI-001, DRP-GM-MCI-001</t>
  </si>
  <si>
    <t>Expansión de Telemedición Sector Santiago</t>
  </si>
  <si>
    <t>Habilitación de Zonas telemedidas</t>
  </si>
  <si>
    <t>Consiste ampliar la zonas telemedidas mediante la instalación y sustitución de medidores telemedidos para mayor eficiencia en control de las pérdidas</t>
  </si>
  <si>
    <t>Cambio de medidor por tecnología</t>
  </si>
  <si>
    <t>Objetivo de medidores telemedidos entre cantidad de medidores telemedidos instalados</t>
  </si>
  <si>
    <t>DRP-GRPPP-MCI-001, DRP-GM-MCI-001</t>
  </si>
  <si>
    <t>Expansión de Telemedición Sector Puerto Plata</t>
  </si>
  <si>
    <t>DRP-GRPSF-MCI-001, DRP-GM-MCI-001</t>
  </si>
  <si>
    <t>Expansión de Telemedición San Francisco</t>
  </si>
  <si>
    <t>DRP-GRPLV-MCI-001, DRP-GM-MCI-001</t>
  </si>
  <si>
    <t>Expansión de Telemedición Sector La Vega</t>
  </si>
  <si>
    <t>Consiste ampliar la zonas telemedidas mediante la instalación y sustitución de medidores telemedidos para mayor efiencia en control de las pérdidas</t>
  </si>
  <si>
    <t>Validación de Facturación AP</t>
  </si>
  <si>
    <t>Fiascalizar cantidad de energía entregada con relación a la facturada en las luminarias</t>
  </si>
  <si>
    <t>Consiste en comparar mensualmente la cantidad de energía de los levantamientos de AP y compararlo con la energía facturada suministros de AP de los ayuntamientos</t>
  </si>
  <si>
    <t>Camparaciones ejecutadas</t>
  </si>
  <si>
    <t>DRP-GAERP-MCI-001, DRP-DRP-MCI-001</t>
  </si>
  <si>
    <t>Propuesta Reclaficación de Circuitos</t>
  </si>
  <si>
    <t>Evaluar las zonas que su circuito sea clase C y su cobranza de un 90%, evaluar convertirlas en circuito B</t>
  </si>
  <si>
    <t>Consiste en evaluar las zonas que su circuito sea clase C y sus indicadores sea los apropiados y evaluar convertirlas en circuito B</t>
  </si>
  <si>
    <t>Informe de evaluación</t>
  </si>
  <si>
    <t>DRP-CC-MCI-003</t>
  </si>
  <si>
    <t>Optimización Calidad Materiales y Procesos</t>
  </si>
  <si>
    <t>Inspección de las instalaciones de medición estén acorde al marco normativo.</t>
  </si>
  <si>
    <t>Realización de inspecciones mediante muestreo aleatorio simpl,e representativo de la població,n para medir el cumplimiento en base a los estándares establecidos por norma, asi como identificar oportunidades de mejora. En adición, garantizar la calidad mediante la realización de pruebas basadas en normas internacionales y pruebas en laboratorios acreditados.</t>
  </si>
  <si>
    <t>Inspeccionar la calidad de las instalaciones en clientes regulares y Grandes Suministros</t>
  </si>
  <si>
    <t>Cantidad de inspecciones socializadas / Cantidad de inspecciones planificadas</t>
  </si>
  <si>
    <t>Control de Calidad DRP</t>
  </si>
  <si>
    <t>Ranery Collado</t>
  </si>
  <si>
    <t>DRP-CC-MCI-002 y       DRP-CC-MCI-003</t>
  </si>
  <si>
    <t>Incrementar los estándares de calidad en las instalaciones de los nuevos servicios y garantizar el cumplimiento de los plazos en las instalaciones</t>
  </si>
  <si>
    <t>Actualizar y mejorar las especificaciones técnicas en base a normas internacionales.</t>
  </si>
  <si>
    <t>Revisar y actualizar las características tácnicas de las principales familias de materiales de inversión (Cables y Conductores y Kit de medición y) en función de las normas internacionales de rigor</t>
  </si>
  <si>
    <t>Actualizar y mejorar las especificaciones técnicas en base a normas internacionales</t>
  </si>
  <si>
    <t>Fichas divulgadas / Total de fichas a actualizar</t>
  </si>
  <si>
    <t>Desarrollar alianzas estratégicas con laboratorios acreditados.</t>
  </si>
  <si>
    <t>Realización de acuerdos con laboratorios de acreditación internacional para la realización de pruebas y ensayos a los materiales críticos del kit de medición a los fines de homologar y garantizar el cumplimiento de las especificaciones técnicas</t>
  </si>
  <si>
    <t>Cantidad de tipos de pruebas acordadas con los laboratorios acreditados</t>
  </si>
  <si>
    <t>Cantidad de pruebas concertadadas con los laboratorios / Cantidad de pruebas que deben realizarse en laboratorios</t>
  </si>
  <si>
    <t>Asegurar que las instalaciones de medición estén acorde al marco normativo</t>
  </si>
  <si>
    <t>Realizar inspecciones de calidad en base a modelo estadístico</t>
  </si>
  <si>
    <t>Investigar e innovar sobre nuevas soluciones y calidad de materiales</t>
  </si>
  <si>
    <t>Investigación y desarrollo de materiales que mitiguen los riesgos de ocurrencia de fraudes y optimicen las instalaciones en general</t>
  </si>
  <si>
    <t>Implementación de pilotos de nuevas opciones</t>
  </si>
  <si>
    <t>No. de pilotos implementados</t>
  </si>
  <si>
    <t>Proyecto de Pérdidas Administrativas</t>
  </si>
  <si>
    <t>Verificar la confiabilidad e integridad de la información del proceso de cierre de órdenes de servicio y avisos</t>
  </si>
  <si>
    <t>Consiste en la verificación de los datos de las órdenes de servicios ejecutadas por las geremcias operativas de la DRP (Sectores, GS, GTDRP), con la finalidad de garantizar la integridad y confiabilidad de las informaciones suministradas y el  correcto cierre de dichas O/S y otros procesos comerciales, que afectan la facturación de los clientes.</t>
  </si>
  <si>
    <t>Indentificación y Gestión los suministros sin Factuarar por O/S resueltas y/o procesos aplicados incorrectamente</t>
  </si>
  <si>
    <t>Casos Resueltos/ casos identificados</t>
  </si>
  <si>
    <t>DRP-CC-MCI-001</t>
  </si>
  <si>
    <t>Implementar proyecto de revisión, análisis, mejoramiento de los procesos claves de la empresa, buscando reducir tiempo en los ciclos de conversión de los mismos así como, sus costos operativos</t>
  </si>
  <si>
    <t>Identificación, priorización y actualización de Normas y procedimientos en función del Mapa de Procesos DRP</t>
  </si>
  <si>
    <t>Actualización de Norma de Instalación y Paneles Porta Medidores. Creación de norma SMCA</t>
  </si>
  <si>
    <t>Normas divulgadas / normas a actualizar o crear</t>
  </si>
  <si>
    <t>Actualización de normas y procedimientos de la DRP</t>
  </si>
  <si>
    <t>Incrementar la calidad del servicio</t>
  </si>
  <si>
    <t>Segmentación de las Pérdidas</t>
  </si>
  <si>
    <t>Implementar proyecto de mejoramiento de la calidad de las informaciones de pérdida incorporando capacidades de visualizacion de las mismas por segmentos de mercado</t>
  </si>
  <si>
    <t>Consiste en segregar las pérdidas por segmento de mercado o Bolsa de energía, ya sean por oficinas, localidades, etc y que ademas estas se puedan vesiualizar graficamente en el QGIS u otra herramientas GIS</t>
  </si>
  <si>
    <t>Segmentación de la perdidas</t>
  </si>
  <si>
    <t>No. de segmento ejecutados</t>
  </si>
  <si>
    <t>DIRECCION SEGURIDAD FISICA</t>
  </si>
  <si>
    <t>Garantizar mediante seguridad e inteligencia la reducción de perdidas de energias.</t>
  </si>
  <si>
    <t>Realizar labores de inteligencia para detectar fraudes, conexiones ilegales y maximizar los recorridos de las redes y subestaciones de todos los sectores.</t>
  </si>
  <si>
    <t>Servicio de inteligencia diurno y nocturno en las comunidades sensitivas donde existen mayor perdidas de energía.</t>
  </si>
  <si>
    <t>Supervisión de nuestros servicios de Inteligencia en colaboración con el servicio de Inteligencia del Ministerio de Defensa, Policia Nacional y la Direccion Nacional de Inteligencia (D.N.I.)</t>
  </si>
  <si>
    <t>Cantidad de levantamientos</t>
  </si>
  <si>
    <t>Coordinación de Investigaciones</t>
  </si>
  <si>
    <t>Cristobal Cruz Diaz</t>
  </si>
  <si>
    <t>Apoyo en todos los sectores a los operativos diurnos y nocturnos conjuntamente con la Direccion de Reduccion de Pérdidas.</t>
  </si>
  <si>
    <t>Apoyo a las unidades de Corte y Reconexión de cada sector.</t>
  </si>
  <si>
    <t>Inspeccionar los lugares en avería.</t>
  </si>
  <si>
    <t>% apoyo de seguridad a operativos</t>
  </si>
  <si>
    <t>Coordinación de Seguridad Física</t>
  </si>
  <si>
    <t>Anthony P. Acevedo Muñoz</t>
  </si>
  <si>
    <t>Optimizar el sistema de gestion del talento humano</t>
  </si>
  <si>
    <t>Mantener un alto porcentaje vigilancia de inteligencia en todas las instalaciones de la empresa.</t>
  </si>
  <si>
    <t>Minizar la vulnerabilidad en las oficinas comerciales.</t>
  </si>
  <si>
    <t>Apoyo militar y vigilancias a todas las gerencias y direcciones en las actividades realizadas.</t>
  </si>
  <si>
    <t>Levantamiento de vulnerabilidad de las oficinas comerciales</t>
  </si>
  <si>
    <t>Informes de Recorrido y supervisión de seguridad</t>
  </si>
  <si>
    <t>Coordinación Asuntos Internos</t>
  </si>
  <si>
    <t>Jorge Luis Gonzales Jorge</t>
  </si>
  <si>
    <t>Garantizar mediante seguridad la satisfacción externa e interna.</t>
  </si>
  <si>
    <t>Inspección de seguridad de todas las instalaciones de la empresa</t>
  </si>
  <si>
    <t>Mantener la seguridad mediante el sistema de video vigilancia CCTV</t>
  </si>
  <si>
    <t xml:space="preserve">Vigilancia de todas las instalaciones de la empresa mediante el monitoreo con el sistema de video vigilancia CCTV </t>
  </si>
  <si>
    <t>Cantidad de monitoreos</t>
  </si>
  <si>
    <t>Informes Monitoreo</t>
  </si>
  <si>
    <t>Encargado del Sistema de video y vigilancia (CCTV)</t>
  </si>
  <si>
    <t>Melvin Alcantara Reyes</t>
  </si>
  <si>
    <t>Reducir el porcentaje  riesgo que afecten la imagen de la empresa.</t>
  </si>
  <si>
    <t>Apoyar en materia de seguridad a las Gerencias de Gestión Social y Comunicación Estratégica en las reuniones de mediación para resolver conflictos.</t>
  </si>
  <si>
    <t>Apoyo militar en las reuniones con juntas de vecino y grupo populares.</t>
  </si>
  <si>
    <t>Evitar que los colaboradores sean agredidos en caso de no llegar a acuerdos.</t>
  </si>
  <si>
    <t>% apoyo de seguridad</t>
  </si>
  <si>
    <t>Enlace Polaicial y Gestion Social</t>
  </si>
  <si>
    <t>Alejandro de la cruz Mateo</t>
  </si>
  <si>
    <t>DIRECCION SERVICIOS JURIDICOS</t>
  </si>
  <si>
    <t>Observaciones</t>
  </si>
  <si>
    <t>DSJ-GAP-MCI2</t>
  </si>
  <si>
    <t>Reducción de pérdidas mediante la gestión legal - Depósito Denuncias</t>
  </si>
  <si>
    <t>Aportar 100% a las reducción de pérdida mediante la gestión legal, es decir, con el sometimiento (denuncias) ante los órganos judiciales de los usuarios que incurran en infracciones que puede ser calificadas como delitos penales tales como fraudes eléctricos y atentando contra el sistema eléctrico nacional, esto cuando cumplan con los requerimientos necesarios  y contengan el informe técnico .</t>
  </si>
  <si>
    <t xml:space="preserve">% Sometimientos efectivos por fraude </t>
  </si>
  <si>
    <t>% Sometimientos efectivos por fraude (%SEF = Sometimientos Efectivos / Total Denuncias Fraude)</t>
  </si>
  <si>
    <t>Informes Mensuales</t>
  </si>
  <si>
    <t>Asuntos Penales</t>
  </si>
  <si>
    <t>Francisca del Carmen Reynoso</t>
  </si>
  <si>
    <t xml:space="preserve">A discutir, se acepta si evidenciable.
Mediante cual sistema se extrae las solicitudes recibidas y atendidas?, de  lo contrario verificar si se emite un informe mensual sobre los casos del mes.
</t>
  </si>
  <si>
    <t>Elaboración de querellas y Presentación de Acusaciones</t>
  </si>
  <si>
    <t>Elaboracion de las querellas  una vez recibidas las documentaciones  y gestionar la presentación del 100% de las acusaciones por parte del ministerio público.</t>
  </si>
  <si>
    <t>% Querellas elaboradas en Plazo</t>
  </si>
  <si>
    <t>% Querellas elaboradas en Plazo = Nro. Querellas Atendidas en Plazo / Total Querellas Recibidas</t>
  </si>
  <si>
    <r>
      <t xml:space="preserve">Ver cumplimiento en función de las horas predeterminadas
</t>
    </r>
    <r>
      <rPr>
        <b/>
        <sz val="22"/>
        <color theme="1"/>
        <rFont val="Arial Narrow"/>
        <family val="2"/>
      </rPr>
      <t xml:space="preserve">
Algun sistema mide esto? Cual es la meta a lograr con las acusaciones para poder planificar esa meta?</t>
    </r>
  </si>
  <si>
    <t>Asistencia a audiencias</t>
  </si>
  <si>
    <t>Asistiremos a las audiencias de fraudes eléctricos en los sectores correspondientes.</t>
  </si>
  <si>
    <t xml:space="preserve">% Asistencia Audiencias Requeridas </t>
  </si>
  <si>
    <t>% Asistencia Audiencias Requeridas = Nro Participaciones Audiencias / Total Audiencias Convocadas</t>
  </si>
  <si>
    <r>
      <t xml:space="preserve">A discutir, 
</t>
    </r>
    <r>
      <rPr>
        <b/>
        <sz val="22"/>
        <color theme="1"/>
        <rFont val="Arial Narrow"/>
        <family val="2"/>
      </rPr>
      <t>A eliminar.</t>
    </r>
  </si>
  <si>
    <t>DSJ-GAP-MCI1</t>
  </si>
  <si>
    <t>Conciliaciones en el Gerencia de Asuntos Penales</t>
  </si>
  <si>
    <t>Recuperacion, a traves de las conciliaciones ejecutadas en la Gerencia de Asuntos Penales el 50% del monto total de las tasaciones validadas (Gestionar citaciones y comparecencia de las partes del proceso).</t>
  </si>
  <si>
    <t xml:space="preserve">% Monto Tasaciones Recuperado (Conciliaciones) </t>
  </si>
  <si>
    <t xml:space="preserve">% Monto Tasaciones Recuperado (Conciliaciones) = Monto Total Recuperado / Monto Tasación Total Validado </t>
  </si>
  <si>
    <r>
      <t xml:space="preserve">A discutir, ver mecanismo de evidencia.
</t>
    </r>
    <r>
      <rPr>
        <b/>
        <sz val="22"/>
        <color theme="1"/>
        <rFont val="Arial Narrow"/>
        <family val="2"/>
      </rPr>
      <t>Como se mide el logro de esta actividad, cual es su meta mensual, se emite algun reporte o informe de los casos recibidos y resueltos?</t>
    </r>
  </si>
  <si>
    <t>Conciliaciones PGASE</t>
  </si>
  <si>
    <t>Recuperacion, a traves de las acciones efectuadas en la Procuraduría General Adjunta para el Sistema Eléctrico, PGASE el 50%  del monto total de las tasaciones validadas (Gestionar citaciones y comparecencias de las partes del proceso).</t>
  </si>
  <si>
    <t xml:space="preserve">% Monto Tasaciones Recuperado (PGASE) </t>
  </si>
  <si>
    <t xml:space="preserve">% Monto Tasaciones Recuperado (PGASE) = Monto Total Recuperado / Monto Tasación Total Validado </t>
  </si>
  <si>
    <r>
      <t xml:space="preserve">A discutir, ver mecanismo de evidencia.
</t>
    </r>
    <r>
      <rPr>
        <b/>
        <sz val="22"/>
        <color theme="1"/>
        <rFont val="Arial Narrow"/>
        <family val="2"/>
      </rPr>
      <t>Como se mide el logro de esta actividad, cual es su meta mensual, se emite algun reporte o informe de los casos recibidos y resueltos?, evaluar punto de partida y fin.</t>
    </r>
  </si>
  <si>
    <t>Controlar los asuntos juridicos surgidos de las actividades de la empresa dentro de su ambito de actuacion.</t>
    <phoneticPr fontId="0" type="noConversion"/>
  </si>
  <si>
    <t>Ofrece asistencia Tecnica Juridica a la Gerencia del sector en todos los aspectos de indole legal.</t>
    <phoneticPr fontId="0" type="noConversion"/>
  </si>
  <si>
    <t>Apoyo Demandas Interpuestas en coordinacion Encargado de Litigios. Representa a la empresa en los tribunales y organizmos publicos o privados en su ambito de actuacion</t>
  </si>
  <si>
    <t xml:space="preserve">% Asistencia Demandas Interpuestas en caso necesario </t>
  </si>
  <si>
    <t>% Asistencia Demandas Interpuestas  Nro. Casos Asistidos / Total Casos Solicitados</t>
  </si>
  <si>
    <t>Informes mensuales Correos</t>
  </si>
  <si>
    <t xml:space="preserve">Abogados Sectores,Coordiandor Legal </t>
  </si>
  <si>
    <t>Abogados Sectores 
Flor Maria Liriano, Jose Ivan Pena (Stgo.) Ileana Alt. Reyes (San Fco.) Reyita Mercedes Rguez. (Mao)                         Vilmania Velez (Puerto Plata) Yanet Nazario Despradel.(La Vega)</t>
  </si>
  <si>
    <r>
      <t xml:space="preserve">A discutir, modo de evidenciar?
MCI?
</t>
    </r>
    <r>
      <rPr>
        <b/>
        <sz val="22"/>
        <color indexed="8"/>
        <rFont val="Arial Narrow"/>
        <family val="2"/>
      </rPr>
      <t xml:space="preserve">
En que consiste la asistencia, mensualmente siempre se le envía alguna información soporte, asignaciones para trabajoa los abogados de los sectores?, de lo contrario propuesta a eliminar.</t>
    </r>
  </si>
  <si>
    <t>DSJ-CL-MCI-01</t>
  </si>
  <si>
    <t>Realizar Gestion de Cobros  de la Cartera de Clientes  enviadas por los direfentes sectores y Dpto. de Cobranza</t>
  </si>
  <si>
    <t>Analisis de los casos referidos para la gestion de cobros.                  
Visitas a los clientes.              
Realizar llamadas a los clientes.Envio comunicacion a los mismos.Procedimientos de demanda</t>
  </si>
  <si>
    <t>Realizar acuerdos de pagos a clientes que se encuentren en el Dpto. Legal  Realizar Pagare Notarial. Intimacion de pagos. Demanda en Cobro de pesos Sguimiento al pago de las actas de recuperacion. ( Penal)</t>
  </si>
  <si>
    <t>% Efectividad Gestión Cobros</t>
  </si>
  <si>
    <t>% Efectividad Gestión Cobros = Nro. Clientes Cobrados / Total Clientes Cartera Remitidas por sectores</t>
  </si>
  <si>
    <t>Abogados Sectores 
Flor Maria Liriano, Jose Ivan Pena (Stgo.) Ileana Alt. Reyes (San Fco.) Reyita Mercedes Rguez. (Mao) Vilmania Velez (Puerto Plata) Yanet Nazario Despradel (La Vega)</t>
  </si>
  <si>
    <t>Establecer un reporte o informe mensual que indique sobre los casos a gestionar recibidos en el mes (según corte)  y los casos gestionados.</t>
  </si>
  <si>
    <t>DSJ-GCRO-MCI-1</t>
  </si>
  <si>
    <t>Formalización de contratos</t>
  </si>
  <si>
    <t xml:space="preserve">Ejecución de los contratos solicitados en un plazo de 10 días laborables </t>
  </si>
  <si>
    <t xml:space="preserve">1- Realización contrato.                                                             2- Enviar correo al área requirente
3 -Revisión contratos.     
                                                                                                             </t>
  </si>
  <si>
    <t>% Contratos Resueltos en Plazo</t>
  </si>
  <si>
    <t xml:space="preserve">% Contratos Resueltos en Plazo = Total Contratos Resueltos en Plazo / Total de Contratos Resueltos </t>
  </si>
  <si>
    <t xml:space="preserve">1.-Registro de solicitud contratos.                               2.- Correos </t>
  </si>
  <si>
    <t xml:space="preserve">Contratos, Regulación y Opinión </t>
  </si>
  <si>
    <t xml:space="preserve">1. Kenia Gómez                    
2. Bileiny R. Taveras J          3.  Natacha M. Wehbe S 
4. Lidia E. Núñez            
                          </t>
  </si>
  <si>
    <t xml:space="preserve">El que corresponde a la legalización de los contratos, tomar en cuenta la Ley del Notario No. 140-15, que modifica los montos de legalizaciones y su impacto en el presupuesto.  </t>
  </si>
  <si>
    <r>
      <t xml:space="preserve">• Al comparar con el POA 2017, identificamos que estas son las subactividades de la "Actividad Contratos" La misma pudiera ser mas robustecida en su nombre.
</t>
    </r>
    <r>
      <rPr>
        <b/>
        <sz val="22"/>
        <color theme="1"/>
        <rFont val="Arial Narrow"/>
        <family val="2"/>
      </rPr>
      <t xml:space="preserve">• Dado que se tienen los dias objetivos para dar las respuestas, los objetivos mensuales pueden ser en días?
 </t>
    </r>
    <r>
      <rPr>
        <sz val="22"/>
        <color theme="1"/>
        <rFont val="Arial Narrow"/>
        <family val="2"/>
      </rPr>
      <t xml:space="preserve">
</t>
    </r>
    <r>
      <rPr>
        <b/>
        <sz val="22"/>
        <color theme="1"/>
        <rFont val="Arial Narrow"/>
        <family val="2"/>
      </rPr>
      <t>Indicar como meta mensual y anual 10 días</t>
    </r>
  </si>
  <si>
    <t>DSJ-GCRO-MCI-2</t>
  </si>
  <si>
    <t>Indexación de contratos al On Base</t>
  </si>
  <si>
    <t xml:space="preserve">Carga de contratos al sistema On Base  en un plazo de 7 días laborables  </t>
  </si>
  <si>
    <t xml:space="preserve">1.- Indexación y registro de los contratos suscritos por la empresa.                                                                         </t>
  </si>
  <si>
    <t>%indexación  contratos</t>
  </si>
  <si>
    <t>%indexación  = Total contratos indexados/Total contratos listos</t>
  </si>
  <si>
    <t xml:space="preserve">1.-Registro contratos OnBase.                                 2.- Correos </t>
  </si>
  <si>
    <t xml:space="preserve">1.-Kenia Gómez                    
2.- Bileiny R. Taveras J   
3.  Natacha M. Wehbe S             
                          </t>
  </si>
  <si>
    <t>Medición, cantidad de contratos cargados entre cantidad de contratos legalizados.</t>
  </si>
  <si>
    <t>DSJ-GCRO-MCI-3</t>
  </si>
  <si>
    <t>Notificaciones y Consultas</t>
  </si>
  <si>
    <t xml:space="preserve">Notificaciones y respuestas a consultas en un plazo de 5 días laborables  
</t>
  </si>
  <si>
    <t>1.-Levantamiento de la información</t>
  </si>
  <si>
    <t xml:space="preserve">%  Consultas Atendidas en Plazo </t>
  </si>
  <si>
    <t>%  Consultas Atendidas en Plazo = Total Consultas Resueltas en Plazo / Total de Consultas Resueltas</t>
  </si>
  <si>
    <t xml:space="preserve">1.- Correos </t>
  </si>
  <si>
    <t xml:space="preserve">1.-Kenia Gómez                    
2.- Bileiny R. Taveras J          3.  Natacha M. Wehbe S       4.- Lidia E. Núñez            
                          </t>
  </si>
  <si>
    <r>
      <t xml:space="preserve">
Al comparar con el POA 2017, identificamos que estan son las subactividades de la "Actividad Consultas" La misma pudiera ser mas robustecida en su nombre.
• Dado que se tienen los dias objetivos para dar las respuestas, los objetivos mensuales pueden ser en días? 
</t>
    </r>
    <r>
      <rPr>
        <b/>
        <sz val="22"/>
        <color theme="1"/>
        <rFont val="Arial Narrow"/>
        <family val="2"/>
      </rPr>
      <t>De que se trata esta actividad, pueden plantearse la cantidad de levantamientos a realizar por mes?</t>
    </r>
  </si>
  <si>
    <t xml:space="preserve">1.-Supervisión del levantamiento de la base de datos.                                                                                           2.- Notificación de la llegada del término de los contratos.                                                        </t>
  </si>
  <si>
    <t xml:space="preserve">%notificaciones </t>
  </si>
  <si>
    <t xml:space="preserve">%notificaciones= Total Consultas Resueltas en Plazo / Total de Consultas </t>
  </si>
  <si>
    <t xml:space="preserve">1.-Sistema OnBase.              2.- Correos </t>
  </si>
  <si>
    <t>Lidia E. Núñez</t>
  </si>
  <si>
    <t>A eliminar, es un seguimiento.</t>
  </si>
  <si>
    <t>DSJ-GCRO-MCI-4</t>
  </si>
  <si>
    <t>Atención Procesos compras</t>
  </si>
  <si>
    <t xml:space="preserve">Asistencia a los procesos de compras en un plazo de 4 días laborables  </t>
  </si>
  <si>
    <t xml:space="preserve">1.-Asistencia a procesos de compras.                                                                            2.- Realización informe evaluación credenciales.                        
3. Evaluación pliegos.                                                           4.-soporte jurídico procesos compras.                                                                         5.- Tramitar los procesos de impugnación y recursos jerárquicos.                         </t>
  </si>
  <si>
    <t>% Atención Procesos compras</t>
  </si>
  <si>
    <t>%</t>
  </si>
  <si>
    <t xml:space="preserve">1.-Correos                             2. Acta notarial                   </t>
  </si>
  <si>
    <t xml:space="preserve">1.-Kenia Gómez                     
2.- Bileiny R. Taveras J       
3.- Lidia E. Núñez                        </t>
  </si>
  <si>
    <r>
      <t xml:space="preserve">
Al comparar con el POA 2017, identificamos que estas son las subactividades de la "Actividad procesos de compras" La misma pudiera ser mas robustecida en su nombre.
• Dado que se tienen los dias objetivos para dar las respuestas, los objetivos mensuales pueden ser en días? 
</t>
    </r>
    <r>
      <rPr>
        <b/>
        <sz val="22"/>
        <color theme="1"/>
        <rFont val="Arial Narrow"/>
        <family val="2"/>
      </rPr>
      <t>Definir la actividad de todas estas sub.actividades.</t>
    </r>
  </si>
  <si>
    <t>DSJ-GCRO-MCI-5</t>
  </si>
  <si>
    <t>Campaña sobre el mecanismo y  pasos a seguir para las  contrataciones tanto los que figuran al amparo de la Ley 340-06 y su reglamento, así como aquellas excluida de dicha ley.</t>
  </si>
  <si>
    <t>Difunsión a todas las direcciones de Edenorte los diversos procesos que se ejecutan para la formalización de contratos solicitados a la Gerencia Contratos, Regulación y Opinión, al amparo de la Ley 340-06 y aquellas contrataciones excluidas de dicha Ley.</t>
  </si>
  <si>
    <t xml:space="preserve">1.- Impartir Charla                                                                         2. Entrega brochure </t>
  </si>
  <si>
    <t xml:space="preserve">1.-Correos                              2. Brochure                            3. Fotos                                                                  </t>
  </si>
  <si>
    <t xml:space="preserve">1.-Kenia Gómez                    
2.- Bileiny R. Taveras J           3.  Natacha M. Wehbe S           4.- Lidia E. Núñez            
                          </t>
  </si>
  <si>
    <r>
      <t xml:space="preserve">• A que actividad madre corresponden esas subactividades.
• Partiendo de las subactividades indicadas, el objetivo mensual puede ser visto en función de las cantidades de charlas.
• Visto el MCI, dado que va en función de los contratos, esta actividad pudiera estar includa en la del MCI 1
</t>
    </r>
    <r>
      <rPr>
        <b/>
        <sz val="22"/>
        <color theme="1"/>
        <rFont val="Arial Narrow"/>
        <family val="2"/>
      </rPr>
      <t xml:space="preserve">
Cantidad de charlas a impartir e indicar fecha.</t>
    </r>
  </si>
  <si>
    <t>DSJ-GL-MCI1</t>
  </si>
  <si>
    <t>Control procesos litigiosos</t>
  </si>
  <si>
    <t xml:space="preserve">Revisión, cotejo y actualización de los reportes.
</t>
  </si>
  <si>
    <t>Llamadas Telefónicas a la oficina externa y correos electrónicos
Remisiones con solicitudes y seguimiento a las respuestas.</t>
  </si>
  <si>
    <t>% Informe actualizado. Reportes realizados / Correos electrónicos</t>
  </si>
  <si>
    <t>Litigios</t>
  </si>
  <si>
    <t>Gladys Ventura
Indhira Báez</t>
  </si>
  <si>
    <r>
      <t xml:space="preserve">A discutir , esto para ver como se pudiera medir según evolutivo, cantidades.
</t>
    </r>
    <r>
      <rPr>
        <b/>
        <sz val="22"/>
        <color rgb="FF000000"/>
        <rFont val="Arial Narrow"/>
        <family val="2"/>
      </rPr>
      <t>Que busca este control de pliegos?, se realiza un reporte mensual?, si es un seguimiento se elimina.</t>
    </r>
  </si>
  <si>
    <t>DSJ-GL-MCI2</t>
  </si>
  <si>
    <t>Información interna de los procesos.</t>
  </si>
  <si>
    <t xml:space="preserve">Revisión y cotejo de los reportes.
Coordinación del envío mensual vía correo electrónico al área correspondiente </t>
  </si>
  <si>
    <t>% Informe actualizado y remitido</t>
  </si>
  <si>
    <t>Reportes 
Correos electrónicos</t>
  </si>
  <si>
    <t>Sarah Burgos</t>
  </si>
  <si>
    <r>
      <t xml:space="preserve">A discutir .
</t>
    </r>
    <r>
      <rPr>
        <b/>
        <sz val="22"/>
        <color theme="1"/>
        <rFont val="Arial Narrow"/>
        <family val="2"/>
      </rPr>
      <t>A eliminar.</t>
    </r>
  </si>
  <si>
    <t>DIRECCION TECNOLOGIA DE LA INFORMACION</t>
  </si>
  <si>
    <t>En</t>
  </si>
  <si>
    <t>OBSERVACIÓN PLANIFICACIÓN</t>
  </si>
  <si>
    <t>DESARROLLO MODULO CT-10 COBRUS</t>
  </si>
  <si>
    <t>Analisis, Desarrollo,  Pruebas, Implementacion y Formación Usuarios</t>
  </si>
  <si>
    <t>Modulo Adicional para Cobrus</t>
  </si>
  <si>
    <t>%AVANCE</t>
  </si>
  <si>
    <t>(ACTIVIDADES PENDIENTES / TOTAL ACTIVIDADES) * 100</t>
  </si>
  <si>
    <t>Validar El Sistema Junto a: RAUL DIAZ</t>
  </si>
  <si>
    <t>Sistemas</t>
  </si>
  <si>
    <t>,  [Lider Funcional]:RAUL DIAZ</t>
  </si>
  <si>
    <t>Aplicación para el pago de factura con transferencia bancaria</t>
  </si>
  <si>
    <t>Reunion con Usuarios, Solicitar Requerimientos a Proveedor, Seguimiento a Implementacion, Formacion usuarios</t>
  </si>
  <si>
    <t>Validar El Sistema Junto a: Catherine Rodriguez</t>
  </si>
  <si>
    <t>VLADIMIR MONSANTO, AMALFI EUGENIA MENDEZ [Lider Funcional]:Catherine Rodriguez</t>
  </si>
  <si>
    <t>TRACKER DE FACTURAS</t>
  </si>
  <si>
    <t>REunion Requerimientos, Programacion, Prueba, Implementacion, Formacion Usuarios</t>
  </si>
  <si>
    <t xml:space="preserve">Implementación del programa de Tracking de facturas de los proveedores de EDENORTE </t>
  </si>
  <si>
    <t>Validar El Sistema Junto a: Marianny Cedano</t>
  </si>
  <si>
    <t>AMALFI EUGENIA MENDEZ,  [Lider Funcional]:Marianny Cedano</t>
  </si>
  <si>
    <t>NUEVO CANAL DE PAGO BCO POPULAR</t>
  </si>
  <si>
    <t>Envio de Documentacion, Envio de Usuario, Validacion Pruebas, Pase a Productivo</t>
  </si>
  <si>
    <t>Seguimiento a las solicitudes de nuevas Integraciones de Canales de pago</t>
  </si>
  <si>
    <t>VLADIMIR MONSANTO,  [Lider Funcional]:Catherine Rodriguez</t>
  </si>
  <si>
    <t>NUEVO CANAL DE PAGO AZUL</t>
  </si>
  <si>
    <t>EVALUAR  la actualización del Cobro OnLine en el sistema hasta la 11:59 pm</t>
  </si>
  <si>
    <t>Reunion con Suplidor, Esperar Respuesta y Ejecutar Mejora</t>
  </si>
  <si>
    <t>Evitar Cortes a Clientes Que pagan por Canales de Ppago</t>
  </si>
  <si>
    <t>AMALFI EUGENIA, ORLANDO INDRA  [Lider Funcional]:Catherine Rodriguez</t>
  </si>
  <si>
    <t>NUEVO SISTEMA COMERCIAL</t>
  </si>
  <si>
    <t>Visitas, Licitacion, Lanzamiento Proyecto</t>
  </si>
  <si>
    <t>Implementar un Sistema de Nivel Mundial para la Gestion Comercial</t>
  </si>
  <si>
    <t>Validar El Sistema Junto a: ANTONIA ROJAS</t>
  </si>
  <si>
    <t>AMALFI EUGENIA MENDEZ, RAMON ELIAS RODRIGUEZ [Lider Funcional]:ANTONIA ROJAS</t>
  </si>
  <si>
    <t>DESARROLLO DE NUEVOS SISTEMAS</t>
  </si>
  <si>
    <t>Creacion Ficha Tecnica, Licitacion, Seleccion Proveedor</t>
  </si>
  <si>
    <t>Contratacion de Suplidores para poder cumplir con la demanda de desarrollos Edenorte</t>
  </si>
  <si>
    <t>Validar El Sistema Junto a: TABARE/RAMON ELIAS</t>
  </si>
  <si>
    <t>VLADIMIR MONSANTO,  [Lider Funcional]:TABARE/RAMON ELIAS</t>
  </si>
  <si>
    <t>Herramienta Control Asistencia Empleados Actividades</t>
  </si>
  <si>
    <t>Sistema para facilitar el calculo de Horas Extras y Ponche en las distintas ubicaciones de Edenorte</t>
  </si>
  <si>
    <t>Validar El Sistema Junto a: Yascaira Judith Taveras De La Rosa</t>
  </si>
  <si>
    <t>RAMON EMILIO FERREIRA, VICTOR ALFONSO FERNANDEZ [Lider Funcional]:Yascaira Judith Taveras De La Rosa</t>
  </si>
  <si>
    <t>Sistema de Dietas</t>
  </si>
  <si>
    <t>Reunion con Usuarios, Programar Requerimientos, Seguimiento a Implementacion, Formacion a Usuarios</t>
  </si>
  <si>
    <t>Permite Registrar Digitalmente las dietas de Empleados</t>
  </si>
  <si>
    <t>Validar El Sistema Junto a: Melina Sanchez Silverio</t>
  </si>
  <si>
    <t>MARCOS BELLIARD,  [Lider Funcional]:Melina Sanchez Silverio</t>
  </si>
  <si>
    <t>Investigar conjunto con TI de herramientas de manejo de documentación y procesos y firma digital. ONBASE.</t>
  </si>
  <si>
    <t>Digitalizacion de Documentos</t>
  </si>
  <si>
    <t>Validar El Sistema Junto a: Gladys Almonte</t>
  </si>
  <si>
    <t>RAMON EMILIO  [Lider Funcional]: Gladys Almonte</t>
  </si>
  <si>
    <t> Automatización procesos  calidad y métrica</t>
  </si>
  <si>
    <t>Requerimientos Usuario, Implementacion, Formacion Usuarios</t>
  </si>
  <si>
    <t>Gestiona las solicitudes realizadas al area</t>
  </si>
  <si>
    <t>Validar El Sistema Junto a: Gloria Garcia Lizardo</t>
  </si>
  <si>
    <t>AMALFI EUGENIA MENDEZ, RAMON ELIAS RODRIGUEZ [Lider Funcional]:Gloria Garcia Lizardo</t>
  </si>
  <si>
    <t>IMPLEMENTACION OTRS AREAS DIVERSAS: Julio Alexander, Gladys Almonte y Arelis Torres</t>
  </si>
  <si>
    <t>Validar El Sistema Junto a: Julio Alexander, Gladys Almonte y Arelis Salomon</t>
  </si>
  <si>
    <t>RAMON EMILIO  [Lider Funcional]:Arelis Salomon, Gladys Almonte y Julio Alexander</t>
  </si>
  <si>
    <t>Automatización formularios de auditorías de procesos</t>
  </si>
  <si>
    <t>Optimizar recursos de personal y tiempo, a través de la automatización de los procesos de auditoría a las oficinas comerciales</t>
  </si>
  <si>
    <t>Realizar las interfaces de sistemas con plataforma de estafetas digitales</t>
  </si>
  <si>
    <t>VLADIMIR MONSANTO [Lider Funcional]:Gloria Garcia Lizardo</t>
  </si>
  <si>
    <t>Sistema corrida de flujo de potencia e interfaz.</t>
  </si>
  <si>
    <t xml:space="preserve">Realizar la compra de un sistema para la realización de las corridas de flujo de potencia y la interfaz de actualización. </t>
  </si>
  <si>
    <t>Validar El Sistema Junto a: Pedro Ariel Nin</t>
  </si>
  <si>
    <t>RAMON ELIAS RODRIGUEZ, ESVETHA DESIGN [Lider Funcional]:Pedro Ariel Nin</t>
  </si>
  <si>
    <t>Reportes de gestión de mantenimientos.</t>
  </si>
  <si>
    <t>Realizar reportes de la gestión de mantenimiento con la data del SGD.</t>
  </si>
  <si>
    <t>Mejora módulos de manejo de medidores en CHM</t>
  </si>
  <si>
    <t>Incrementa el uso de las funciones del CHM para este modulo</t>
  </si>
  <si>
    <t>Validar El Sistema Junto a: Jose Elias Lizardo</t>
  </si>
  <si>
    <t>CHRISTINA FERMIN, FRANCISCO GABRIEL CRUCETA [Lider Funcional]:Alberto Torres</t>
  </si>
  <si>
    <t>SEGUIMIENTO Implementación aplicación de Distribución de facturas (Android).</t>
  </si>
  <si>
    <t>Migrar funcionalidad de MPD a Plataforma Android</t>
  </si>
  <si>
    <t>Validar El Sistema Junto a:  Alberto Torres</t>
  </si>
  <si>
    <t>SUPLIDOR [Lider Funcional]: Alberto Torres</t>
  </si>
  <si>
    <t>Elaboración de una propuesta para la automatización del proceso de generación de certificaciones de fondos vía SAP</t>
  </si>
  <si>
    <t>Integracion con el Sistema SAP</t>
  </si>
  <si>
    <t>Validar El Sistema Junto a: Luis Cesar Ruiz</t>
  </si>
  <si>
    <t>RAMON EMILIO FERREIRA,  [Lider Funcional]:Luis Cesar Ruiz</t>
  </si>
  <si>
    <t>DTI-GS-MCI1</t>
  </si>
  <si>
    <t>Cuadre Interface Contable</t>
  </si>
  <si>
    <t>Solicitud Archivos, Validacion Interface, Actualizacion Errores, Generacion Archivos, Subida a SAP</t>
  </si>
  <si>
    <t>Mantener el Sistema Financiero actualizado con las transacciones contabilzadas por el SC</t>
  </si>
  <si>
    <t xml:space="preserve">ACCURACY NET SISTEMA DE BALANCES </t>
  </si>
  <si>
    <t>Presentar El Balance partiendo de los puntos de compra de Energia</t>
  </si>
  <si>
    <t>Validar El Sistema Junto a: Dionis Filpo</t>
  </si>
  <si>
    <t>MARCOS BELLIARD,  [Lider Funcional]:Dionis Filpo</t>
  </si>
  <si>
    <t>NUEVAS FUNCIONES HGI</t>
  </si>
  <si>
    <t>Recepcion Requerimientos, Desarrollo, Pruebas, Implementacion y Formacion a Usuarios</t>
  </si>
  <si>
    <t>Mantener Operativo el Sistema Comercial y el CHM mediante anexar funciones basicas</t>
  </si>
  <si>
    <t xml:space="preserve">Validar El Sistema Junto a: </t>
  </si>
  <si>
    <t>VICTOR ALFONSO FERNANDEZ,  [Lider Funcional]:</t>
  </si>
  <si>
    <t>Automatizar los procesos claves de la Gerencia de Tesorería (Cartas y Pagos)</t>
  </si>
  <si>
    <t>Automatización de los procesos manuales para ofrecer un mejor servicio a los clientes y lograr un mayor control  en el proceso de pagos.</t>
  </si>
  <si>
    <t>Validar El Sistema Junto a: Laura Pérez</t>
  </si>
  <si>
    <t>Consulta Web Para Suplidores</t>
  </si>
  <si>
    <t>Seguimiento a la creación de un Web site o una plataforma  tecnológica que le permita a los clientes visualizar y solicitar informaciones de nuestra gerencia.</t>
  </si>
  <si>
    <t>SUPLIDOR</t>
  </si>
  <si>
    <t>Nuevo Sistema de Horas Extras</t>
  </si>
  <si>
    <t>Implementacion de un nuevo Sistema para integrarse con los relojes de Ponche</t>
  </si>
  <si>
    <t>Validar El Sistema Junto a: Odanis Guerrero</t>
  </si>
  <si>
    <t>RAMON EMILIO FERREIRA, VICTOR ALFONSO FERNANDEZ [Lider Funcional]:Odanis Guerrero</t>
  </si>
  <si>
    <t>Resolver Puntos Pendientes Resultantes de las Auditorias</t>
  </si>
  <si>
    <t>Trabajar en conjunto las acciones a ejecutar resultantes de Auditorias del 2017 y que sean de Sistemas</t>
  </si>
  <si>
    <t>--</t>
  </si>
  <si>
    <t>Contactando a Rolando Rosario</t>
  </si>
  <si>
    <t>RAMON ELIAS RODRIGUEZ Y TABARE</t>
  </si>
  <si>
    <t>INTEGRACION REPORTES CALIDAD SIE CON EFLOW</t>
  </si>
  <si>
    <t>Reunion con Usuarios, Solicitar Requerimientos a Proveedor, Seguimiento a Implementacion</t>
  </si>
  <si>
    <t>Expandir la implementacion de Eflow hacia las demas OOCC</t>
  </si>
  <si>
    <t>Validar El Sistema Junto a: GLORIA LIZARDO/SAHIRA</t>
  </si>
  <si>
    <t>MARCOS BELLIARD,  [Lider Funcional]:GLORIA LIZARDO/SAHIRA</t>
  </si>
  <si>
    <t>YENNY DAYANA ABREU,  [Lider Funcional]:Ramon Corniel</t>
  </si>
  <si>
    <t>Monitoreo Mantenimiento Equipos</t>
  </si>
  <si>
    <t xml:space="preserve">Desarrollo de Software para el monitoreo del mantenimiento de los equipos para la gerencia de Servicios Generales </t>
  </si>
  <si>
    <t>Validar El Sistema Junto a: Francisco Parra</t>
  </si>
  <si>
    <t>SUPLIDOR,  [Lider Funcional]:Ramon Corniel</t>
  </si>
  <si>
    <t>Actualizaciones SGS</t>
  </si>
  <si>
    <t>Mantener Operativo y Optimo el SGS</t>
  </si>
  <si>
    <t>YENNY DAYANA ABREU, LUIS ARIEL VASQUEZ [Lider Funcional]:</t>
  </si>
  <si>
    <t>EVALUAR módulo de gestón de fraude por SGC.(Ver con INDRA)</t>
  </si>
  <si>
    <t>Validar El Sistema Junto a:  Rosy Cabrera</t>
  </si>
  <si>
    <t>VLADIMIR, ORLANDO INDRA [Lider Funcional]: Rosy Cabrera</t>
  </si>
  <si>
    <t xml:space="preserve">Automatización de proceso de creación de programa de gestión tomando en cuenta todos los criterios que lo afectan PGD. </t>
  </si>
  <si>
    <t>Eficientación Programa de Gestión de Demanda (automatizacion del PGD)</t>
  </si>
  <si>
    <t>Validar El Sistema Junto a:  Ramon Henriquez</t>
  </si>
  <si>
    <t>SUPLIDOR [Lider Funcional]: Ramon Henriquez</t>
  </si>
  <si>
    <t>Actualizaciones CHM</t>
  </si>
  <si>
    <t>Mantener Operativo y Optimo el CHM</t>
  </si>
  <si>
    <t>AMALFI EUGENIA MENDEZ, FRANCISCO GABRIEL CRUCETA [Lider Funcional]:</t>
  </si>
  <si>
    <t>EVALUAR Requerimientos Para automatizar el Proceso de evaluación y Seguimiento de los proyectos eléctricos</t>
  </si>
  <si>
    <t>Levantar y documentar los requerimientos y procesos para herramientas que nos permitan sistematizar y automatizar las evaluaciones y seguimiento de los proyectos pre-ejecución, en ejecución y ejecutados.</t>
  </si>
  <si>
    <t>Validar El Sistema Junto a: Hilario Martinez</t>
  </si>
  <si>
    <t>VLADIMIR MONSANTO [Lider Funcional]: Hilario Martinez</t>
  </si>
  <si>
    <t>Paquete Mejoras OPEN SGC Y APP</t>
  </si>
  <si>
    <t>Recepcion, Instalacion y prueba, Creacion ambiente de Pruebas usuarios, Pruebas Piloto, Pase Produccion, Formacion Usuarios</t>
  </si>
  <si>
    <t>Mantener Operativo y Optimo el SGC</t>
  </si>
  <si>
    <t>AMALFI EUGENIA MENDEZ,  [Lider Funcional]:Gloria Garcia Lizardo</t>
  </si>
  <si>
    <t>Seguimiento incorporación  de clientes al envio de Factura de consumo electrico Ecologica (via Email)</t>
  </si>
  <si>
    <t>Tener a Mano las Estadisticas de Clientes que se suscriben al plan Ecologico de Factura</t>
  </si>
  <si>
    <t>Validar El Sistema Junto a: Julio Alexander</t>
  </si>
  <si>
    <t>RAMON ELIAS RODRIGUEZ,  [Lider Funcional]:Julio Alexander</t>
  </si>
  <si>
    <t>Seguimiento a automatización de cortes y reconexiones remotas HEXING</t>
  </si>
  <si>
    <t>Hacer los Cortes y Reconexiones automaticamente para los medidores HEXING</t>
  </si>
  <si>
    <t>YENNY DAYANA ABREU,  [Lider Funcional]:Jose Elias Lizardo</t>
  </si>
  <si>
    <t>seguimiento a Reporte clientes telemedidos página "Oficina Virtual"</t>
  </si>
  <si>
    <t xml:space="preserve">Integrar a la OV la consulta de consumo de Clientes Telemedidos </t>
  </si>
  <si>
    <t>Campana Gana con Energia 2018</t>
  </si>
  <si>
    <t>Reunion Requerimientos, Programacion, Prueba, Implementacion, Generacion de Tickets</t>
  </si>
  <si>
    <t>Apoyo de TI para la Campana</t>
  </si>
  <si>
    <t>Validar El Sistema Junto a: Arelis Salomon</t>
  </si>
  <si>
    <t>RAMON EMILIO FERREIRA, VICTOR ALFONSO FERNANDEZ [Lider Funcional]:Arelis Salomon</t>
  </si>
  <si>
    <t>ADQUISICION E IMPLEMENTACION DE NUEVOS SISTEMAS DE INFORMACION</t>
  </si>
  <si>
    <t>LICITACION, SELECCION</t>
  </si>
  <si>
    <t>RAMON ELIAS RODRIGUEZ,  [Lider Funcional]:TABARE/RAMON ELIAS</t>
  </si>
  <si>
    <t>OV Oficina Virtual</t>
  </si>
  <si>
    <t>Nueva Oficina Virtual para Clientes totalmente Adaptativa</t>
  </si>
  <si>
    <t>SUPLIDOR,  [Lider Funcional]:Catherine Rodriguez</t>
  </si>
  <si>
    <t>Evaluar aplicación para el control y entrega de los insumos de cobranzas.</t>
  </si>
  <si>
    <t>RAMON ELIAS RODRIGUEZ,  [Lider Funcional]:Catherine Rodriguez</t>
  </si>
  <si>
    <t>RAMON ELIAS RODRIGUEZ,  [Lider Funcional]:Gloria Garcia Lizardo</t>
  </si>
  <si>
    <t>Aplicación Supervisión OS</t>
  </si>
  <si>
    <t>Validar El Sistema Junto a: Alberto Torres</t>
  </si>
  <si>
    <t>Identificación de luminarias (Codificación)</t>
  </si>
  <si>
    <t>Identificar con un número único las luminarias en la base de datos de instalaciones.</t>
  </si>
  <si>
    <t>Integrar TRANXA en la Oficina Virtual de Edenorte.</t>
  </si>
  <si>
    <t>VLADIMIR MONSANTO</t>
  </si>
  <si>
    <t>DTI-GC-MCI2</t>
  </si>
  <si>
    <t xml:space="preserve">Mejorar redundancias estaciones repetidoras . Ubicación: Loma Isabel de Torre ,Jamao, Nevera , Ranchito y Murazo. </t>
  </si>
  <si>
    <t>Aplicar redundancias para Mejorar la disponibilidad del servicio. Mantener la comunicación del Cor norte y los nodos tanto fijos como móviles  que integran la plataforma de control, mantenimiento  y gestión de averías eléctricas bajo el dominio de Edenorte.</t>
  </si>
  <si>
    <t xml:space="preserve"> Aplicar redundancias de: eléctricas, (cargador, baterias,inversor,planta) enlaces (Routers),  frecuencias, repetidoras</t>
  </si>
  <si>
    <t xml:space="preserve">Cantidad de Puntos de Repetición </t>
  </si>
  <si>
    <t>SUMATORIA</t>
  </si>
  <si>
    <t>Licitacion,Cronograma del proyecto, Cierre del proyecto una vez implementado.</t>
  </si>
  <si>
    <t xml:space="preserve">Comunicaciones </t>
  </si>
  <si>
    <t>Joel Sanchez Polo</t>
  </si>
  <si>
    <t>Realizar cambios de las instalaciones RF e implementar  los convertidores de 125v a 12Vdc en las radios de comunicación de cada una de las subestaciones con operador.</t>
  </si>
  <si>
    <t>Mejorar la recepción de la comunicación de RF y la parte eléctrica para la eliminación de las baterías de las radios en  las Subestaciones .</t>
  </si>
  <si>
    <t>Proceso de compras. Recepción de materiales, Cronograma de trabajo e implementación del proyecto.. Prueba de funcionamiento con el COR.</t>
  </si>
  <si>
    <t xml:space="preserve">Cantidad de subestaciones </t>
  </si>
  <si>
    <t>Proceso licitación  e implementación .</t>
  </si>
  <si>
    <t>Realizar mantenimientos Preventivos y correctivos de las repetidoras ubicadas en las  lomas del murazo ,Isabel de Torre,Jamao,Nevera , Ranchito y Subestación de ETED Nagua.</t>
  </si>
  <si>
    <t>Mantenimientos Preventivos y correctivos de las estaciones repetidoras para mantener optima la comunicación del COR con las áreas de OPL, Subestaciones, Contratas y el personal de Distribución .</t>
  </si>
  <si>
    <t>Visitar las repetidoras cada 2 meses . Revisar banco de baterías, cargador , cable de antena,Duplexer,Equipo repetidor RxTx y enlace de datos. Pruebas desde la estación repetidora con el Cor las brigadas.</t>
  </si>
  <si>
    <t xml:space="preserve">Numero de mantenimientos realizados </t>
  </si>
  <si>
    <t>Formulario de Visita. Correos. KACE</t>
  </si>
  <si>
    <t>Realizar Mantenimientos Preventivos y correctivos de las Radios  de comunicación de las Subestaciones .</t>
  </si>
  <si>
    <t>Mantenimientos Preventivos y correctivos de las Radios en la subestaciones.</t>
  </si>
  <si>
    <t>Revisar los radios de comunicación y sus instalaciones (Antena, cable RG213, programación del radio, cargador, batería y conectores ) para mantener la comunicación con el Cor y las Subestaciones.</t>
  </si>
  <si>
    <t>Cantidad total de los mantenimientos realizados en el año .</t>
  </si>
  <si>
    <t>Formulario de Visita. Correos.KACE</t>
  </si>
  <si>
    <t>Realizar mantenimientos Preventivos y correctivos de los radios de comunicación   brigadas de OPL.</t>
  </si>
  <si>
    <t>Mantenimientos Preventivos y correctivos de las Radios de la Brigada de OPL.</t>
  </si>
  <si>
    <t>Revisar los radios de comunicación y sus instalaciones (Antena, cable , programación del radio, fusibles, batería y conectores ) para mantener la comunicación con el Cor y las áreas e Distribución.</t>
  </si>
  <si>
    <t xml:space="preserve"> Migración Contact Center/upgrade central
T-I3-18-0007
</t>
  </si>
  <si>
    <t xml:space="preserve">Implementar la migración del contact center (Fononorte)  y realizar Upgrade de la central principal de Edenorte </t>
  </si>
  <si>
    <t>Realizar  mejora de la Plataforma del Contact Center y Central principal.  (Migración de Edesur y Upgrade</t>
  </si>
  <si>
    <t>Evaluar plataforma para migrar de Edesur   el Avaya principal .el Contact Center .Realizar el Upgrade de la Central Principal de Edenorter. Crear fichas técnicas de los equipos a utilizar, iniciar proceso de compras. Instalación , configuración de equipos y pruebas</t>
  </si>
  <si>
    <t xml:space="preserve">Por ciento Avance implementación </t>
  </si>
  <si>
    <t>Proceso de Compras, Licitación, Cronograma y Cierre del Proyecto.</t>
  </si>
  <si>
    <t>Joan Estevez</t>
  </si>
  <si>
    <t>Adecuaciones Oficinas Comerciales (a requerimiento en conjunto con SSGG)</t>
  </si>
  <si>
    <t xml:space="preserve">Evaluar el estado del cableado y los cuartos de equipos de las diferentes oficinas con Servicios generales, con el fin de brindar mejor calidad de servicio a los clientes. </t>
  </si>
  <si>
    <t>Adecuaciones oficinas Comerciales</t>
  </si>
  <si>
    <t>Organizar cableado estructurado, estandarización y configuración de los equipos</t>
  </si>
  <si>
    <t>Numero de Oficinas Adecuadas</t>
  </si>
  <si>
    <t>Cantidad de oficinas solicitadas entre total de oficinas por 100</t>
  </si>
  <si>
    <t>PL: A planificar según plan de SSGG. Enviar a Sahira sobre lo definido por SSGG.</t>
  </si>
  <si>
    <t>Implementar enlaces Propios de Fibra , Sector Santiago , Sector PP con ETED.</t>
  </si>
  <si>
    <t xml:space="preserve">Evaluar e implementar cambios de tecnología a nivel de los enlaces de comunicación , de acuerdo al ancho de banda requerido por la oficina. </t>
  </si>
  <si>
    <t>Evaluar e implementar cambios en  los enlaces  de comunicación actuales si corresponde con el crecimiento de los sistemas y del personal por oficinas.</t>
  </si>
  <si>
    <t xml:space="preserve"> Gestionar Con ETED los permisos para la conexión con las Fibras en las sub estaciones Canabacoa /Zona Franca . San Marcos /Navarrete. 2. Trazar rutas de oficinas y subestaciones a implementar .3. Gestionar permisos del ayuntamiento en caso de ser necesario.   4. Evaluar, instalar y configurar nuevos equipos de fibra. </t>
  </si>
  <si>
    <t>Porciento de avance implementación</t>
  </si>
  <si>
    <t>Por ciento de  avance implementación .</t>
  </si>
  <si>
    <t xml:space="preserve">Realizar Cambios de los enlaces  para Mejora de la Comunicación en las oficinas. </t>
  </si>
  <si>
    <t>Evaluar los cambios de tecnologías para  los enlaces  de comunicación actuales si corresponde con el crecimiento de los sistemas y del personal por oficinas.</t>
  </si>
  <si>
    <t>Mejorar la capacidad de los enlaces tomando en cuenta la relación ideal de ancho de banda con cantidad de Pc por oficina .</t>
  </si>
  <si>
    <t>Numero de oficinas a mejorar el ancho de banda.</t>
  </si>
  <si>
    <t>Proyectos de Automatización (Depende de las solicitudes de Distribución)</t>
  </si>
  <si>
    <t>Integrar Subestaciones al Sistema Scada. Automatización .</t>
  </si>
  <si>
    <t>Integrar la SSEE al Sistema Scada con la finalidad  de ser telcontrolada desde el centro de operaciones de la red.</t>
  </si>
  <si>
    <t>Configurar los equipos vía radio, módems o enlaces alámbricos instalados en la subestación y en lazar con el scada(Depende de las solicitudes de Distribución)</t>
  </si>
  <si>
    <t xml:space="preserve">% de avance implementación a requerimiento </t>
  </si>
  <si>
    <r>
      <t xml:space="preserve">Evaluar como podemos planificar esta actividad?
</t>
    </r>
    <r>
      <rPr>
        <b/>
        <sz val="14"/>
        <color rgb="FF000000"/>
        <rFont val="Arial Narrow"/>
        <family val="2"/>
      </rPr>
      <t>Evidencia mediante cantidad de solicitudes recibidas y solicitudes atendidas.</t>
    </r>
  </si>
  <si>
    <t>Proyecto de ITCs. (Depende de las solicitudes de Distribución)</t>
  </si>
  <si>
    <t>Integrar ITCs al Sistema Scada. Automatización .</t>
  </si>
  <si>
    <t>Integrar ITCs al Sistema Scada con la finalidad  de ser telcontrolada desde el centro de operaciones de la red.</t>
  </si>
  <si>
    <t>% Avance implementación a requerimiento .</t>
  </si>
  <si>
    <r>
      <t xml:space="preserve">Evaluar como podemos planificar esta actividad?
</t>
    </r>
    <r>
      <rPr>
        <b/>
        <sz val="14"/>
        <color rgb="FF000000"/>
        <rFont val="Arial Narrow"/>
        <family val="2"/>
      </rPr>
      <t>Evidencia mediante cantidad de solicitudes recibidas y solicitudes atendidas.</t>
    </r>
  </si>
  <si>
    <t>DTI-GC-MCI1</t>
  </si>
  <si>
    <t>Mejora  Cableado de data y eléctricas  en las localidades a demanda .</t>
  </si>
  <si>
    <t>Realizar levantamiento de las localidades. Cantidad de salidas de data y voz a mejorar.</t>
  </si>
  <si>
    <t>Identicar las salidas de data y eléctrica a mejorar. Organizar y realizar cambios de gabinetes.</t>
  </si>
  <si>
    <t>Identicar  salidas de data y eléctrica a mejorar. Organizar y realizar cambios de gabinetes.</t>
  </si>
  <si>
    <t>Solicitud de pedido,  proceso de compras .Cronograma de trabajo .Implementación del proyecto.</t>
  </si>
  <si>
    <t>Actualizar inventario de equipos de comunicaciones</t>
  </si>
  <si>
    <t xml:space="preserve">Mantener actualizado el inventario de equipos de comunicaciones  (lo instalado y en el almacén).     Esto aplica para las 3 áreas de Comunicaciones .Implementar Software de inventarios </t>
  </si>
  <si>
    <t xml:space="preserve">Desplegar en el Software de inventario cada uno de los equipos de comunicaciones .Cantidad en almacén e instalados  . </t>
  </si>
  <si>
    <t>Cantidad de actualización mensual</t>
  </si>
  <si>
    <t>software de inventario. Planilla Excel.</t>
  </si>
  <si>
    <t>Jose Rolando , Joan Estevez. Joel Sanchez Polo</t>
  </si>
  <si>
    <t xml:space="preserve">Realizar una evaluación de los costes de comunicaciones incurridos en Edenorte </t>
  </si>
  <si>
    <t>Con fines de evaluar una reducción en los costos se plantea realizar un informe en donde se establezcan informaciones sobre los costos en comunicaciones.</t>
  </si>
  <si>
    <t>Tommy Gomez</t>
  </si>
  <si>
    <t>Elaboración plan de acción reducción en la facturación de costos y gastos en comunicaciones</t>
  </si>
  <si>
    <t xml:space="preserve">Elaborar un plan de acción entre las direcciones que manejan alto volumen en costos de comunicaciones para tomar medidas para su reducción.
Identificar los gastos de las Operadoras de servicios que se puedan reducir o reemplazar por planes mas económicos o tecnologías que estén orientados a un menor costo. </t>
  </si>
  <si>
    <t>Sahira</t>
  </si>
  <si>
    <t>.</t>
  </si>
  <si>
    <t>Resumen semanal de averías a cada proveedor de servicio de Comunicaciones</t>
  </si>
  <si>
    <t xml:space="preserve">
Reportar un resumen semanal de las averías a los distintos suplidores de comunicaciones. Enviar comunicado de averías semanal a los  suplidores de comunicaciones .</t>
  </si>
  <si>
    <t>Enviar estadísticas de averías a los suplidores: Claro, Altice (Tricom-Orange), RID,Columbus, S&amp;P semanalmente.Cordinar reuniones con los suplidores.</t>
  </si>
  <si>
    <t xml:space="preserve">Informe semanal de avería </t>
  </si>
  <si>
    <t>DGI-GI-MCI1</t>
  </si>
  <si>
    <t>Indicadores de Disponibilidad</t>
  </si>
  <si>
    <t>Contar con indicadores de disponibilidad para los principales sistemas y servicios en Producción</t>
  </si>
  <si>
    <t>a) Disponibilidad de Bases de datos
b) Disponibilidad de Servidores
c) Disponibilidad Plataformas de virtualización</t>
  </si>
  <si>
    <t>%DISPONIBILIDAD</t>
  </si>
  <si>
    <t>PROMEDIO GENERAL</t>
  </si>
  <si>
    <t>Pantallas de Nagios</t>
  </si>
  <si>
    <t>Infraestructura</t>
  </si>
  <si>
    <t>Luduing  / José Armando</t>
  </si>
  <si>
    <t>Evidencia: reporte disponibilidad de servicios. Herramienta Nagios</t>
  </si>
  <si>
    <t>MONITOREO AMBIENTAL</t>
  </si>
  <si>
    <t>Implementar sensores para monitorear ambiente dentro del CPD</t>
  </si>
  <si>
    <t>a) Implementar sensores
b) Integrar a Nagios</t>
  </si>
  <si>
    <t>Sub-Actividad completada</t>
  </si>
  <si>
    <t>%AVANCE = (Sub-Actividades completadas / Total Sub-Actividades) * 100</t>
  </si>
  <si>
    <t>Inspección Directa</t>
  </si>
  <si>
    <t>Luduing / Hilcías</t>
  </si>
  <si>
    <t>Actualizaciones del inventario de equipos (físicos y virtuales</t>
  </si>
  <si>
    <t>Mantener en todo momento actualizados los inventarios de equipos, tanto físicos como virtuales</t>
  </si>
  <si>
    <t>a) Realizar revisión directa de equipos físicos en el CPD
b) Actualizar inventario de equipos físicos ya revisados
c) Extraer reporte de Vmware Vcenter con todos los equipos virtuales por HOST
d) Actualizar inventario de equipos virtuales obtenidos en el informe de Vcenter</t>
  </si>
  <si>
    <t>Documentos de inventarios</t>
  </si>
  <si>
    <t>Jose Armando / Hilcías</t>
  </si>
  <si>
    <t>Monitoreo total del CPD (Nagios)</t>
  </si>
  <si>
    <t>Incluir toda la infraestructura de equipos en el CPD a Nagios Monitoring, incluyendo equipos de Comunicaciones</t>
  </si>
  <si>
    <t>a) Obtener inventario actualizado de equipos físicos, virtuales, routers y switches
b) Marcar en los inventarios todos los equipos que se encuentran actualmente en Nagios
c) Agregar a Nagios todo lo que falte, según inventario</t>
  </si>
  <si>
    <t>(TOTAL AGREGADO / TOTAL EQUIPOS) * 100</t>
  </si>
  <si>
    <t>Comparación entre Nagios e inventario de equipos</t>
  </si>
  <si>
    <r>
      <t xml:space="preserve">Explicación avance.
</t>
    </r>
    <r>
      <rPr>
        <b/>
        <sz val="14"/>
        <color rgb="FF000000"/>
        <rFont val="Arial Narrow"/>
        <family val="2"/>
      </rPr>
      <t>Evidencia: Herramienta Nagios</t>
    </r>
  </si>
  <si>
    <t>Actualizar / Parchar servidores, Sistemas Operativos y Aplicaciones</t>
  </si>
  <si>
    <t>Realizar actualizaciones periódicas de los servidores, sistemas operativos y aplicaciones en la Infraestructura del CPD</t>
  </si>
  <si>
    <t>a) Solicitar a Seguridad TI informes de vulnerabilidades
b) Revisar con fabricantes últimas actualizaciones y parches para equipos y Sistemas Operativos
c) Planificar y realizar las actualizaciones, respetando control de pruebas y horarios de Producción</t>
  </si>
  <si>
    <t>CANTIDAD DE OPERATIVOS DE ACTUALIZACIÓN</t>
  </si>
  <si>
    <t>Comparación entre informe de Seguridad TI anterior versus informe actualizado a la fecha actual</t>
  </si>
  <si>
    <t>Rodolfo / José Armando</t>
  </si>
  <si>
    <t>Modernizar Plataforma Blades</t>
  </si>
  <si>
    <t>Sustituir plataforma de servidores Blade por equipo de Hiperconvergencia</t>
  </si>
  <si>
    <t>Sustituir la plataforma actual de servidores tipo Blade por un equipo moderno de Hiperconvergencia, como Nutanix</t>
  </si>
  <si>
    <t>a) Solicitar cotizaciones a suplidores
b) Solicitar creación de código de material y Activo Fijo
c) Realizar SolPed
d) Instalar equipo nuevo en CPD
e) Configurar nuevo equipo
f) Migrar servidores virtuales desde Blades
g) Desactivar blades de ambiente Producción</t>
  </si>
  <si>
    <t>SUB-ACTIVIDADES REALIZADAS</t>
  </si>
  <si>
    <t>Luduing</t>
  </si>
  <si>
    <t>Autoservicio cambio de claves</t>
  </si>
  <si>
    <t>Activar mecanismo que permite al usuario de red y correo cambiar su clave sin necesidad de asistencia por parte de Soporte y Mesa de Ayuda</t>
  </si>
  <si>
    <t>a) Solicitar a Microsoft la activación de licencia necesaria
b) Indicar a Mesa de Ayuda que informe a todos los usuarios cómo pueden recuperar sus claves</t>
  </si>
  <si>
    <t>Luduing / Carlos Polonia</t>
  </si>
  <si>
    <t>Implementar RMS</t>
  </si>
  <si>
    <t>Configurar adecuadamente el uso de Rights Management Services para mejorar la seguridad de la información que se maneja en Office 365</t>
  </si>
  <si>
    <t>a) Solicitar a Microsoft la activación de licencia necesaria
b) Informar a los usuarios de cómo utilizar RMS en los correos y documentos</t>
  </si>
  <si>
    <t>Luduing / José Armando</t>
  </si>
  <si>
    <t>DTI-GI-MCI1</t>
  </si>
  <si>
    <t>Implementar SCCM</t>
  </si>
  <si>
    <t>Hacer correcta implementación de System Center Configuration  Manager con la ayuda de un partner de Microsoft</t>
  </si>
  <si>
    <t>a) Solicitar apoyo a partner Microsoft
b) Instalar y configurar Configuration Manager</t>
  </si>
  <si>
    <t>INSTALACIÓN COMPLETADA</t>
  </si>
  <si>
    <t>Pantallas System Center</t>
  </si>
  <si>
    <t>Implementar SCOM</t>
  </si>
  <si>
    <t>Hacer correcta implementación de System Center Operations Manager con la ayuda de un partner de Microsoft</t>
  </si>
  <si>
    <t>a) Solicitar a Microsoft el apoyo para conseguir un partner cualificado
b) Contratar Partner utilizando Planning Services
c) Instalar SCOM</t>
  </si>
  <si>
    <t>Evidenciar con pantallas de SCOM instalado correctamente</t>
  </si>
  <si>
    <r>
      <t xml:space="preserve">Porque el objetivo salta un mes?
</t>
    </r>
    <r>
      <rPr>
        <b/>
        <sz val="14"/>
        <color rgb="FF000000"/>
        <rFont val="Arial Narrow"/>
        <family val="2"/>
      </rPr>
      <t>Evidencia: cantidad de equipos vs. Invemtario.</t>
    </r>
  </si>
  <si>
    <t>Implementar OMS</t>
  </si>
  <si>
    <t>Incorportar parte de los servicios de la infrarestructura TI al Operations Management Suit (OMS) para contar con monitoreo activo y detallado de las causas principales de inconvenientes</t>
  </si>
  <si>
    <t>a) Solicitar a Microsoft el apoyo necesario
b) cotizar lo necesario para los nodos principales de la empresa
c) Contratar partner autorizado
d) Realizar las configuraciones de lugar</t>
  </si>
  <si>
    <t>Implementación Completada</t>
  </si>
  <si>
    <t>Reportes directos de SCOM</t>
  </si>
  <si>
    <t>Completar inventario de Aplicaciones asociadas a equipos</t>
  </si>
  <si>
    <t>Apoyar a Sistemas TI a completar el inventario de aplicaciones, suministrando las informaciones pertinentes a la Infraestructura de cada aplicación corporativa</t>
  </si>
  <si>
    <t>a) Obtener inventario de aplicaciones que maneja Sistemas TI
b) Actualizar los detalles de infraestructura de cada aplicación</t>
  </si>
  <si>
    <t>Inventario completado</t>
  </si>
  <si>
    <t>(APLICACIONES PENDIENTES / TOTAL APLICACIONES) * 100</t>
  </si>
  <si>
    <t>Luduing / Ramón Elías</t>
  </si>
  <si>
    <t>Yolaidy Crisostomo</t>
  </si>
  <si>
    <t>Escaneo de Vulnerabilidades</t>
  </si>
  <si>
    <t>Escaneo de Vulnerabilidades en todos los servidores de la empresa</t>
  </si>
  <si>
    <t xml:space="preserve">Realizar un scaneo profundo de todas las posibles vulnerabilidades de los servidores de la empresa </t>
  </si>
  <si>
    <t xml:space="preserve">Cantidad de Escaneos </t>
  </si>
  <si>
    <t>Cantidad de escaneos realizados a todos los servidores de la empresa</t>
  </si>
  <si>
    <t>Reportes en kali Linux</t>
  </si>
  <si>
    <t xml:space="preserve">Seguridad </t>
  </si>
  <si>
    <t>Correccion de Vulnerabilidades Criticas</t>
  </si>
  <si>
    <t>Corrección Vulnerabilidades Criticas en todos los servidores de la empresa</t>
  </si>
  <si>
    <t>Corregir las Vulnerabilidades Criticas scaneadas en los servidores de la empresa</t>
  </si>
  <si>
    <t>Cantidad encontrada Vs Corregida</t>
  </si>
  <si>
    <t>% De cantidad de vulnerabilidades Criticas  encontradas vs las Vulnerabilidades corregidas</t>
  </si>
  <si>
    <t>Verificacion Directa</t>
  </si>
  <si>
    <r>
      <t xml:space="preserve">Explicación actividad.
</t>
    </r>
    <r>
      <rPr>
        <b/>
        <sz val="14"/>
        <color rgb="FF000000"/>
        <rFont val="Arial Narrow"/>
        <family val="2"/>
      </rPr>
      <t>Evidencia: Validación Kali Linux</t>
    </r>
  </si>
  <si>
    <t>Correccion de Vulnerabilidades Medias</t>
  </si>
  <si>
    <t>Corrección Vulnerabilidades Medias en todos los servidores de la empresa</t>
  </si>
  <si>
    <t>Corregir las Vulnerabilidades Medias scaneadas en los servidores de la empresa</t>
  </si>
  <si>
    <t>% De cantidad de vulnerabilidades Medias encontradas vs las Vulnerabilidades corregidas</t>
  </si>
  <si>
    <r>
      <t xml:space="preserve">Explicación actividad-.
</t>
    </r>
    <r>
      <rPr>
        <b/>
        <sz val="14"/>
        <color rgb="FF000000"/>
        <rFont val="Arial Narrow"/>
        <family val="2"/>
      </rPr>
      <t>Evidencia: Validación Kali Linux</t>
    </r>
  </si>
  <si>
    <t>Puntos encontrado en Auditoria 2017</t>
  </si>
  <si>
    <t>Resolver las sugerencias validas de las auditorias realizadas a TI durante el 2017</t>
  </si>
  <si>
    <t>Trabajar en la corrección de las vulnerabilidades arrojadas por la auditoría presentadas a TI</t>
  </si>
  <si>
    <t>Cantidad  de puntos  en auditoria Vs Cantidad de puntos completados</t>
  </si>
  <si>
    <t>% Cantidad de puntos en auditoria Vs Cantidad de puntos completados</t>
  </si>
  <si>
    <t>Verificacion planilla de auditoria/ Verificacion Directa</t>
  </si>
  <si>
    <t>Puntos encontrado en Auditoria 2018</t>
  </si>
  <si>
    <t>Resolver las sugerencias validas de las auditorias realizadas a TI durante el 2018</t>
  </si>
  <si>
    <t>Optimizacion recursos de antivirus</t>
  </si>
  <si>
    <t>Mantener equipos con antivirus instalado.</t>
  </si>
  <si>
    <t>Validar el total de Pc en inventario, compararla con el total de agente de Symantec End Point Protection instalados</t>
  </si>
  <si>
    <t>Cantidad de PC's Vs Agentes</t>
  </si>
  <si>
    <t>% De cantidad de PC's en la empresa Vs cantidad de agentes instalados en estas PC's</t>
  </si>
  <si>
    <t>Reporte desde la consola de Symantec</t>
  </si>
  <si>
    <r>
      <t xml:space="preserve">Verificar objetivo mensual
</t>
    </r>
    <r>
      <rPr>
        <b/>
        <sz val="14"/>
        <color rgb="FF000000"/>
        <rFont val="Arial Narrow"/>
        <family val="2"/>
      </rPr>
      <t xml:space="preserve">
Evidencia: Symantec END point manager</t>
    </r>
  </si>
  <si>
    <t>Actualizacion de Firmas de virus</t>
  </si>
  <si>
    <t>Mantener los equipos de la emrpesa  con la base de datos y firmas actualizada.</t>
  </si>
  <si>
    <t>Validar el total de agentes con base de firma no actualizada y compararla con el total de agente de Symantec End Point Protection instalados</t>
  </si>
  <si>
    <t>Cantidad de agentes con firmas no actualizada vs total de agentes</t>
  </si>
  <si>
    <t>% De cantidad deagentes con firamas actualizadas vs toal de total de agentes</t>
  </si>
  <si>
    <r>
      <t xml:space="preserve">Verificar objetivo mensual
</t>
    </r>
    <r>
      <rPr>
        <b/>
        <sz val="14"/>
        <color rgb="FF000000"/>
        <rFont val="Arial Narrow"/>
        <family val="2"/>
      </rPr>
      <t>Evidencia: Symantec END point manager</t>
    </r>
  </si>
  <si>
    <t>Instalación de nuevas licencias de antivirus</t>
  </si>
  <si>
    <t>Instalar licencias de antivirus/Nueva version de Antivirus</t>
  </si>
  <si>
    <t>Completar la instalacion de las nuevas licencias y versión de antivirus.</t>
  </si>
  <si>
    <t>%De avance</t>
  </si>
  <si>
    <t>%De avance de la implementacion</t>
  </si>
  <si>
    <t>Optimizacion recursos de Kace</t>
  </si>
  <si>
    <t>Mantener equipos con Kace instalado.</t>
  </si>
  <si>
    <t>Validar el total de Pc en inventario, compararla con el total de agente de Kace instalado instalados</t>
  </si>
  <si>
    <t>Reprotes de Inventario Vs Reporte de Kace</t>
  </si>
  <si>
    <r>
      <t xml:space="preserve">Verificar objetivo mensual
</t>
    </r>
    <r>
      <rPr>
        <b/>
        <sz val="14"/>
        <color rgb="FF000000"/>
        <rFont val="Arial Narrow"/>
        <family val="2"/>
      </rPr>
      <t>Evidencia: Consola Kace Manager</t>
    </r>
  </si>
  <si>
    <t>Restringir Accesos usuario Administrador</t>
  </si>
  <si>
    <t>Eliminar Acceso como administrador de la PC's a todos los usuarios que por su perfil no lo requieran.</t>
  </si>
  <si>
    <t>Restringir el acceso con el usuario administrador a todas las PC de la emrpesa a los usuarios que su funcion no lo requiera</t>
  </si>
  <si>
    <t>Cantidad de PC  revisadas VS a revsiar</t>
  </si>
  <si>
    <t xml:space="preserve">%De cantidad de PC  revisadas de tener usuarios administrador Vs Cantidad de PC's a revisar </t>
  </si>
  <si>
    <r>
      <t xml:space="preserve">Verificar objetivo mensual
</t>
    </r>
    <r>
      <rPr>
        <b/>
        <sz val="14"/>
        <color rgb="FF000000"/>
        <rFont val="Arial Narrow"/>
        <family val="2"/>
      </rPr>
      <t xml:space="preserve">
Evidencia: Consola Kace Manager</t>
    </r>
  </si>
  <si>
    <t>Revision y Creación de normas</t>
  </si>
  <si>
    <t>Revisar las normas existentes y Crear las que sean necesarias</t>
  </si>
  <si>
    <t>Revisar las normas existentes correspondientes a la direccion, y crear las nuevas que requiera la direccion.</t>
  </si>
  <si>
    <t>Normas Revisadas y creadas</t>
  </si>
  <si>
    <t>Cantidad de normas revisadas y creadas</t>
  </si>
  <si>
    <t>DEPENDIENTE DE CALIDAD Y PROCESOS</t>
  </si>
  <si>
    <t xml:space="preserve">Software para Monitoreo de plantas electricas e inversores </t>
  </si>
  <si>
    <t>Adquisicion de un software para monitorear de manera remota los generadores e inversores que soporten este modo ubicados en diferentes localidades de la empresa</t>
  </si>
  <si>
    <t>Agregar los genereadores e inversores al software de monitoreo y realizar la Instalacion de este en las terminales del personal de SSGG</t>
  </si>
  <si>
    <t>Cantidad de generadores e inversores adicionados al monitoreo</t>
  </si>
  <si>
    <t>Porcentaje de avance</t>
  </si>
  <si>
    <t>imagenes y reportes del sofware de monitoreo</t>
  </si>
  <si>
    <t>Soporte Tecnico</t>
  </si>
  <si>
    <t>Carlos Polonia, Francisco Parra</t>
  </si>
  <si>
    <t>Software Parra. Antes mejor.</t>
  </si>
  <si>
    <t>Implementar Plan Lideres de TI en las oficinas comerciales</t>
  </si>
  <si>
    <t>Identificar los usuarios con mas conocimientos de tecnologia en las oficinas comerciales para que estos sirvan de apoyo para solucionar inconvenientes menores</t>
  </si>
  <si>
    <t>Con el listado enviado por la direccion comercial de los representantes con mas aptitudes en tecnologia, comunicarnos con estos usuarios y pasarle manuales y procedimientos sencillos.</t>
  </si>
  <si>
    <t>cantidad de oficinas implementadas</t>
  </si>
  <si>
    <t>sumatoria</t>
  </si>
  <si>
    <t>Lista de Lideres de TI por oficinas</t>
  </si>
  <si>
    <t>Victor Fernandez, Carlos Polonia</t>
  </si>
  <si>
    <t>Cambio e instalacion de Laptops</t>
  </si>
  <si>
    <t>Cambio de 90 laptops por modelos i5</t>
  </si>
  <si>
    <t>evaluar usuarios con laptos mas viejas que ameriten cambio y realizar las asignaciones a nuevos usuarios</t>
  </si>
  <si>
    <t>Cantidad de equipos instalados</t>
  </si>
  <si>
    <t xml:space="preserve">Reporte de inventario en Dell Kace </t>
  </si>
  <si>
    <t>Jose Francisco Sanchez,  Danny Lopez, Jehison Santana, Ariel Jimenez, Victor Padilla</t>
  </si>
  <si>
    <t>instalacion de equipos para sistema de turno oficinas tipo B</t>
  </si>
  <si>
    <t xml:space="preserve"> instalacion de los equipos para sistema de  Turno (micro PC, TV, Impresora matricial)a 19 oficinas tipo B</t>
  </si>
  <si>
    <t>Traslado,  instalacion y configuracion de los equipos para sistema de turno en 19 oficinas tipo B</t>
  </si>
  <si>
    <t>Cantidad de oficinas instaladas</t>
  </si>
  <si>
    <t>Sumatoria</t>
  </si>
  <si>
    <t>Reemplazo de servidores file Server oficinas tipo A</t>
  </si>
  <si>
    <t>rempl;azo de Pcs utilizadas como file server en las oficinas tipo A por equipos con nueva tecnologia y mayor capacidad</t>
  </si>
  <si>
    <t>Traslado y remplazo de 30 PCs utilizadas como servidores file server en 30 oficinas tipo A</t>
  </si>
  <si>
    <t>Cantidad de pc remplazadas</t>
  </si>
  <si>
    <t>Jose Francisco Sanchez,  Jose Armando Rodriguez</t>
  </si>
  <si>
    <t>Resolver el 90% de las incidencias diarias de Soporte Técnico y Mesa de Ayuda en un tiempo no mayor a 24 horas laborables</t>
  </si>
  <si>
    <t>Resolucion de incidencias</t>
  </si>
  <si>
    <t>Recepcion de incidentes mediante el sistema de centro de gestion y soporte</t>
  </si>
  <si>
    <t>Solucion y reasignacion de incidencias recividas en el sistema del centro de gestion y soporte via conexion remota o visita a localidades</t>
  </si>
  <si>
    <t>Porcentage de resolucion de incidencias</t>
  </si>
  <si>
    <t xml:space="preserve">incidencias resueltas / Incidencias generadas  *100 </t>
  </si>
  <si>
    <t>Reporte de incidencias mediante sistema Kace</t>
  </si>
  <si>
    <t>Carlos Polonia, Victor Fernandez</t>
  </si>
  <si>
    <r>
      <t xml:space="preserve">Explicar objetivo. A solicitud, sistema ?
</t>
    </r>
    <r>
      <rPr>
        <b/>
        <sz val="14"/>
        <color rgb="FF000000"/>
        <rFont val="Arial Narrow"/>
        <family val="2"/>
      </rPr>
      <t xml:space="preserve">
Evidencia: Dell kace, incidencia recibidas y resueltas.</t>
    </r>
  </si>
  <si>
    <t>Implementar mas canales de atencion telefonica en el Centro de gestion y Soporte</t>
  </si>
  <si>
    <t>Mejorar la Recepcion de llamadas en el centro de gestion y soporte incrementando mas canales de atencion con la puesta en funcionamiento de una central telefonica asterisk</t>
  </si>
  <si>
    <t>Incrementar la atencion de las   llamadas de los usuarios con inconvenientes los cuales no pueden ser reportados meidasnte el sistema de incidencias incorporando  de forma remota lo 4 soportes temporales de los sectores.</t>
  </si>
  <si>
    <t xml:space="preserve">Porcentaje  de llamadas contestadas mensual </t>
  </si>
  <si>
    <t>Llamadas contestadas / llamadas entrantes * 100</t>
  </si>
  <si>
    <t>Reporte de llamadas atendidas</t>
  </si>
  <si>
    <r>
      <t xml:space="preserve">Explicar objetivo. 
</t>
    </r>
    <r>
      <rPr>
        <b/>
        <sz val="14"/>
        <color rgb="FF000000"/>
        <rFont val="Arial Narrow"/>
        <family val="2"/>
      </rPr>
      <t xml:space="preserve">
Incremento de llamadas a un 70% por encima de la población que se maneja.</t>
    </r>
  </si>
  <si>
    <t>Presentacion de reporte mensual de incidencias</t>
  </si>
  <si>
    <t>Detallar mediante un reporte los indices de resolucion de incidencias tanto en tiempo como en categoria</t>
  </si>
  <si>
    <t>Generar un Reporte mensual con las incidencias generadas en el mes con el obgetivo de tener estadisticas que sirvan para medirlos niveles del servicio de la direccion</t>
  </si>
  <si>
    <t>Cantidad de reportes emiidos en el año</t>
  </si>
  <si>
    <t>Aumento de memoria Ram</t>
  </si>
  <si>
    <t>Aumentar la capacidad de memoria ram de las PC.</t>
  </si>
  <si>
    <t>Aumentar la capacidad de memoria de 4 GB a 8 GB a 320 PC</t>
  </si>
  <si>
    <t>Cantidad de pc a realizar aumento de memoria</t>
  </si>
  <si>
    <t>actualizacion de windows 10 servidores N-computing</t>
  </si>
  <si>
    <t>Actualizacion a  windows 10 de servidores N-computing</t>
  </si>
  <si>
    <t>Cambiar sistema operativo windows 7 a windows 10 a los servidores N-computing de las 112 oficinas comerciales</t>
  </si>
  <si>
    <t xml:space="preserve">Cantidad de servidores actualizados </t>
  </si>
  <si>
    <t>actualizacion sistema operativo PC usuarios</t>
  </si>
  <si>
    <t>Actualizacion a  windows a las PC de los usurios faltantes.</t>
  </si>
  <si>
    <t>Cambiar sistema operativo windows 7 a windows 10 a los usuarios con pc que aun no esten actulizadas</t>
  </si>
  <si>
    <t>Cantidad de PCs actualizadas</t>
  </si>
  <si>
    <t>GERENCIA COMUNICACIÓN ESTRATEGICA</t>
  </si>
  <si>
    <t>AREAS QUE INTERVIENEN</t>
  </si>
  <si>
    <t>AGG-CE-MCI3</t>
  </si>
  <si>
    <t>Evaluaciones y aperturas de nuevas estafetas de pago</t>
  </si>
  <si>
    <t>Captación, evaluación, negociación , contratación  e inclusión de nuevos puntos de pagos</t>
  </si>
  <si>
    <t>Señalización y Difusión</t>
  </si>
  <si>
    <t xml:space="preserve">Cantidad de nuevos puntos de pagos </t>
  </si>
  <si>
    <t>Contratos,  fotos, documentos</t>
  </si>
  <si>
    <t>Servicios Jurídicos, Canales de Pagos, Comercial, Comunicación Estratégica</t>
  </si>
  <si>
    <t>Desarrollo de Mercado</t>
  </si>
  <si>
    <t>German Rodríguez</t>
  </si>
  <si>
    <t>Difusión de Estafetas y Oficinas Comerciales nuevas y existentes</t>
  </si>
  <si>
    <t>Dar a conocer a traves de perifoneo y volantes la ubicación de estafetas y oficinas comerciales</t>
  </si>
  <si>
    <t>Grabación de audio de perifoneo / Diseño y elaboración de volantes</t>
  </si>
  <si>
    <t>Cantidad de puntos difundidos</t>
  </si>
  <si>
    <t>Grabaciones y/o Volantes</t>
  </si>
  <si>
    <t>Compras, Finanzas, Contabilidad y Comunicación Estratégica</t>
  </si>
  <si>
    <t>German Rodríguez, Vanessa Tavarez, Ana Sofia Ureña, Reynilda Garcia</t>
  </si>
  <si>
    <t>AGG-CE-MCI1</t>
  </si>
  <si>
    <t>Actualizar normas y procedimientos de la Gerencia de Comunicación Estrategica</t>
  </si>
  <si>
    <t>Actualización de las normas: Uso de línea gráfica corporativa, Realización de campañas publicitarias y Plan marketing social corporativo/ RSC</t>
  </si>
  <si>
    <t>Gestión de Marca</t>
  </si>
  <si>
    <t>Vanessa Tavarez</t>
  </si>
  <si>
    <t>Actualización de las normas de Relaciones Públicas, Procedimientos de los contratos de Publicidad, Procedimiento de los contratos de Prensa, Procedimiento de inteligencia de medios y Procedimiento de relaciones con públicos y encuentros públicos</t>
  </si>
  <si>
    <t>Relaciones Públicas</t>
  </si>
  <si>
    <t>Omayra Calderón</t>
  </si>
  <si>
    <t xml:space="preserve">Desarrollo de campaña promocional de verano. </t>
  </si>
  <si>
    <t>Desarrollar una campaña que permita fortalecer la imagen corporativa de la empresa y premiar a los clientes</t>
  </si>
  <si>
    <t>% Avance Implementación Campaña</t>
  </si>
  <si>
    <t>Spots, contratos, Documentos, fotos, Artes, videos</t>
  </si>
  <si>
    <t>Comercial, Compras,  Finanzas, Servicios Jurídicos, Contabilidad, Transportación, Servicios Generales, Comunicación Estratégica, Tecnología de la Información</t>
  </si>
  <si>
    <t>Comunicación Estratégica</t>
  </si>
  <si>
    <t>AGG-CE-MCI6</t>
  </si>
  <si>
    <t>Encuesta de Satisfacción de Clientes Internos</t>
  </si>
  <si>
    <t>Realizar encuestas para medir el nivel de satisfacción  de los clientes internos a requerimientos de las diferentes áreas de las empresas</t>
  </si>
  <si>
    <t xml:space="preserve">* Elaboración de cuestionarios               Aplicación y Tabulación de la encuesta                                *Elaboración de Informes con resultados                            *Socialización de resultados con el área solicitante                         </t>
  </si>
  <si>
    <t>Documento y Correo enviado, Cantidad de muestras definidas y cuadro con muestras aplicadas, Informe con resultados / correo enviado, Fotos  / Listado de participantes</t>
  </si>
  <si>
    <t>Comunicación Estratégica, Distribución, Comercial, Pérdidas, Gestión Humana, Logística, Planificación</t>
  </si>
  <si>
    <t>Investigación y Estudio de Mercado</t>
  </si>
  <si>
    <t>Yanaury Correa / Yina Rodriguez</t>
  </si>
  <si>
    <t>Encuesta de Satisfacción de Clientes Externos</t>
  </si>
  <si>
    <t xml:space="preserve">Realizar encuestas para medir el nivel de satisfacción de los clientes externos y entrega de informes con resultados </t>
  </si>
  <si>
    <t>Encuesta Modelo CAF</t>
  </si>
  <si>
    <t>% De ejecución</t>
  </si>
  <si>
    <t>Informe con resultados</t>
  </si>
  <si>
    <t>Comunicación Estratégica, Comercial, Planificación, Compras, Contabilidad, Finanzas</t>
  </si>
  <si>
    <t>Encuesta a Grandes Clientes o Clientes Industriales</t>
  </si>
  <si>
    <t>Encuesta de satisfacción de clientes - CIER 2018</t>
  </si>
  <si>
    <t>Encuesta del Call Center</t>
  </si>
  <si>
    <t>Encuestas Post servicios</t>
  </si>
  <si>
    <t>Encuesta a clientes en las oficinas comerciales y móviles - Evaluación Representantes de servicio (Gente Brillante)</t>
  </si>
  <si>
    <t>Seguimiento a la aplicación de encuesta de satisfacción CIER 2018</t>
  </si>
  <si>
    <t>Seguimiento en el desarrollo y aplicación de la encuesta CIER</t>
  </si>
  <si>
    <t>Envió de informaciones solicitadas</t>
  </si>
  <si>
    <t>% Ejecución de Encuesta</t>
  </si>
  <si>
    <t>Correos de seguimiento y envió de informaciones</t>
  </si>
  <si>
    <t>Levantamiento y seguimiento de las informaciones de los buzones de sugerencias de las oficinas comerciales y el buzón online</t>
  </si>
  <si>
    <t>Recopilar, analizar las informaciones levantadas en los buzones de sugerencias en las oficinas comerciales, realizar informes y canalizar las incidencias recibidas por esta vía</t>
  </si>
  <si>
    <t xml:space="preserve"> - Visitas a las oficinas comerciales para retirar las boletas de los buzones de sugerencias.
 - Elaboración de Informe con resultados por sector                                                                                                                              - Gestión de incidencias recibidas</t>
  </si>
  <si>
    <t>Cantidad de informes realizados</t>
  </si>
  <si>
    <t>Informes / correo enviado</t>
  </si>
  <si>
    <t>Comunicación Estratégica, Comercial, Distribución, Gestión Humana</t>
  </si>
  <si>
    <t>Dar soporte de maestría de ceremonias en las actividades de la empresa</t>
  </si>
  <si>
    <t>Colaborar en las actividades internas y externas  a requerimiento de las direcciones y gerencias.</t>
  </si>
  <si>
    <t>Cantidad de maestria de ceremonias</t>
  </si>
  <si>
    <t>Fotos, Videos, Programa de las actividades</t>
  </si>
  <si>
    <t>Comunicación Estratégica y Direcciones - Gerencias de la empresa</t>
  </si>
  <si>
    <t>Grecheen Acosta, Omayra Calderón</t>
  </si>
  <si>
    <t xml:space="preserve">Levantamiento de Autodiagnóstico - CAF </t>
  </si>
  <si>
    <t>Realizar el levantamiento de las acciones que realiza la gerencia que respondan a los requerimientos del autodiagnóstico CAF</t>
  </si>
  <si>
    <t>Recopilar evidencias</t>
  </si>
  <si>
    <t>% Avance del levantamiento</t>
  </si>
  <si>
    <t xml:space="preserve">Levantamiento / Informes  / Correos </t>
  </si>
  <si>
    <t>Comunicación Estratégica y Planificación</t>
  </si>
  <si>
    <t>Diseño Carta Compromiso - Gerencia de  Gestión y Control Administrativo</t>
  </si>
  <si>
    <t>Dar a conocer los procesos y tiempos a solicitudes de las áreas.
Solicitud área especialista, solo diseño.</t>
  </si>
  <si>
    <t>Diseño</t>
  </si>
  <si>
    <t>Comunicación Estratégica / Gestión y Control Administrativo</t>
  </si>
  <si>
    <t>Creación catalogo en línea de servicios ofrecidos en la Gerencia de Relaciones Laborales y Atención a Empleados para publicar en Intranet</t>
  </si>
  <si>
    <t>Dar a conocer los servicios ofrecidos, como solicitarlos y tiempos de atención.
Solicitud área especialista</t>
  </si>
  <si>
    <t>% Avance del catálogo</t>
  </si>
  <si>
    <t>Diseño y  Publicación</t>
  </si>
  <si>
    <t>Comunicación Estratégi ca y Relaciones Laborales</t>
  </si>
  <si>
    <t xml:space="preserve">Contratación y Colocación en Medios de Comunicación </t>
  </si>
  <si>
    <t>Gestionar la contratación y colocación en los distintos medios de comunicación; para publicar las informaciones, imágenes, videos y noticias de interés de la empresa</t>
  </si>
  <si>
    <t>Radio</t>
  </si>
  <si>
    <t>Cantidad de contratación y colocación en radio</t>
  </si>
  <si>
    <t>Cantidad de contratación y colocación en radio = cantidad de colocación ejecutada / cantidad de contratación solicitada</t>
  </si>
  <si>
    <t>Servicios Jurídicos, Compras, Contabilidad, Finanzas y Comunicación Estratégica</t>
  </si>
  <si>
    <t>Ana Sofia Ureña, Omayra Calderón, Reynilda Garcia</t>
  </si>
  <si>
    <t>Televisión</t>
  </si>
  <si>
    <t>Cantidad de contratación y colocación en televisión</t>
  </si>
  <si>
    <t>Prensa Escrita y Revista</t>
  </si>
  <si>
    <t>Cantidad de colocacion en prensa escrita</t>
  </si>
  <si>
    <t>Contratos y Publicaciones</t>
  </si>
  <si>
    <t>Medios Digitales</t>
  </si>
  <si>
    <t>Cantidad de colocacion en medios digitales</t>
  </si>
  <si>
    <t>Contratos, Estadísticas y  Publicaciones</t>
  </si>
  <si>
    <t>AGG-CE-MCI2</t>
  </si>
  <si>
    <t>Redacción de documentos de prensa con informaciones positivas y generales de la empresa.</t>
  </si>
  <si>
    <t>Dar a conocer las acciones,  proyectos de la empresa y situaciones diversas</t>
  </si>
  <si>
    <t>* Lograr publicaciones gratuitas de  noticias positivas y generales en medios de prensa.                                                  * Soporte fotográfico                                 * Publicaciones en las redes sociales y en la Web</t>
  </si>
  <si>
    <t>Cantidad documentos de prensa generado</t>
  </si>
  <si>
    <t xml:space="preserve">Planilla de Seguimiento de Noticias Generadas </t>
  </si>
  <si>
    <t>Comunicación Estratégica, Distribución, Comercial, Pérdidas, Administración Gerencia General, Gestión Humana, Logística, Seguridad, Tecnología de la Información, Servicios Jurídicos, Proyectos Financiados, Planificación</t>
  </si>
  <si>
    <t>Ricardo Rodríguez Rosa, Omayra Calderón, Julio Quevedo, Claudio Holguín y Gustavo Ramos</t>
  </si>
  <si>
    <t>Monitoreo e inteligencia de medios escritos y digitales.</t>
  </si>
  <si>
    <t>Medir la percepción de la empresa en la opinión pública y detectar informaciones generales publicadas en los medios de prensa</t>
  </si>
  <si>
    <t xml:space="preserve">* Revisión de periódicos de circulación nacional                          * Revisión de  portales digitales         * Elaboración de resumen de noticias, remitido a las Direcciones y Gerencias de la empresa. </t>
  </si>
  <si>
    <t xml:space="preserve">No. de resúmenes emitidos </t>
  </si>
  <si>
    <t xml:space="preserve">Planilla de Seguimiento a Monitoreo e Inteligencia de Medios y Resúmenes de noticias </t>
  </si>
  <si>
    <t>Comunicación Estratégica, Compras, Contabilidad, Finanzas</t>
  </si>
  <si>
    <t>Aura Morel y Omayra Calderón</t>
  </si>
  <si>
    <t>Medición de las publicaciones gratuitas en los medios escritos (Free press) para beneficio de la empresa</t>
  </si>
  <si>
    <t>Identificar el ahorro económico que representa para la empresa la gestión de colocación de los documentos de prensa.</t>
  </si>
  <si>
    <t>* Identificar el nivel de receptividad de cada medio de prensa escrito y digital.
*Detectar cuales medios de prensa necesitan un mayor nivel de gestión y acercamiento estratégico.</t>
  </si>
  <si>
    <t>Monto ahorro estimado (MMRD$)</t>
  </si>
  <si>
    <t>Detección publicación gratuita en los medios x  el costo de esa publicacion para ese medio</t>
  </si>
  <si>
    <t>Informe Free Press</t>
  </si>
  <si>
    <t>Grabación de Audios para Perifoneos</t>
  </si>
  <si>
    <t>Gestionar la grabación de audios para  perifoneos y  para la difusión de temas de interés de la empresa</t>
  </si>
  <si>
    <t>Cantidad de grabacion de audio gestionados</t>
  </si>
  <si>
    <t>Audios Realizados, correos con solicitudes</t>
  </si>
  <si>
    <t>Compras, Finanzas, Contabilidad, Comunicación Estratégica</t>
  </si>
  <si>
    <t>Ana Sofia Ureña, Reynilda Garcia y Omayra Calderón</t>
  </si>
  <si>
    <t>Patrocinios</t>
  </si>
  <si>
    <t>Apoyar actividades sociales y deportivas del área de concesión de la empresa</t>
  </si>
  <si>
    <t>* Colocar  marca en los patrocinios                                                    * Nota de Prensa                                        * Difusión en medios de comunicación internos y externos</t>
  </si>
  <si>
    <t>Cantidad de patrocinios</t>
  </si>
  <si>
    <t>Fotos, documentos, correos y contratos</t>
  </si>
  <si>
    <t>Servicios Jurídicos, Compras, Finanzas, Contabilidad, Comunicación Estratégica</t>
  </si>
  <si>
    <t>Luis Rojas , Vanessa Tavarez, José Luis Ferreiras, Reynilda Garcia y Julio Quevedo</t>
  </si>
  <si>
    <t>AGG-CE-MCI5</t>
  </si>
  <si>
    <t>Realizar jornada de salud en comunidades en nuestra zona de concesión</t>
  </si>
  <si>
    <t>* Colocar  marca                                         * Elaboración de videos y fotos                    * Nota de Prensa de la jornada de salud                                                              * Difusión en medios de comunicación</t>
  </si>
  <si>
    <t>Número de jornada de salud</t>
  </si>
  <si>
    <t>Fotos, documentos, videos, publicaciones, correos</t>
  </si>
  <si>
    <t>Comunicación Estratégica, Compras, Finanzas, Contabilidad, Transportación, Salud y Seguridad Ocupacional</t>
  </si>
  <si>
    <t>Responsabilidad Social</t>
  </si>
  <si>
    <t>Jose Luis Ferreira, Milagros Trejo, Omayra Calderón, Anabel Iglesias, Vanessa Tavarez, Julio Quevedo</t>
  </si>
  <si>
    <t>Entrega de Útiles Escolares</t>
  </si>
  <si>
    <t>Entregar kits con mochilas, cuadernos, y otros útiles escolares a escuelas de escasos recursos en nuestra zona de concesión</t>
  </si>
  <si>
    <t xml:space="preserve">* Colocar  marca                            Elaboración de videos, artes y fotos                                                              * Nota de prensa de útiles escolares                                             *Difusión en medios de comunicación                            </t>
  </si>
  <si>
    <t>% Avance de ejecución</t>
  </si>
  <si>
    <t>Compras, Finanzas, Contabilidad, Comercial,  Transportación, Comunicación Estratégica</t>
  </si>
  <si>
    <t xml:space="preserve">Actividades culturales </t>
  </si>
  <si>
    <t>Apoyar actividades culturales del área de concesión de la empresa</t>
  </si>
  <si>
    <t>Fotos, videos, publicaciones</t>
  </si>
  <si>
    <t>Compra, Finanzas, Contabilidad, Comunicación{on Estratégica</t>
  </si>
  <si>
    <t>Milagros Trejo, Jose Luis Ferreiras, Vanessa Tavarez</t>
  </si>
  <si>
    <t>Encuentro con Voluntarios de Manos que Iluminan</t>
  </si>
  <si>
    <t xml:space="preserve">Realizar un encuentro con todos los voluntarios de Manos que Iluminan para fortalecer y reconocer el voluntariado de la empresa </t>
  </si>
  <si>
    <t xml:space="preserve">Realización de video </t>
  </si>
  <si>
    <t>Número de encuentro</t>
  </si>
  <si>
    <t>Fotos y Video</t>
  </si>
  <si>
    <t>Compras, Finanzas, Contabilidad,  Comunicación Estratégica</t>
  </si>
  <si>
    <t>José Luis Ferreira</t>
  </si>
  <si>
    <t>Realización de encuentros, visitas y ruedas de prensa con público externo</t>
  </si>
  <si>
    <t>Desarrollar actividades que acercan a la empresa con comunicadores y público externo</t>
  </si>
  <si>
    <t>Encuentros y acercamientos con comunicadores</t>
  </si>
  <si>
    <t>No. de encuentros o acercamientos</t>
  </si>
  <si>
    <t>Fotos, Videos, Artes, Correo</t>
  </si>
  <si>
    <t>Aura Morel, Ana Sofia Ureña, Grecheen Acosta y Omayra Calderón</t>
  </si>
  <si>
    <t>Envió de tarjeta virtual. Diseños de tarjetas enviados a periodistas, dueños de medios.</t>
  </si>
  <si>
    <t>No. Tarjeta Virtual</t>
  </si>
  <si>
    <t>Diseños de tarjetas</t>
  </si>
  <si>
    <t>Arte, correo</t>
  </si>
  <si>
    <t>Comunicación Estratégica, Contabilidad, Finanzas, Compras, Gestión Humana, AGG</t>
  </si>
  <si>
    <t>Omayra Calderón, Julio Quevedo, Vanessa Tavarez</t>
  </si>
  <si>
    <t>Aniversario Edenorte</t>
  </si>
  <si>
    <t>No. actividad Aniversario Edenorte</t>
  </si>
  <si>
    <t>Comunicación Estratégica, Contabilidad, Finanzas, Compras</t>
  </si>
  <si>
    <t>Ana Sofia Ureña, Omayra Calderón, Grecheen Acosta, Aura Morel, Julio Quevedo y Vanessa Tavarez</t>
  </si>
  <si>
    <t xml:space="preserve">Publicidad por aniversario de medios </t>
  </si>
  <si>
    <t>No. de Publicaciones realizadas</t>
  </si>
  <si>
    <t>Publicaciones, artes</t>
  </si>
  <si>
    <t>Ana Sofia Ureña, Omayra Calderón, Grecheen Acosta, Julio Quevedo y Vanessa Tavarez</t>
  </si>
  <si>
    <t>Encuentro con comunicadores, vía Seminario sobre fortalecimiento y conocimiento del sistema eléctrico dominicano</t>
  </si>
  <si>
    <t>Coordinar conjuntamente con el Colegio Dominicano de Periodistas Filial Santiago (CDP), la  realización de un seminario para comunicadores.</t>
  </si>
  <si>
    <t>* Toma de Fotos                                                * Realización de videos</t>
  </si>
  <si>
    <t>Cantidad de actividad</t>
  </si>
  <si>
    <t>Fotos, Video,  Programa, Asistencia</t>
  </si>
  <si>
    <t>Comunicación Estratégica, Contabilidad, Finanzas, Compras, Capacitación y Adiestramiento</t>
  </si>
  <si>
    <r>
      <t xml:space="preserve">Atención a incidencias  de </t>
    </r>
    <r>
      <rPr>
        <u/>
        <sz val="11"/>
        <color indexed="8"/>
        <rFont val="Arial Narrow"/>
        <family val="2"/>
      </rPr>
      <t>"Públicos Especiales"</t>
    </r>
  </si>
  <si>
    <t xml:space="preserve">Canalizar las incidencias con las áreas correspondientes y dar seguimiento hasta la solución de la misma. </t>
  </si>
  <si>
    <t>Cantidad de atencion a (Público Especial)</t>
  </si>
  <si>
    <t>Cuadro control de atención a públicos especiales</t>
  </si>
  <si>
    <t xml:space="preserve">Comunicación Estratégica, Comercial, Distribución, Pérdidas, Cal Center, AGG, Servicios Jurídicos, Gestión Social, Proyectos Financiados, </t>
  </si>
  <si>
    <t>Aura Morel,  Omayra Calderón</t>
  </si>
  <si>
    <t xml:space="preserve">Colocación de las informaciones de la empresa en  medios de comunicación internos y externos </t>
  </si>
  <si>
    <t>Difundir informaciones de interés a los clientes internos y externos en los distintos medios de difusión</t>
  </si>
  <si>
    <t>Monitorear las colocaciones en los medios</t>
  </si>
  <si>
    <t>Actividades difundidas a traves de los medios</t>
  </si>
  <si>
    <t>Artes, correos, publicaciones</t>
  </si>
  <si>
    <t>Medios y Publicidad</t>
  </si>
  <si>
    <t>Julio Quevedo, Gustavo Ramos, Claudio Holguín, Omayra Calderon</t>
  </si>
  <si>
    <t>Señalización de Estafetas, Oficinas Comerciales y Administrativas</t>
  </si>
  <si>
    <t>Colocar en nuestras oficinas y puntos de pagos señalización interna y externa</t>
  </si>
  <si>
    <t>Solicitar la confección de las señalizaciones y letreros</t>
  </si>
  <si>
    <t>Cantidad de Señalizaciones</t>
  </si>
  <si>
    <t>Comunicación Estratégica, Comercial, Compras, Finanzas, Contabilidad</t>
  </si>
  <si>
    <t>Alain Rodriguez, German Rodriguez, Vanessa Tavarez y German Rodriguez</t>
  </si>
  <si>
    <t>Participación en  Ferias</t>
  </si>
  <si>
    <t>Participar en las ferias de mayor incidencia, para reforzar la  imagen institucional ( Feria del Libro, Feria Expo Vega, Feria de Las Flores Jarabacoa, Expo Cibao, )</t>
  </si>
  <si>
    <t>* Colocar  marca en las ferias realizadas                                           * Elaboración de videos para presentar en las Ferias                              * Nota de Prensa de la participación en ferias                            * Difusión en medios de comunicación internos y externos</t>
  </si>
  <si>
    <t>Cantidad de participacion en Ferias</t>
  </si>
  <si>
    <t>Compras, Finanzas, Contabilidad, Comercial,  Servicios Jurídicos, Transportación, Seguridad Física, Tecnología de la Información, Comunicación Estratégica, AGG</t>
  </si>
  <si>
    <t>Vanessa Tavarez, Alain Rodríguez, Reynilda Garcia, Omayra Calderón y Julio Quevedo</t>
  </si>
  <si>
    <t>Elaboración de Diseños Gráficos</t>
  </si>
  <si>
    <t>Realizar los diseños gráficos que respondan a las necesidades de los clientes</t>
  </si>
  <si>
    <t>Cantidad de diseños realizados</t>
  </si>
  <si>
    <t>Artes, Publicicaciones, Correos</t>
  </si>
  <si>
    <t>Comunicación Estratégica, Comercial, Compras</t>
  </si>
  <si>
    <t>Amaury Muñoz, Massiel Gómez, Vanessa Tavárez, Reynilda Garcia</t>
  </si>
  <si>
    <t>Manual de Procesos, Memoria de gestión y de actualización de Estatutos de la DAI</t>
  </si>
  <si>
    <r>
      <t xml:space="preserve">Gestión de diseño e impresión de portada </t>
    </r>
    <r>
      <rPr>
        <b/>
        <sz val="11"/>
        <color theme="1"/>
        <rFont val="Arial Narrow"/>
        <family val="2"/>
      </rPr>
      <t xml:space="preserve"> </t>
    </r>
    <r>
      <rPr>
        <sz val="11"/>
        <color theme="1"/>
        <rFont val="Arial Narrow"/>
        <family val="2"/>
      </rPr>
      <t>de los documentos referentes al marco normativo de la DAI o a la publicación de información vía comunicados internos.</t>
    </r>
  </si>
  <si>
    <t>Artes, documentos</t>
  </si>
  <si>
    <t>Comunicación Estratégica, Auditoria, Compras</t>
  </si>
  <si>
    <t>Amaury Muñoz, Massiel Gómez, Vanessa Tavárez</t>
  </si>
  <si>
    <t>% Avance del proyecto</t>
  </si>
  <si>
    <t>Catálogo</t>
  </si>
  <si>
    <t xml:space="preserve"> Brochures y volantes para oficinas comerciales</t>
  </si>
  <si>
    <t>Diseño y elaboración de brochures y volantes para colocar en las oficinas comerciales</t>
  </si>
  <si>
    <t>% Avance de la Elaboración de brochures</t>
  </si>
  <si>
    <t>Artes, brochures, volantes</t>
  </si>
  <si>
    <t>Comercial, Compras, Contabilidad, Finanzas, Comunicación Estratégica</t>
  </si>
  <si>
    <t>Difusión de actividades realizadas durante el año de Responsabilidad Social Corporativa</t>
  </si>
  <si>
    <t>Realización de Boletín para informar las distintas actividades realizadas desde la unidad de Responsabilidad Social Corporativa</t>
  </si>
  <si>
    <t xml:space="preserve">* Realización de video                       *Distribución en las Oficinas Comerciales / Administrativas y Públicos de Interés </t>
  </si>
  <si>
    <t>% Avance de la Elaboración de Boletines</t>
  </si>
  <si>
    <t>Arte, boletín impreso</t>
  </si>
  <si>
    <t>José Luis Ferreiras, Milagros Trejo, Vanessa Tavarez, Massiel Gómez, Ricardo Rodriguez</t>
  </si>
  <si>
    <t>Jornadas de Reforestación</t>
  </si>
  <si>
    <t>Realizar jornadas de reforestación en nuestra zona de concesión como parte de nuestra responsabilidad social corporativa</t>
  </si>
  <si>
    <t>* Colocar nuestra marca en las actividades realizadas                               * Videos, artes y fotos de la actividades                              *Difusión en medios de comunicación internos y externos          * Nota de Prensa                                   * Maestría de ceremonia.</t>
  </si>
  <si>
    <t>Cantidad de Jornadas realizadas</t>
  </si>
  <si>
    <t>Comunicación Estratégica, Compras, Finanzas, Contabilidad, Transportación</t>
  </si>
  <si>
    <t>Jose Luis Ferreira, Milagros Trejo, Omayra Calderon, Transportación, Anabel Iglesias, Vanessa Tavarez</t>
  </si>
  <si>
    <t>Limpieza de Playas o Ríos</t>
  </si>
  <si>
    <t>Realizar jornada de limpieza en playa o rio de nuestra zona de concesión</t>
  </si>
  <si>
    <t>* Colocar nuestra marca en las actividades realizadas                   *Videos, artes y fotos de la actividades                                                     * Maestría de ceremonia                   * Nota de Prensa                    *Difusión en medios de comunicación</t>
  </si>
  <si>
    <t>Cantidad de Limpieza de playa realizadas</t>
  </si>
  <si>
    <t>AGG-CE-MCI4</t>
  </si>
  <si>
    <t xml:space="preserve">Presencia de la empresa a través de  las  Redes Sociales  </t>
  </si>
  <si>
    <t>Publicar en las redes sociales informaciones de la empresa sobre los procesos comerciales, operativos y  contenido de interés en general</t>
  </si>
  <si>
    <t>Publicaciones en Facebook</t>
  </si>
  <si>
    <t>Cantidad de publicadiones en facebook</t>
  </si>
  <si>
    <t>Comunicación Estratégica, Comercial, Distribución</t>
  </si>
  <si>
    <t>Claudio Holguín, Julio Quevedo</t>
  </si>
  <si>
    <t>Publicaciones en Twitter</t>
  </si>
  <si>
    <t xml:space="preserve">Cantidad de publicadiones en Twitter </t>
  </si>
  <si>
    <t>Publicaciones en Instagram</t>
  </si>
  <si>
    <t>cantidad de publicadiones Instagram</t>
  </si>
  <si>
    <t>Publicaciones en YouTube</t>
  </si>
  <si>
    <t xml:space="preserve">Cantidad de publicadiones </t>
  </si>
  <si>
    <t>Recepción y canalización de incidencias recibidas a través de las redes sociales.</t>
  </si>
  <si>
    <t>Identificación de situaciones sociales, comerciales y técnicas,  relacionadas con la empresa</t>
  </si>
  <si>
    <t>* Gestión y canalización de casos de seguidores en las redes sociales                                                                * Gestión comunicacional según su naturaleza</t>
  </si>
  <si>
    <t>Cantidad de canalizaciones de incidencias por las redes sociales</t>
  </si>
  <si>
    <t>Claudio Holguín, Julio Quevedo, Omayra Calderon, Yina Rodriguez, Grecheen</t>
  </si>
  <si>
    <t>Gestión de fotos con calidad profesional</t>
  </si>
  <si>
    <t xml:space="preserve">Soporte fotográfico de actividades </t>
  </si>
  <si>
    <t>Cantidad de soporte realizado</t>
  </si>
  <si>
    <t>Fotos, correos</t>
  </si>
  <si>
    <t>Julio Quevedo</t>
  </si>
  <si>
    <t>Mantenimiento del Portal Web</t>
  </si>
  <si>
    <t>Mantenimiento el portal web</t>
  </si>
  <si>
    <t>%  Ejecucion de Mantenimiento</t>
  </si>
  <si>
    <t>Plataforma Web</t>
  </si>
  <si>
    <t>Compras, Finanzas, Contabilidad, Tecnología de la Información  y Comunicación Estratégica</t>
  </si>
  <si>
    <t>Gustavo Ramos, Julio Quevedo</t>
  </si>
  <si>
    <t>Seguimiento a las Solicitudes, reclamaciones  por la web</t>
  </si>
  <si>
    <t>Recibir y canalizar con las áreas involucradas las diferentes solicitudes que se reciban a través del portal web y elaborar un informe trimestral con estas canalizaciones</t>
  </si>
  <si>
    <t>Publicaciones en la Web</t>
  </si>
  <si>
    <t>Publicar en el portal web las diferentes informaciones solicitadas por las diferentes áreas</t>
  </si>
  <si>
    <t>Cantidad de publicaciones Realizadas en la web</t>
  </si>
  <si>
    <t>Comunicación Estratégica, Comercial</t>
  </si>
  <si>
    <t>Publicaciones en la Intranet</t>
  </si>
  <si>
    <t>Recibir y publicar las informaciones, fotos, videos y contenido de interés general en la Intranet</t>
  </si>
  <si>
    <t>Cantidad de publicaciones por la intranet</t>
  </si>
  <si>
    <t>Publicaciones, Correos</t>
  </si>
  <si>
    <t>Gestión Humana, Comunicación Estratégica</t>
  </si>
  <si>
    <t>Julio Quevedo, Gustavo Ramos</t>
  </si>
  <si>
    <t>Grabación de actividades, edición y producción de videos</t>
  </si>
  <si>
    <t>Realizar videos internos y externos de las actividades de la empresa</t>
  </si>
  <si>
    <t>Solicitud de audio para video</t>
  </si>
  <si>
    <t>Cantidad de grabaciones realizadas</t>
  </si>
  <si>
    <t>Videos, Publicaciones en Portal Web, Google Plus, Youtube e Intranet</t>
  </si>
  <si>
    <t>Julio Quevedo/ Eduin Sandoval</t>
  </si>
  <si>
    <t>Alquiler de local  para traslado y/o ampliación de oficinas comerciales</t>
  </si>
  <si>
    <t>Captación, evaluación, negociación , contratación de nuevos locales para aperturas o ampliación de oficinas comerciales</t>
  </si>
  <si>
    <t>Señalización  y Difusión</t>
  </si>
  <si>
    <t>Cantidad de locales evaluados</t>
  </si>
  <si>
    <t>Documentos, correos  y  fotos</t>
  </si>
  <si>
    <t>Servicios Jurídicos, Comercial, Finanzas, Contabilidad, Servicios Generales, Tecnología de la Información, Seguridad y Salud Ocupacional,  Comunicación Estratégica</t>
  </si>
  <si>
    <t>OFICINA LIBRE ACCESO A LA INFORMACION</t>
  </si>
  <si>
    <t xml:space="preserve">Asegurar la difusión oportuna de las informaciones </t>
  </si>
  <si>
    <t>Informacion actualizada en el portal y solicitudes respondidas en el tiempo establecido.</t>
  </si>
  <si>
    <t>Dar respuesta a las solicitudes de información de Libre Acceso dentro de los plazos establecidos por la Ley 200-04 y /o Resolución 1-13</t>
  </si>
  <si>
    <t>Responder las solicitiudes realizadas via los  formulario de solicitud,  revisando la información y dando respuesta en l tiempo establecido.</t>
  </si>
  <si>
    <t>Dar respuesta al  solicitante en un plazo no mayor de 15 dias calendarios.</t>
  </si>
  <si>
    <t>100%  atención en el plazo establecido (15 días hábiles o 25 días habiles en caso de prórroga)</t>
  </si>
  <si>
    <t>cantidad de solicitudes recibidas/solicitudes atendidas en el tiempo acordado</t>
  </si>
  <si>
    <t>Formulario de solicitud/ documento de respuesta Correos de respuesta o solcitud de prorroga/acuse de recibo de información fisica.</t>
  </si>
  <si>
    <t>OAI</t>
  </si>
  <si>
    <t>Responsable de Acceso ala Información (RAI)</t>
  </si>
  <si>
    <t>Responder a las Quejas y denuncias realizadas por el ciudadano por la vía 311.</t>
  </si>
  <si>
    <t xml:space="preserve">Respuesta de registro de Denuncias, Quejas Reclamaciones y Sugerencias. </t>
  </si>
  <si>
    <t>Recibir y canalizar todos los casos enviados por los ciudadanos, independientemente de la modalidad usada, a los organismos correspondientes</t>
  </si>
  <si>
    <t>100% 
 plazo establecido (15 días hábiles)</t>
  </si>
  <si>
    <t>Informe de seguimiento y Pantalla % avance en 311</t>
  </si>
  <si>
    <t>Velar por la actualizacion de portal de transparencia.</t>
  </si>
  <si>
    <t>Tramitar las solicitudes necesarias para actualizar el portal de transaparencia.</t>
  </si>
  <si>
    <t>Gestionar con las areas la entrega de la informacion requerida  y actualizacion de informacion en plataforma electronica.</t>
  </si>
  <si>
    <t>Cantidad de informacion tramitdada y actualizada en el portal</t>
  </si>
  <si>
    <t>Evaluación mensual de la DIGEIG</t>
  </si>
  <si>
    <t xml:space="preserve">Garantizar la satisfacción del servicio externo e interno </t>
  </si>
  <si>
    <t>Mejorar el % de calificación de evaluación del portal de transparencia  a un 100%.</t>
  </si>
  <si>
    <t>Completar las actividades pendientes para subir el % de evaluación  d el portal de transparencia de un 86% a un 100%.</t>
  </si>
  <si>
    <t>  Crear matriz de responsabilidad.</t>
  </si>
  <si>
    <t xml:space="preserve">Realizar matriz de responsabilidad para recolección de la informaciones del portal de trasparencia, con los tiempos establecidos según la resolución de 1/13, autorizado por la DIGIG. </t>
  </si>
  <si>
    <t>Matriz con tiempo, responsible, a quien se entrega y tiempo. Quien debe subir en el portal.</t>
  </si>
  <si>
    <t xml:space="preserve">Cantidad </t>
  </si>
  <si>
    <t>Matriz aprobada por la DIGEIG/Evaluación mensual de la DIGEIG</t>
  </si>
  <si>
    <t xml:space="preserve"> Completar las declaraciones juradas en el portal.</t>
  </si>
  <si>
    <t>Completar las declaraciones juradas en el portal de transparencia (Declaración Jurada del Director de Finanzas).</t>
  </si>
  <si>
    <t>Tramitar con el Director Financiero la declaracion</t>
  </si>
  <si>
    <t>Declaracion jurada/Evaluación mensual de la DIGEIG</t>
  </si>
  <si>
    <t>Solicitar y actualizar según la resolución 1/13 Lista de Compras y Contrataciones realizadas y contrataciones.</t>
  </si>
  <si>
    <t xml:space="preserve">Solicitar a compras la lista de compras y contrataciones realizadas,compras menores y aprobadas con los parámetros establecidos por la DIGEIG. </t>
  </si>
  <si>
    <t>Reunirse y dar seguimiento a que el area de compras realice esta actiivdad  y  subirla en el portal.</t>
  </si>
  <si>
    <t>Evaluación mensual de la DIGEIG/Listado de compra</t>
  </si>
  <si>
    <t xml:space="preserve"> Solicitar y actualizar el balance general.</t>
  </si>
  <si>
    <t>Gestionar la actualizacion del balance general de la empresa según los parámetros establecidos en la resolución 1/13.</t>
  </si>
  <si>
    <t>Reunirse y dar seguimiento a que el area de contabildad realice esta actiivdad  y  subirla en el portal.</t>
  </si>
  <si>
    <t>Evaluación mensual de la DIGEIG/Balance General</t>
  </si>
  <si>
    <t>Solicitar y actualizar la relación de activos fijos de la institución</t>
  </si>
  <si>
    <t>Gestionar la actulaizacion de la relación de activos fijos de la institución de la empresa según los parámetros establecidos en la resolución 1/13.</t>
  </si>
  <si>
    <t>Evaluación mensual de la DIGEIG/Informe activos fijos</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</si>
</sst>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4" formatCode="_(&quot;$&quot;* #,##0.00_);_(&quot;$&quot;* \(#,##0.00\);_(&quot;$&quot;* &quot;-&quot;??_);_(@_)"/>
    <numFmt numFmtId="43" formatCode="_(* #,##0.00_);_(* \(#,##0.00\);_(* &quot;-&quot;??_);_(@_)"/>
    <numFmt numFmtId="164" formatCode="[$-F800]dddd\,\ mmmm\ dd\,\ yyyy"/>
    <numFmt numFmtId="165" formatCode="_(* #,##0_);_(* \(#,##0\);_(* &quot;-&quot;??_);_(@_)"/>
    <numFmt numFmtId="166" formatCode="0.0%"/>
    <numFmt numFmtId="167" formatCode="#,##0.0"/>
    <numFmt numFmtId="168" formatCode="_-* #,##0\ _€_-;\-* #,##0\ _€_-;_-* &quot;-&quot;??\ _€_-;_-@_-"/>
    <numFmt numFmtId="169" formatCode="_-* #,##0.00\ _€_-;\-* #,##0.00\ _€_-;_-* &quot;-&quot;??\ _€_-;_-@_-"/>
    <numFmt numFmtId="170" formatCode="_(&quot;RD$&quot;* #,##0.00_);_(&quot;RD$&quot;* \(#,##0.00\);_(&quot;RD$&quot;* &quot;-&quot;??_);_(@_)"/>
    <numFmt numFmtId="171" formatCode="&quot;RD$&quot;#,##0.00_);[Red]\(&quot;RD$&quot;#,##0.00\)"/>
    <numFmt numFmtId="172" formatCode="&quot;$&quot;#,##0.00"/>
    <numFmt numFmtId="173" formatCode="[$$-409]#,##0.00"/>
    <numFmt numFmtId="174" formatCode="[$DOP]\ #,##0.00"/>
    <numFmt numFmtId="175" formatCode="#,##0.00;[Red]#,##0.00"/>
  </numFmts>
  <fonts count="74" x14ac:knownFonts="1">
    <font>
      <sz val="11"/>
      <color theme="1"/>
      <name val="Calibri"/>
      <family val="2"/>
      <scheme val="minor"/>
    </font>
    <font>
      <sz val="11"/>
      <color theme="1"/>
      <name val="Calibri"/>
      <family val="2"/>
      <scheme val="minor"/>
    </font>
    <font>
      <sz val="11"/>
      <color theme="1"/>
      <name val="Arial Narrow"/>
      <family val="2"/>
    </font>
    <font>
      <b/>
      <sz val="36"/>
      <color theme="1"/>
      <name val="Arial Narrow"/>
      <family val="2"/>
    </font>
    <font>
      <sz val="18"/>
      <color theme="1"/>
      <name val="Arial Narrow"/>
      <family val="2"/>
    </font>
    <font>
      <b/>
      <sz val="16"/>
      <color theme="0"/>
      <name val="Arial Narrow"/>
      <family val="2"/>
    </font>
    <font>
      <b/>
      <sz val="16"/>
      <color theme="1"/>
      <name val="Arial Narrow"/>
      <family val="2"/>
    </font>
    <font>
      <sz val="16"/>
      <color theme="1"/>
      <name val="Arial Narrow"/>
      <family val="2"/>
    </font>
    <font>
      <sz val="16"/>
      <color theme="1"/>
      <name val="Arial"/>
      <family val="2"/>
    </font>
    <font>
      <b/>
      <sz val="20"/>
      <color theme="0"/>
      <name val="Arial Narrow"/>
      <family val="2"/>
    </font>
    <font>
      <b/>
      <sz val="20"/>
      <color theme="1"/>
      <name val="Arial Narrow"/>
      <family val="2"/>
    </font>
    <font>
      <sz val="20"/>
      <color theme="1"/>
      <name val="Arial Narrow"/>
      <family val="2"/>
    </font>
    <font>
      <sz val="11"/>
      <color theme="8"/>
      <name val="Arial Narrow"/>
      <family val="2"/>
    </font>
    <font>
      <sz val="14"/>
      <color theme="1"/>
      <name val="Arial Narrow"/>
      <family val="2"/>
    </font>
    <font>
      <b/>
      <sz val="18"/>
      <color theme="0"/>
      <name val="Arial Narrow"/>
      <family val="2"/>
    </font>
    <font>
      <b/>
      <sz val="14"/>
      <color theme="0"/>
      <name val="Arial Narrow"/>
      <family val="2"/>
    </font>
    <font>
      <b/>
      <sz val="18"/>
      <color theme="1"/>
      <name val="Arial Narrow"/>
      <family val="2"/>
    </font>
    <font>
      <sz val="14"/>
      <color rgb="FF000000"/>
      <name val="Arial Narrow"/>
      <family val="2"/>
    </font>
    <font>
      <b/>
      <sz val="11"/>
      <color theme="1"/>
      <name val="Arial Narrow"/>
      <family val="2"/>
    </font>
    <font>
      <sz val="14"/>
      <color rgb="FF00B050"/>
      <name val="Arial Narrow"/>
      <family val="2"/>
    </font>
    <font>
      <b/>
      <sz val="18"/>
      <color rgb="FF000000"/>
      <name val="Arial Narrow"/>
      <family val="2"/>
    </font>
    <font>
      <b/>
      <sz val="16"/>
      <color indexed="81"/>
      <name val="Tahoma"/>
      <family val="2"/>
    </font>
    <font>
      <b/>
      <sz val="14"/>
      <color indexed="81"/>
      <name val="Tahoma"/>
      <family val="2"/>
    </font>
    <font>
      <sz val="9"/>
      <color indexed="81"/>
      <name val="Tahoma"/>
      <family val="2"/>
    </font>
    <font>
      <sz val="12"/>
      <color theme="1"/>
      <name val="Arial Narrow"/>
      <family val="2"/>
    </font>
    <font>
      <b/>
      <sz val="22"/>
      <color theme="1"/>
      <name val="Arial Narrow"/>
      <family val="2"/>
    </font>
    <font>
      <b/>
      <sz val="12"/>
      <color theme="0"/>
      <name val="Arial Narrow"/>
      <family val="2"/>
    </font>
    <font>
      <b/>
      <sz val="12"/>
      <color theme="1"/>
      <name val="Arial Narrow"/>
      <family val="2"/>
    </font>
    <font>
      <sz val="12"/>
      <color theme="8"/>
      <name val="Arial Narrow"/>
      <family val="2"/>
    </font>
    <font>
      <b/>
      <sz val="26"/>
      <color theme="1"/>
      <name val="Arial Narrow"/>
      <family val="2"/>
    </font>
    <font>
      <b/>
      <sz val="14"/>
      <color theme="1"/>
      <name val="Arial Narrow"/>
      <family val="2"/>
    </font>
    <font>
      <b/>
      <sz val="22"/>
      <color theme="0"/>
      <name val="Arial Narrow"/>
      <family val="2"/>
    </font>
    <font>
      <b/>
      <sz val="11"/>
      <color theme="0"/>
      <name val="Arial Narrow"/>
      <family val="2"/>
    </font>
    <font>
      <sz val="14"/>
      <color rgb="FFFF0000"/>
      <name val="Arial Narrow"/>
      <family val="2"/>
    </font>
    <font>
      <b/>
      <sz val="14"/>
      <color rgb="FF000000"/>
      <name val="Arial Narrow"/>
      <family val="2"/>
    </font>
    <font>
      <sz val="14"/>
      <name val="Arial Narrow"/>
      <family val="2"/>
    </font>
    <font>
      <sz val="14"/>
      <name val="Calibri"/>
      <family val="2"/>
    </font>
    <font>
      <b/>
      <sz val="14"/>
      <name val="Calibri"/>
      <family val="2"/>
    </font>
    <font>
      <b/>
      <sz val="26"/>
      <color theme="0"/>
      <name val="Arial Narrow"/>
      <family val="2"/>
    </font>
    <font>
      <b/>
      <sz val="16"/>
      <color rgb="FF000000"/>
      <name val="Arial Narrow"/>
      <family val="2"/>
    </font>
    <font>
      <sz val="16"/>
      <color rgb="FF000000"/>
      <name val="Arial Narrow"/>
      <family val="2"/>
    </font>
    <font>
      <sz val="16"/>
      <name val="Arial Narrow"/>
      <family val="2"/>
    </font>
    <font>
      <sz val="16"/>
      <color theme="1"/>
      <name val="Calibri"/>
      <family val="2"/>
      <scheme val="minor"/>
    </font>
    <font>
      <sz val="18"/>
      <color rgb="FF000000"/>
      <name val="Arial Narrow"/>
      <family val="2"/>
    </font>
    <font>
      <sz val="12"/>
      <color rgb="FF000000"/>
      <name val="Arial Narrow"/>
      <family val="2"/>
    </font>
    <font>
      <sz val="12"/>
      <name val="Arial Narrow"/>
      <family val="2"/>
    </font>
    <font>
      <b/>
      <sz val="12"/>
      <color rgb="FF000000"/>
      <name val="Arial Narrow"/>
      <family val="2"/>
    </font>
    <font>
      <b/>
      <i/>
      <u/>
      <sz val="12"/>
      <color theme="1"/>
      <name val="Arial Narrow"/>
      <family val="2"/>
    </font>
    <font>
      <u/>
      <sz val="12"/>
      <color theme="1"/>
      <name val="Arial Narrow"/>
      <family val="2"/>
    </font>
    <font>
      <sz val="12"/>
      <color indexed="8"/>
      <name val="Arial Narrow"/>
      <family val="2"/>
    </font>
    <font>
      <sz val="12"/>
      <color theme="0"/>
      <name val="Arial Narrow"/>
      <family val="2"/>
    </font>
    <font>
      <b/>
      <sz val="20"/>
      <color rgb="FF000000"/>
      <name val="Arial Narrow"/>
      <family val="2"/>
    </font>
    <font>
      <sz val="20"/>
      <color rgb="FF000000"/>
      <name val="Arial Narrow"/>
      <family val="2"/>
    </font>
    <font>
      <sz val="20"/>
      <color rgb="FFFF0000"/>
      <name val="Calibri"/>
      <family val="2"/>
      <scheme val="minor"/>
    </font>
    <font>
      <sz val="20"/>
      <color theme="1"/>
      <name val="Calibri"/>
      <family val="2"/>
      <scheme val="minor"/>
    </font>
    <font>
      <sz val="20"/>
      <name val="Arial Narrow"/>
      <family val="2"/>
    </font>
    <font>
      <sz val="11"/>
      <color rgb="FF000000"/>
      <name val="Arial Narrow"/>
      <family val="2"/>
    </font>
    <font>
      <b/>
      <sz val="11"/>
      <color rgb="FF000000"/>
      <name val="Arial Narrow"/>
      <family val="2"/>
    </font>
    <font>
      <sz val="11"/>
      <color rgb="FFFF0000"/>
      <name val="Arial Narrow"/>
      <family val="2"/>
    </font>
    <font>
      <sz val="22"/>
      <color theme="1"/>
      <name val="Arial Narrow"/>
      <family val="2"/>
    </font>
    <font>
      <b/>
      <sz val="48"/>
      <color theme="1"/>
      <name val="Arial Narrow"/>
      <family val="2"/>
    </font>
    <font>
      <sz val="22"/>
      <color theme="1"/>
      <name val="Calibri"/>
      <family val="2"/>
      <scheme val="minor"/>
    </font>
    <font>
      <sz val="22"/>
      <color indexed="8"/>
      <name val="Arial Narrow"/>
      <family val="2"/>
    </font>
    <font>
      <b/>
      <sz val="22"/>
      <color indexed="8"/>
      <name val="Arial Narrow"/>
      <family val="2"/>
    </font>
    <font>
      <sz val="22"/>
      <color rgb="FF000000"/>
      <name val="Arial Narrow"/>
      <family val="2"/>
    </font>
    <font>
      <b/>
      <sz val="22"/>
      <color rgb="FF000000"/>
      <name val="Arial Narrow"/>
      <family val="2"/>
    </font>
    <font>
      <b/>
      <u/>
      <sz val="14"/>
      <color theme="0"/>
      <name val="Arial Narrow"/>
      <family val="2"/>
    </font>
    <font>
      <b/>
      <sz val="14"/>
      <color theme="1" tint="4.9989318521683403E-2"/>
      <name val="Arial Narrow"/>
      <family val="2"/>
    </font>
    <font>
      <sz val="11"/>
      <name val="Arial Narrow"/>
      <family val="2"/>
    </font>
    <font>
      <b/>
      <sz val="11"/>
      <color theme="9" tint="-0.249977111117893"/>
      <name val="Arial Narrow"/>
      <family val="2"/>
    </font>
    <font>
      <b/>
      <sz val="11"/>
      <name val="Arial Narrow"/>
      <family val="2"/>
    </font>
    <font>
      <u/>
      <sz val="11"/>
      <color indexed="8"/>
      <name val="Arial Narrow"/>
      <family val="2"/>
    </font>
    <font>
      <b/>
      <sz val="14"/>
      <name val="Arial Narrow"/>
      <family val="2"/>
    </font>
    <font>
      <sz val="11"/>
      <color theme="1"/>
      <name val="Arial"/>
      <family val="2"/>
    </font>
  </fonts>
  <fills count="7">
    <fill>
      <patternFill patternType="none"/>
    </fill>
    <fill>
      <patternFill patternType="gray125"/>
    </fill>
    <fill>
      <patternFill patternType="solid">
        <fgColor theme="0"/>
        <bgColor indexed="64"/>
      </patternFill>
    </fill>
    <fill>
      <patternFill patternType="solid">
        <fgColor rgb="FF00AFDB"/>
        <bgColor indexed="64"/>
      </patternFill>
    </fill>
    <fill>
      <patternFill patternType="solid">
        <fgColor rgb="FFFFC000"/>
        <bgColor indexed="64"/>
      </patternFill>
    </fill>
    <fill>
      <patternFill patternType="solid">
        <fgColor rgb="FFFFFF00"/>
        <bgColor indexed="64"/>
      </patternFill>
    </fill>
    <fill>
      <patternFill patternType="solid">
        <fgColor rgb="FF00B05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164" fontId="1" fillId="0" borderId="0"/>
  </cellStyleXfs>
  <cellXfs count="891">
    <xf numFmtId="0" fontId="0" fillId="0" borderId="0" xfId="0"/>
    <xf numFmtId="0" fontId="2" fillId="0" borderId="0" xfId="0" applyFont="1" applyAlignment="1">
      <alignment vertical="center"/>
    </xf>
    <xf numFmtId="0" fontId="2" fillId="2" borderId="0" xfId="0" applyFont="1" applyFill="1" applyAlignment="1">
      <alignment vertical="center"/>
    </xf>
    <xf numFmtId="0" fontId="2" fillId="0" borderId="0" xfId="0" applyFont="1" applyAlignment="1">
      <alignment horizontal="center" vertical="center"/>
    </xf>
    <xf numFmtId="0" fontId="2" fillId="0" borderId="0" xfId="0" applyFont="1" applyBorder="1"/>
    <xf numFmtId="0" fontId="2" fillId="0" borderId="0" xfId="0" applyFont="1"/>
    <xf numFmtId="0" fontId="3" fillId="0" borderId="0" xfId="0" applyFont="1" applyAlignment="1">
      <alignment horizontal="center" vertical="center"/>
    </xf>
    <xf numFmtId="0" fontId="4" fillId="0" borderId="0" xfId="0" applyFont="1" applyAlignment="1">
      <alignment vertical="center"/>
    </xf>
    <xf numFmtId="0" fontId="5" fillId="3" borderId="1" xfId="0" applyFont="1" applyFill="1" applyBorder="1" applyAlignment="1">
      <alignment horizontal="center" vertical="center" wrapText="1"/>
    </xf>
    <xf numFmtId="0" fontId="4" fillId="0" borderId="0" xfId="0" applyFont="1"/>
    <xf numFmtId="0" fontId="5" fillId="3" borderId="2" xfId="0" applyFont="1" applyFill="1" applyBorder="1" applyAlignment="1">
      <alignment horizontal="center" vertical="center" wrapText="1"/>
    </xf>
    <xf numFmtId="0" fontId="4" fillId="0" borderId="1" xfId="0" applyFont="1" applyBorder="1" applyAlignment="1">
      <alignment vertical="center"/>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164" fontId="6" fillId="2" borderId="1" xfId="3" applyFont="1" applyFill="1" applyBorder="1" applyAlignment="1">
      <alignment horizontal="left" vertical="center" wrapText="1"/>
    </xf>
    <xf numFmtId="0" fontId="7" fillId="2"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9" fontId="7"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xf>
    <xf numFmtId="9" fontId="7" fillId="2" borderId="1" xfId="0" applyNumberFormat="1" applyFont="1" applyFill="1" applyBorder="1" applyAlignment="1">
      <alignment horizontal="center" vertical="center"/>
    </xf>
    <xf numFmtId="0" fontId="7" fillId="2" borderId="1" xfId="0" applyFont="1" applyFill="1" applyBorder="1" applyAlignment="1">
      <alignment vertical="center" wrapText="1"/>
    </xf>
    <xf numFmtId="0" fontId="7" fillId="2" borderId="1" xfId="0" applyFont="1" applyFill="1" applyBorder="1" applyAlignment="1">
      <alignment vertical="center"/>
    </xf>
    <xf numFmtId="0" fontId="2" fillId="2" borderId="0" xfId="0" applyFont="1" applyFill="1"/>
    <xf numFmtId="0" fontId="7" fillId="2" borderId="1" xfId="0" applyFont="1" applyFill="1" applyBorder="1" applyAlignment="1">
      <alignment horizontal="left" vertical="center"/>
    </xf>
    <xf numFmtId="4" fontId="7" fillId="2" borderId="1" xfId="0" applyNumberFormat="1" applyFont="1" applyFill="1" applyBorder="1" applyAlignment="1">
      <alignment vertical="center"/>
    </xf>
    <xf numFmtId="0" fontId="7" fillId="2" borderId="1" xfId="0" applyFont="1" applyFill="1" applyBorder="1" applyAlignment="1">
      <alignment horizontal="left" vertical="center"/>
    </xf>
    <xf numFmtId="0" fontId="6" fillId="2" borderId="1" xfId="0" applyFont="1" applyFill="1" applyBorder="1" applyAlignment="1">
      <alignment horizontal="left"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 xfId="0" applyNumberFormat="1" applyFont="1" applyFill="1" applyBorder="1" applyAlignment="1">
      <alignment horizontal="center" vertical="center" wrapText="1"/>
    </xf>
    <xf numFmtId="0" fontId="8" fillId="2" borderId="1" xfId="0" applyFont="1" applyFill="1" applyBorder="1" applyAlignment="1">
      <alignment horizontal="left" vertical="center" wrapText="1"/>
    </xf>
    <xf numFmtId="0" fontId="7" fillId="2" borderId="3" xfId="0" applyFont="1" applyFill="1" applyBorder="1" applyAlignment="1">
      <alignment horizontal="center" vertical="center" wrapText="1"/>
    </xf>
    <xf numFmtId="10" fontId="7" fillId="2" borderId="1" xfId="0" applyNumberFormat="1" applyFont="1" applyFill="1" applyBorder="1" applyAlignment="1">
      <alignment horizontal="center" vertical="center"/>
    </xf>
    <xf numFmtId="0" fontId="7" fillId="2" borderId="1" xfId="0" applyFont="1" applyFill="1" applyBorder="1"/>
    <xf numFmtId="0" fontId="2" fillId="0" borderId="0" xfId="0" applyFont="1" applyFill="1" applyAlignment="1">
      <alignment vertical="center"/>
    </xf>
    <xf numFmtId="0" fontId="2" fillId="0" borderId="0" xfId="0" applyFont="1" applyFill="1" applyAlignment="1">
      <alignment horizontal="center" vertical="center"/>
    </xf>
    <xf numFmtId="0" fontId="2" fillId="0" borderId="0" xfId="0" applyFont="1" applyFill="1"/>
    <xf numFmtId="0" fontId="3" fillId="0" borderId="0" xfId="0" applyFont="1" applyAlignment="1">
      <alignment horizontal="center" vertical="center" wrapText="1"/>
    </xf>
    <xf numFmtId="0" fontId="9" fillId="3" borderId="1" xfId="0" applyFont="1" applyFill="1" applyBorder="1" applyAlignment="1">
      <alignment horizontal="center" vertical="center" wrapText="1"/>
    </xf>
    <xf numFmtId="0" fontId="9" fillId="3" borderId="1" xfId="0" applyFont="1" applyFill="1" applyBorder="1" applyAlignment="1">
      <alignment vertical="center" wrapText="1"/>
    </xf>
    <xf numFmtId="0" fontId="9" fillId="3" borderId="1" xfId="0" applyFont="1" applyFill="1" applyBorder="1" applyAlignment="1">
      <alignment horizontal="center" vertical="center" wrapText="1"/>
    </xf>
    <xf numFmtId="164" fontId="10" fillId="0" borderId="1" xfId="3" applyFont="1" applyBorder="1" applyAlignment="1">
      <alignment horizontal="center" vertical="center" wrapText="1"/>
    </xf>
    <xf numFmtId="0" fontId="11" fillId="0" borderId="1" xfId="0" applyFont="1" applyBorder="1" applyAlignment="1">
      <alignment vertical="center" wrapText="1"/>
    </xf>
    <xf numFmtId="0" fontId="11" fillId="0" borderId="1" xfId="0" applyFont="1" applyFill="1" applyBorder="1" applyAlignment="1">
      <alignment vertical="center" wrapText="1"/>
    </xf>
    <xf numFmtId="0" fontId="11" fillId="2" borderId="1" xfId="0" applyFont="1" applyFill="1" applyBorder="1" applyAlignment="1">
      <alignment horizontal="right" vertical="center"/>
    </xf>
    <xf numFmtId="0" fontId="11" fillId="0" borderId="1" xfId="0" applyFont="1" applyBorder="1" applyAlignment="1">
      <alignment vertical="center"/>
    </xf>
    <xf numFmtId="43" fontId="11" fillId="2" borderId="1" xfId="1" applyFont="1" applyFill="1" applyBorder="1" applyAlignment="1">
      <alignment horizontal="right" vertical="center"/>
    </xf>
    <xf numFmtId="3" fontId="11" fillId="2" borderId="1" xfId="0" applyNumberFormat="1" applyFont="1" applyFill="1" applyBorder="1" applyAlignment="1">
      <alignment horizontal="right" vertical="center"/>
    </xf>
    <xf numFmtId="0" fontId="11" fillId="2" borderId="1" xfId="0" applyFont="1" applyFill="1" applyBorder="1" applyAlignment="1">
      <alignment vertical="center" wrapText="1"/>
    </xf>
    <xf numFmtId="43" fontId="11" fillId="2" borderId="1" xfId="1" applyFont="1" applyFill="1" applyBorder="1" applyAlignment="1">
      <alignment vertical="center"/>
    </xf>
    <xf numFmtId="0" fontId="11" fillId="2" borderId="1" xfId="0" applyFont="1" applyFill="1" applyBorder="1" applyAlignment="1">
      <alignment vertical="center"/>
    </xf>
    <xf numFmtId="3" fontId="11" fillId="0" borderId="1" xfId="0" applyNumberFormat="1" applyFont="1" applyBorder="1" applyAlignment="1">
      <alignment horizontal="left" vertical="center" wrapText="1"/>
    </xf>
    <xf numFmtId="4" fontId="11" fillId="0" borderId="1" xfId="0" applyNumberFormat="1" applyFont="1" applyBorder="1" applyAlignment="1">
      <alignment vertical="center"/>
    </xf>
    <xf numFmtId="3" fontId="11" fillId="2" borderId="1" xfId="0" applyNumberFormat="1" applyFont="1" applyFill="1" applyBorder="1" applyAlignment="1">
      <alignment horizontal="left" vertical="center" wrapText="1"/>
    </xf>
    <xf numFmtId="1" fontId="11" fillId="2" borderId="1" xfId="0" applyNumberFormat="1" applyFont="1" applyFill="1" applyBorder="1" applyAlignment="1">
      <alignment horizontal="right" vertical="center"/>
    </xf>
    <xf numFmtId="4" fontId="11" fillId="2" borderId="1" xfId="0" applyNumberFormat="1" applyFont="1" applyFill="1" applyBorder="1" applyAlignment="1">
      <alignment vertical="center"/>
    </xf>
    <xf numFmtId="43" fontId="11" fillId="0" borderId="1" xfId="1" applyFont="1" applyBorder="1" applyAlignment="1">
      <alignment vertical="center"/>
    </xf>
    <xf numFmtId="9" fontId="11" fillId="0" borderId="1" xfId="0" applyNumberFormat="1" applyFont="1" applyBorder="1" applyAlignment="1">
      <alignment horizontal="left" vertical="center" wrapText="1"/>
    </xf>
    <xf numFmtId="9" fontId="11" fillId="2" borderId="1" xfId="0" applyNumberFormat="1" applyFont="1" applyFill="1" applyBorder="1" applyAlignment="1">
      <alignment horizontal="right" vertical="center"/>
    </xf>
    <xf numFmtId="4" fontId="11" fillId="0" borderId="1" xfId="0" applyNumberFormat="1" applyFont="1" applyBorder="1" applyAlignment="1">
      <alignment horizontal="left" vertical="center" wrapText="1"/>
    </xf>
    <xf numFmtId="2" fontId="11" fillId="2" borderId="1" xfId="0" applyNumberFormat="1" applyFont="1" applyFill="1" applyBorder="1" applyAlignment="1">
      <alignment horizontal="right" vertical="center"/>
    </xf>
    <xf numFmtId="4" fontId="11" fillId="2" borderId="1" xfId="0" applyNumberFormat="1" applyFont="1" applyFill="1" applyBorder="1" applyAlignment="1">
      <alignment horizontal="right" vertical="center"/>
    </xf>
    <xf numFmtId="165" fontId="11" fillId="2" borderId="1" xfId="1" applyNumberFormat="1" applyFont="1" applyFill="1" applyBorder="1" applyAlignment="1">
      <alignment horizontal="right" vertical="center"/>
    </xf>
    <xf numFmtId="166" fontId="11" fillId="2" borderId="1" xfId="2" applyNumberFormat="1" applyFont="1" applyFill="1" applyBorder="1" applyAlignment="1">
      <alignment horizontal="right" vertical="center"/>
    </xf>
    <xf numFmtId="0" fontId="12" fillId="0" borderId="0" xfId="0" applyFont="1" applyAlignment="1">
      <alignment vertical="center"/>
    </xf>
    <xf numFmtId="9" fontId="11" fillId="2" borderId="1" xfId="2" applyFont="1" applyFill="1" applyBorder="1" applyAlignment="1">
      <alignment horizontal="right" vertical="center"/>
    </xf>
    <xf numFmtId="0" fontId="10" fillId="0" borderId="1" xfId="0" applyFont="1" applyBorder="1" applyAlignment="1">
      <alignment horizontal="center" vertical="center" wrapText="1"/>
    </xf>
    <xf numFmtId="167" fontId="11" fillId="2" borderId="1" xfId="0" applyNumberFormat="1" applyFont="1" applyFill="1" applyBorder="1" applyAlignment="1">
      <alignment horizontal="right" vertical="center"/>
    </xf>
    <xf numFmtId="0" fontId="11" fillId="2" borderId="1" xfId="0" applyFont="1" applyFill="1" applyBorder="1" applyAlignment="1">
      <alignment horizontal="left" vertical="center" wrapText="1"/>
    </xf>
    <xf numFmtId="46" fontId="11" fillId="2" borderId="1" xfId="0" applyNumberFormat="1" applyFont="1" applyFill="1" applyBorder="1" applyAlignment="1">
      <alignment horizontal="right" vertical="center"/>
    </xf>
    <xf numFmtId="0" fontId="11" fillId="0" borderId="1" xfId="0" applyFont="1" applyBorder="1" applyAlignment="1">
      <alignment horizontal="left" vertical="center" wrapText="1"/>
    </xf>
    <xf numFmtId="0" fontId="11" fillId="0" borderId="1" xfId="0" applyFont="1" applyBorder="1" applyAlignment="1">
      <alignment horizontal="center" vertical="center" wrapText="1"/>
    </xf>
    <xf numFmtId="0" fontId="11" fillId="2" borderId="1" xfId="0" applyFont="1" applyFill="1" applyBorder="1" applyAlignment="1">
      <alignment horizontal="center" vertical="center"/>
    </xf>
    <xf numFmtId="0" fontId="11" fillId="2" borderId="1" xfId="0" applyFont="1" applyFill="1" applyBorder="1" applyAlignment="1">
      <alignment horizontal="center" vertical="center" wrapText="1"/>
    </xf>
    <xf numFmtId="0" fontId="11" fillId="0" borderId="1" xfId="0" applyFont="1" applyBorder="1" applyAlignment="1">
      <alignment horizontal="right" vertical="center"/>
    </xf>
    <xf numFmtId="0" fontId="11" fillId="0" borderId="1" xfId="0" applyFont="1" applyBorder="1" applyAlignment="1">
      <alignment horizontal="right" vertical="center" wrapText="1"/>
    </xf>
    <xf numFmtId="0" fontId="10" fillId="4" borderId="1" xfId="0" applyFont="1" applyFill="1" applyBorder="1" applyAlignment="1">
      <alignment horizontal="center" vertical="center" wrapText="1"/>
    </xf>
    <xf numFmtId="0" fontId="2" fillId="0" borderId="0" xfId="0" applyFont="1" applyAlignment="1">
      <alignment horizontal="left" vertical="center"/>
    </xf>
    <xf numFmtId="0" fontId="13" fillId="0" borderId="0" xfId="0" applyFont="1" applyAlignment="1">
      <alignment vertical="center" wrapText="1"/>
    </xf>
    <xf numFmtId="0" fontId="2" fillId="0" borderId="0" xfId="0" applyFont="1" applyAlignment="1">
      <alignment vertical="center" wrapText="1"/>
    </xf>
    <xf numFmtId="0" fontId="14" fillId="3" borderId="1" xfId="0" applyFont="1" applyFill="1" applyBorder="1" applyAlignment="1">
      <alignment horizontal="center" vertical="center" wrapText="1"/>
    </xf>
    <xf numFmtId="0" fontId="14" fillId="3" borderId="2" xfId="0" applyFont="1" applyFill="1" applyBorder="1" applyAlignment="1">
      <alignment vertical="center" wrapText="1"/>
    </xf>
    <xf numFmtId="0" fontId="15" fillId="3" borderId="2" xfId="0" applyFont="1" applyFill="1" applyBorder="1" applyAlignment="1">
      <alignment vertical="center" wrapText="1"/>
    </xf>
    <xf numFmtId="0" fontId="14" fillId="3" borderId="5"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15" fillId="3" borderId="6" xfId="0" applyFont="1" applyFill="1" applyBorder="1" applyAlignment="1">
      <alignment horizontal="center" vertical="center" wrapText="1"/>
    </xf>
    <xf numFmtId="164" fontId="16" fillId="0" borderId="7" xfId="3" applyFont="1" applyBorder="1" applyAlignment="1">
      <alignment horizontal="center" vertical="center" wrapText="1"/>
    </xf>
    <xf numFmtId="0" fontId="17" fillId="0" borderId="7" xfId="0" applyFont="1" applyBorder="1" applyAlignment="1">
      <alignment horizontal="center" vertical="center" wrapText="1"/>
    </xf>
    <xf numFmtId="0" fontId="17" fillId="0" borderId="7" xfId="0" applyFont="1" applyBorder="1" applyAlignment="1">
      <alignment horizontal="left" vertical="center" wrapText="1"/>
    </xf>
    <xf numFmtId="3" fontId="18" fillId="0" borderId="4" xfId="0" applyNumberFormat="1" applyFont="1" applyBorder="1" applyAlignment="1">
      <alignment horizontal="right" vertical="center"/>
    </xf>
    <xf numFmtId="0" fontId="18" fillId="0" borderId="4" xfId="0" applyFont="1" applyBorder="1" applyAlignment="1">
      <alignment vertical="center"/>
    </xf>
    <xf numFmtId="0" fontId="18" fillId="0" borderId="1" xfId="0" applyFont="1" applyBorder="1"/>
    <xf numFmtId="164" fontId="16" fillId="0" borderId="3" xfId="3" applyFont="1" applyBorder="1" applyAlignment="1">
      <alignment horizontal="center" vertical="center" wrapText="1"/>
    </xf>
    <xf numFmtId="0" fontId="17" fillId="0" borderId="3" xfId="0" applyFont="1" applyBorder="1" applyAlignment="1">
      <alignment horizontal="center" vertical="center" wrapText="1"/>
    </xf>
    <xf numFmtId="0" fontId="17" fillId="0" borderId="3" xfId="0" applyFont="1" applyBorder="1" applyAlignment="1">
      <alignment horizontal="left" vertical="center" wrapText="1"/>
    </xf>
    <xf numFmtId="3" fontId="2" fillId="0" borderId="4" xfId="0" applyNumberFormat="1" applyFont="1" applyBorder="1" applyAlignment="1">
      <alignment horizontal="right" vertical="center"/>
    </xf>
    <xf numFmtId="0" fontId="2" fillId="0" borderId="4" xfId="0" applyFont="1" applyBorder="1" applyAlignment="1">
      <alignment vertical="center"/>
    </xf>
    <xf numFmtId="0" fontId="2" fillId="0" borderId="1" xfId="0" applyFont="1" applyBorder="1"/>
    <xf numFmtId="3" fontId="2" fillId="0" borderId="4" xfId="0" applyNumberFormat="1" applyFont="1" applyFill="1" applyBorder="1" applyAlignment="1">
      <alignment horizontal="right" vertical="center"/>
    </xf>
    <xf numFmtId="0" fontId="17" fillId="0" borderId="1" xfId="0" applyFont="1" applyBorder="1" applyAlignment="1">
      <alignment horizontal="left" vertical="center" wrapText="1"/>
    </xf>
    <xf numFmtId="0" fontId="17" fillId="0" borderId="2" xfId="0" applyFont="1" applyBorder="1" applyAlignment="1">
      <alignment horizontal="left" vertical="center" wrapText="1"/>
    </xf>
    <xf numFmtId="0" fontId="17" fillId="0" borderId="4" xfId="0" applyFont="1" applyBorder="1" applyAlignment="1">
      <alignment horizontal="left" vertical="center" wrapText="1"/>
    </xf>
    <xf numFmtId="0" fontId="17" fillId="0" borderId="4"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 xfId="0" applyFont="1" applyFill="1" applyBorder="1" applyAlignment="1">
      <alignment horizontal="left" vertical="center" wrapText="1"/>
    </xf>
    <xf numFmtId="164" fontId="16" fillId="0" borderId="4" xfId="3" applyFont="1" applyBorder="1" applyAlignment="1">
      <alignment horizontal="center" vertical="center" wrapText="1"/>
    </xf>
    <xf numFmtId="164" fontId="16" fillId="0" borderId="1" xfId="3" applyFont="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9" fontId="18" fillId="0" borderId="4" xfId="2" applyFont="1" applyBorder="1" applyAlignment="1">
      <alignment vertical="center"/>
    </xf>
    <xf numFmtId="9" fontId="2" fillId="0" borderId="4" xfId="2" applyFont="1" applyBorder="1" applyAlignment="1">
      <alignment vertical="center"/>
    </xf>
    <xf numFmtId="4" fontId="18" fillId="0" borderId="4" xfId="0" applyNumberFormat="1" applyFont="1" applyBorder="1" applyAlignment="1">
      <alignment horizontal="right" vertical="center"/>
    </xf>
    <xf numFmtId="4" fontId="2" fillId="0" borderId="4" xfId="0" applyNumberFormat="1" applyFont="1" applyFill="1" applyBorder="1" applyAlignment="1">
      <alignment horizontal="right" vertical="center"/>
    </xf>
    <xf numFmtId="4" fontId="2" fillId="0" borderId="4" xfId="0" applyNumberFormat="1" applyFont="1" applyBorder="1" applyAlignment="1">
      <alignment horizontal="right" vertical="center"/>
    </xf>
    <xf numFmtId="0" fontId="17" fillId="0" borderId="4" xfId="0" applyFont="1" applyFill="1" applyBorder="1" applyAlignment="1">
      <alignment horizontal="center" vertical="center" wrapText="1"/>
    </xf>
    <xf numFmtId="0" fontId="17" fillId="0" borderId="1" xfId="0" applyFont="1" applyBorder="1" applyAlignment="1">
      <alignment horizontal="center" vertical="center" wrapText="1"/>
    </xf>
    <xf numFmtId="0" fontId="20" fillId="0" borderId="1" xfId="0" applyFont="1" applyBorder="1" applyAlignment="1">
      <alignment horizontal="center" vertical="center" wrapText="1"/>
    </xf>
    <xf numFmtId="167" fontId="18" fillId="0" borderId="4" xfId="0" applyNumberFormat="1" applyFont="1" applyBorder="1" applyAlignment="1">
      <alignment horizontal="right" vertical="center"/>
    </xf>
    <xf numFmtId="167" fontId="2" fillId="0" borderId="4" xfId="0" applyNumberFormat="1" applyFont="1" applyBorder="1" applyAlignment="1">
      <alignment horizontal="right" vertical="center"/>
    </xf>
    <xf numFmtId="9" fontId="18" fillId="0" borderId="4" xfId="2" applyFont="1" applyBorder="1" applyAlignment="1">
      <alignment horizontal="right" vertical="center"/>
    </xf>
    <xf numFmtId="9" fontId="2" fillId="0" borderId="4" xfId="2" applyFont="1" applyBorder="1" applyAlignment="1">
      <alignment horizontal="right" vertical="center"/>
    </xf>
    <xf numFmtId="0" fontId="17" fillId="0" borderId="8" xfId="0" applyFont="1" applyBorder="1" applyAlignment="1">
      <alignment horizontal="left" vertical="center" wrapText="1"/>
    </xf>
    <xf numFmtId="0" fontId="13" fillId="0" borderId="0" xfId="0" applyFont="1" applyAlignment="1">
      <alignment vertical="center"/>
    </xf>
    <xf numFmtId="0" fontId="24" fillId="0" borderId="0" xfId="0" applyFont="1" applyAlignment="1">
      <alignment vertical="center"/>
    </xf>
    <xf numFmtId="0" fontId="25" fillId="0" borderId="0" xfId="0" applyFont="1" applyAlignment="1">
      <alignment horizontal="center" vertical="center"/>
    </xf>
    <xf numFmtId="0" fontId="24" fillId="0" borderId="0" xfId="0" applyFont="1"/>
    <xf numFmtId="0" fontId="26" fillId="3" borderId="1" xfId="0" applyFont="1" applyFill="1" applyBorder="1" applyAlignment="1">
      <alignment horizontal="center" vertical="center" wrapText="1"/>
    </xf>
    <xf numFmtId="0" fontId="24" fillId="0" borderId="1" xfId="0" applyFont="1" applyBorder="1" applyAlignment="1">
      <alignment vertical="center"/>
    </xf>
    <xf numFmtId="0" fontId="26" fillId="3" borderId="1" xfId="0" applyFont="1" applyFill="1" applyBorder="1" applyAlignment="1">
      <alignment horizontal="center" vertical="center" wrapText="1"/>
    </xf>
    <xf numFmtId="164" fontId="27" fillId="0" borderId="1" xfId="3" applyFont="1" applyBorder="1" applyAlignment="1">
      <alignment vertical="center" wrapText="1"/>
    </xf>
    <xf numFmtId="0" fontId="24" fillId="0" borderId="1" xfId="0" applyFont="1" applyBorder="1" applyAlignment="1">
      <alignment vertical="center" wrapText="1"/>
    </xf>
    <xf numFmtId="0" fontId="24" fillId="2" borderId="1" xfId="0" applyFont="1" applyFill="1" applyBorder="1" applyAlignment="1" applyProtection="1">
      <alignment vertical="center" wrapText="1"/>
    </xf>
    <xf numFmtId="0" fontId="24" fillId="2" borderId="1" xfId="0" applyFont="1" applyFill="1" applyBorder="1" applyAlignment="1">
      <alignment vertical="center"/>
    </xf>
    <xf numFmtId="1" fontId="24" fillId="2" borderId="1" xfId="0" applyNumberFormat="1" applyFont="1" applyFill="1" applyBorder="1" applyAlignment="1">
      <alignment horizontal="center" vertical="center"/>
    </xf>
    <xf numFmtId="1" fontId="24" fillId="2" borderId="1" xfId="0" applyNumberFormat="1" applyFont="1" applyFill="1" applyBorder="1" applyAlignment="1" applyProtection="1">
      <alignment horizontal="center" vertical="center" wrapText="1"/>
    </xf>
    <xf numFmtId="0" fontId="24" fillId="0" borderId="1" xfId="0" applyFont="1" applyBorder="1"/>
    <xf numFmtId="164" fontId="27" fillId="0" borderId="1" xfId="3" applyFont="1" applyBorder="1" applyAlignment="1">
      <alignment horizontal="center" vertical="center" wrapText="1"/>
    </xf>
    <xf numFmtId="0" fontId="24" fillId="0" borderId="1" xfId="0" applyFont="1" applyBorder="1" applyAlignment="1">
      <alignment horizontal="left" vertical="center" wrapText="1"/>
    </xf>
    <xf numFmtId="0" fontId="24" fillId="0" borderId="1" xfId="0" applyFont="1" applyBorder="1" applyAlignment="1" applyProtection="1">
      <alignment horizontal="left" vertical="center" wrapText="1"/>
    </xf>
    <xf numFmtId="9" fontId="24" fillId="2" borderId="1" xfId="0" applyNumberFormat="1" applyFont="1" applyFill="1" applyBorder="1" applyAlignment="1">
      <alignment horizontal="center" vertical="center"/>
    </xf>
    <xf numFmtId="9" fontId="24" fillId="2" borderId="1" xfId="0" applyNumberFormat="1" applyFont="1" applyFill="1" applyBorder="1" applyAlignment="1" applyProtection="1">
      <alignment horizontal="center" vertical="center" wrapText="1"/>
    </xf>
    <xf numFmtId="0" fontId="24" fillId="2" borderId="1" xfId="0" applyFont="1" applyFill="1" applyBorder="1" applyAlignment="1">
      <alignment vertical="center" wrapText="1"/>
    </xf>
    <xf numFmtId="0" fontId="24" fillId="0" borderId="1" xfId="0" applyFont="1" applyBorder="1" applyAlignment="1" applyProtection="1">
      <alignment vertical="center" wrapText="1"/>
    </xf>
    <xf numFmtId="9" fontId="24" fillId="0" borderId="1" xfId="0" applyNumberFormat="1" applyFont="1" applyBorder="1" applyAlignment="1">
      <alignment horizontal="center" vertical="center"/>
    </xf>
    <xf numFmtId="9" fontId="24" fillId="0" borderId="1" xfId="0" applyNumberFormat="1" applyFont="1" applyBorder="1" applyAlignment="1" applyProtection="1">
      <alignment horizontal="center" vertical="center" wrapText="1"/>
    </xf>
    <xf numFmtId="9" fontId="24" fillId="2" borderId="1" xfId="2" applyFont="1" applyFill="1" applyBorder="1" applyAlignment="1">
      <alignment horizontal="center" vertical="center"/>
    </xf>
    <xf numFmtId="9" fontId="24" fillId="2" borderId="1" xfId="2" applyFont="1" applyFill="1" applyBorder="1" applyAlignment="1" applyProtection="1">
      <alignment horizontal="center" vertical="center" wrapText="1"/>
    </xf>
    <xf numFmtId="0" fontId="27" fillId="0" borderId="1" xfId="0" applyFont="1" applyBorder="1" applyAlignment="1">
      <alignment horizontal="center" vertical="center" wrapText="1"/>
    </xf>
    <xf numFmtId="9" fontId="24" fillId="2" borderId="1" xfId="0" applyNumberFormat="1" applyFont="1" applyFill="1" applyBorder="1" applyAlignment="1">
      <alignment vertical="center"/>
    </xf>
    <xf numFmtId="0" fontId="24" fillId="0" borderId="1" xfId="0" applyFont="1" applyBorder="1" applyAlignment="1">
      <alignment horizontal="center" vertical="center" wrapText="1"/>
    </xf>
    <xf numFmtId="0" fontId="24" fillId="0" borderId="1" xfId="0" applyNumberFormat="1" applyFont="1" applyBorder="1" applyAlignment="1">
      <alignment horizontal="center" vertical="center" wrapText="1"/>
    </xf>
    <xf numFmtId="9" fontId="24" fillId="2" borderId="1" xfId="0" applyNumberFormat="1" applyFont="1" applyFill="1" applyBorder="1" applyAlignment="1">
      <alignment horizontal="center" vertical="center" wrapText="1"/>
    </xf>
    <xf numFmtId="0" fontId="24" fillId="0" borderId="1" xfId="0" applyFont="1" applyBorder="1" applyAlignment="1">
      <alignment horizontal="left" vertical="center" wrapText="1"/>
    </xf>
    <xf numFmtId="1" fontId="24" fillId="2" borderId="1" xfId="0" applyNumberFormat="1" applyFont="1" applyFill="1" applyBorder="1" applyAlignment="1">
      <alignment horizontal="center" vertical="center" wrapText="1"/>
    </xf>
    <xf numFmtId="1" fontId="24" fillId="2" borderId="1" xfId="2" applyNumberFormat="1" applyFont="1" applyFill="1" applyBorder="1" applyAlignment="1" applyProtection="1">
      <alignment horizontal="center" vertical="center" wrapText="1"/>
    </xf>
    <xf numFmtId="0" fontId="24" fillId="0" borderId="1" xfId="0" applyFont="1" applyBorder="1" applyAlignment="1" applyProtection="1">
      <alignment vertical="center" wrapText="1"/>
      <protection locked="0"/>
    </xf>
    <xf numFmtId="0" fontId="28" fillId="0" borderId="0" xfId="0" applyFont="1" applyAlignment="1">
      <alignment vertical="center"/>
    </xf>
    <xf numFmtId="0" fontId="24" fillId="0" borderId="1" xfId="0" applyFont="1" applyFill="1" applyBorder="1" applyAlignment="1">
      <alignment vertical="center" wrapText="1"/>
    </xf>
    <xf numFmtId="9" fontId="24" fillId="0" borderId="1" xfId="0" applyNumberFormat="1" applyFont="1" applyFill="1" applyBorder="1" applyAlignment="1">
      <alignment horizontal="center" vertical="center" wrapText="1"/>
    </xf>
    <xf numFmtId="0" fontId="24" fillId="0" borderId="1" xfId="0" applyFont="1" applyFill="1" applyBorder="1" applyAlignment="1">
      <alignment horizontal="center" vertical="center" wrapText="1"/>
    </xf>
    <xf numFmtId="10" fontId="24" fillId="0" borderId="1" xfId="0" applyNumberFormat="1" applyFont="1" applyFill="1" applyBorder="1" applyAlignment="1">
      <alignment horizontal="center" vertical="center" wrapText="1"/>
    </xf>
    <xf numFmtId="0" fontId="24" fillId="0" borderId="1" xfId="0" applyFont="1" applyFill="1" applyBorder="1" applyAlignment="1">
      <alignment horizontal="left" vertical="center" wrapText="1"/>
    </xf>
    <xf numFmtId="0" fontId="29" fillId="0" borderId="0" xfId="0" applyFont="1" applyAlignment="1">
      <alignment horizontal="center" vertical="center"/>
    </xf>
    <xf numFmtId="0" fontId="13" fillId="0" borderId="0" xfId="0" applyFont="1" applyAlignment="1">
      <alignment horizontal="center" vertical="center" wrapText="1"/>
    </xf>
    <xf numFmtId="0" fontId="13" fillId="0" borderId="0" xfId="0" applyFont="1"/>
    <xf numFmtId="0" fontId="30" fillId="0" borderId="0" xfId="0" applyFont="1" applyAlignment="1">
      <alignment horizontal="center" vertical="center"/>
    </xf>
    <xf numFmtId="0" fontId="13" fillId="2" borderId="1" xfId="0" applyFont="1" applyFill="1" applyBorder="1" applyAlignment="1">
      <alignment horizontal="center" vertical="center"/>
    </xf>
    <xf numFmtId="0" fontId="31" fillId="3" borderId="1" xfId="0" applyFont="1" applyFill="1" applyBorder="1" applyAlignment="1">
      <alignment horizontal="center" vertical="center" wrapText="1"/>
    </xf>
    <xf numFmtId="0" fontId="13" fillId="2" borderId="0" xfId="0" applyFont="1" applyFill="1" applyBorder="1" applyAlignment="1">
      <alignment horizontal="center"/>
    </xf>
    <xf numFmtId="0" fontId="13" fillId="2" borderId="0" xfId="0" applyFont="1" applyFill="1" applyBorder="1" applyAlignment="1">
      <alignment horizontal="center" vertical="center"/>
    </xf>
    <xf numFmtId="0" fontId="15" fillId="3" borderId="1" xfId="0" applyFont="1" applyFill="1" applyBorder="1" applyAlignment="1">
      <alignment horizontal="center" vertical="center" wrapText="1"/>
    </xf>
    <xf numFmtId="0" fontId="32" fillId="3" borderId="1" xfId="0" applyFont="1" applyFill="1" applyBorder="1" applyAlignment="1">
      <alignment horizontal="center" vertical="center" wrapText="1"/>
    </xf>
    <xf numFmtId="0" fontId="13" fillId="0" borderId="1" xfId="0" applyFont="1" applyBorder="1" applyAlignment="1">
      <alignment vertical="center"/>
    </xf>
    <xf numFmtId="0" fontId="15" fillId="3" borderId="1" xfId="0" applyFont="1" applyFill="1" applyBorder="1" applyAlignment="1">
      <alignment horizontal="center" vertical="center" wrapText="1"/>
    </xf>
    <xf numFmtId="0" fontId="30" fillId="5" borderId="1" xfId="0" applyFont="1" applyFill="1" applyBorder="1" applyAlignment="1">
      <alignment horizontal="center" vertical="center" wrapText="1"/>
    </xf>
    <xf numFmtId="164" fontId="30" fillId="0" borderId="1" xfId="3" applyFont="1" applyBorder="1" applyAlignment="1">
      <alignment horizontal="left" vertical="center" wrapText="1"/>
    </xf>
    <xf numFmtId="0" fontId="17" fillId="0" borderId="1" xfId="0" applyFont="1" applyBorder="1" applyAlignment="1">
      <alignment horizontal="left" vertical="center" wrapText="1"/>
    </xf>
    <xf numFmtId="0" fontId="13" fillId="0" borderId="1" xfId="0" applyFont="1" applyBorder="1" applyAlignment="1">
      <alignment horizontal="left" vertical="center"/>
    </xf>
    <xf numFmtId="0" fontId="13" fillId="2" borderId="1" xfId="0" applyFont="1" applyFill="1" applyBorder="1" applyAlignment="1">
      <alignment horizontal="left" vertical="center"/>
    </xf>
    <xf numFmtId="0" fontId="13" fillId="0" borderId="1" xfId="0" applyFont="1" applyBorder="1" applyAlignment="1">
      <alignment horizontal="left" vertical="center" wrapText="1"/>
    </xf>
    <xf numFmtId="0" fontId="13" fillId="0" borderId="1" xfId="0" applyFont="1" applyBorder="1" applyAlignment="1">
      <alignment horizontal="center" vertical="center"/>
    </xf>
    <xf numFmtId="0" fontId="13" fillId="0" borderId="1" xfId="0" applyFont="1" applyBorder="1" applyAlignment="1">
      <alignment horizontal="left"/>
    </xf>
    <xf numFmtId="0" fontId="13" fillId="2" borderId="1" xfId="0" applyFont="1" applyFill="1" applyBorder="1" applyAlignment="1">
      <alignment vertical="center"/>
    </xf>
    <xf numFmtId="0" fontId="17" fillId="2" borderId="4" xfId="0" applyFont="1" applyFill="1" applyBorder="1" applyAlignment="1">
      <alignment vertical="center" wrapText="1"/>
    </xf>
    <xf numFmtId="0" fontId="17" fillId="2" borderId="4" xfId="0" applyFont="1" applyFill="1" applyBorder="1" applyAlignment="1">
      <alignment horizontal="center" vertical="center" wrapText="1"/>
    </xf>
    <xf numFmtId="0" fontId="13" fillId="2" borderId="4" xfId="0" applyFont="1" applyFill="1" applyBorder="1" applyAlignment="1">
      <alignment horizontal="center" vertical="center"/>
    </xf>
    <xf numFmtId="0" fontId="33" fillId="2" borderId="1" xfId="0" applyFont="1" applyFill="1" applyBorder="1" applyAlignment="1">
      <alignment horizontal="left" vertical="center" wrapText="1"/>
    </xf>
    <xf numFmtId="0" fontId="13" fillId="2" borderId="4" xfId="0" applyFont="1" applyFill="1" applyBorder="1" applyAlignment="1">
      <alignment vertical="center" wrapText="1"/>
    </xf>
    <xf numFmtId="3" fontId="13" fillId="2" borderId="4" xfId="0" applyNumberFormat="1" applyFont="1" applyFill="1" applyBorder="1" applyAlignment="1">
      <alignment horizontal="center" vertical="center"/>
    </xf>
    <xf numFmtId="0" fontId="13" fillId="2" borderId="4" xfId="0" applyFont="1" applyFill="1" applyBorder="1" applyAlignment="1">
      <alignment horizontal="center" vertical="center" wrapText="1"/>
    </xf>
    <xf numFmtId="0" fontId="13" fillId="2" borderId="1" xfId="0" applyFont="1" applyFill="1" applyBorder="1" applyAlignment="1">
      <alignment horizontal="left"/>
    </xf>
    <xf numFmtId="0" fontId="13" fillId="2" borderId="0" xfId="0" applyFont="1" applyFill="1"/>
    <xf numFmtId="0" fontId="13" fillId="2" borderId="0" xfId="0" applyFont="1" applyFill="1" applyAlignment="1">
      <alignment vertical="center"/>
    </xf>
    <xf numFmtId="0" fontId="17" fillId="2" borderId="2" xfId="0" applyFont="1" applyFill="1" applyBorder="1" applyAlignment="1">
      <alignment horizontal="center" vertical="center" wrapText="1"/>
    </xf>
    <xf numFmtId="0" fontId="13" fillId="2" borderId="4" xfId="0" applyFont="1" applyFill="1" applyBorder="1" applyAlignment="1">
      <alignment horizontal="left" vertical="center" wrapText="1"/>
    </xf>
    <xf numFmtId="0" fontId="13" fillId="2" borderId="2" xfId="0" applyFont="1" applyFill="1" applyBorder="1" applyAlignment="1">
      <alignment horizontal="center" vertical="center" wrapText="1"/>
    </xf>
    <xf numFmtId="9" fontId="13" fillId="2" borderId="4" xfId="0" applyNumberFormat="1" applyFont="1" applyFill="1" applyBorder="1" applyAlignment="1">
      <alignment horizontal="center" vertical="center"/>
    </xf>
    <xf numFmtId="0" fontId="17" fillId="2" borderId="3"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1" xfId="0" applyFont="1" applyFill="1" applyBorder="1" applyAlignment="1">
      <alignment horizontal="left" vertical="center" wrapText="1"/>
    </xf>
    <xf numFmtId="0" fontId="34" fillId="0" borderId="1" xfId="0" applyFont="1" applyBorder="1" applyAlignment="1">
      <alignment horizontal="left" vertical="center" wrapText="1"/>
    </xf>
    <xf numFmtId="0" fontId="17" fillId="2" borderId="1" xfId="0" applyFont="1" applyFill="1" applyBorder="1" applyAlignment="1">
      <alignment horizontal="left" vertical="center" wrapText="1"/>
    </xf>
    <xf numFmtId="0" fontId="30" fillId="2" borderId="1" xfId="0" applyFont="1" applyFill="1" applyBorder="1" applyAlignment="1">
      <alignment horizontal="left" vertical="center" wrapText="1"/>
    </xf>
    <xf numFmtId="0" fontId="13" fillId="0" borderId="1" xfId="0" applyFont="1" applyBorder="1" applyAlignment="1">
      <alignment horizontal="left" vertical="center" wrapText="1"/>
    </xf>
    <xf numFmtId="9" fontId="13" fillId="0" borderId="1" xfId="0" applyNumberFormat="1" applyFont="1" applyBorder="1" applyAlignment="1">
      <alignment horizontal="center" vertical="center"/>
    </xf>
    <xf numFmtId="0" fontId="35" fillId="0" borderId="1" xfId="0" applyFont="1" applyFill="1" applyBorder="1" applyAlignment="1">
      <alignment horizontal="left" vertical="center" wrapText="1"/>
    </xf>
    <xf numFmtId="0" fontId="35" fillId="2" borderId="1" xfId="0" applyFont="1" applyFill="1" applyBorder="1" applyAlignment="1">
      <alignment horizontal="center" vertical="center" wrapText="1"/>
    </xf>
    <xf numFmtId="0" fontId="35" fillId="2"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35" fillId="0" borderId="1" xfId="0" applyFont="1" applyFill="1" applyBorder="1" applyAlignment="1">
      <alignment horizontal="center" vertical="center" wrapText="1"/>
    </xf>
    <xf numFmtId="0" fontId="13" fillId="0" borderId="1" xfId="0" applyFont="1" applyFill="1" applyBorder="1" applyAlignment="1">
      <alignment horizontal="center" vertical="center"/>
    </xf>
    <xf numFmtId="3" fontId="13" fillId="2" borderId="1" xfId="0" applyNumberFormat="1" applyFont="1" applyFill="1" applyBorder="1" applyAlignment="1">
      <alignment horizontal="center" vertical="center"/>
    </xf>
    <xf numFmtId="0" fontId="36" fillId="0" borderId="1" xfId="0" applyFont="1" applyBorder="1" applyAlignment="1">
      <alignment horizontal="left" vertical="center" wrapText="1"/>
    </xf>
    <xf numFmtId="0" fontId="36" fillId="2" borderId="1" xfId="0" applyFont="1" applyFill="1" applyBorder="1" applyAlignment="1">
      <alignment horizontal="left" vertical="center" wrapText="1"/>
    </xf>
    <xf numFmtId="0" fontId="35" fillId="2" borderId="1" xfId="0" applyFont="1" applyFill="1" applyBorder="1" applyAlignment="1">
      <alignment horizontal="left" vertical="center"/>
    </xf>
    <xf numFmtId="0" fontId="35" fillId="2" borderId="1" xfId="0" applyFont="1" applyFill="1" applyBorder="1" applyAlignment="1">
      <alignment horizontal="center" vertical="center"/>
    </xf>
    <xf numFmtId="0" fontId="35" fillId="0" borderId="1" xfId="0" applyFont="1" applyBorder="1" applyAlignment="1">
      <alignment horizontal="left" vertical="center" wrapText="1"/>
    </xf>
    <xf numFmtId="0" fontId="35" fillId="0" borderId="1" xfId="0" applyFont="1" applyBorder="1" applyAlignment="1">
      <alignment horizontal="left" vertical="center"/>
    </xf>
    <xf numFmtId="0" fontId="17" fillId="2" borderId="1" xfId="0" applyFont="1" applyFill="1" applyBorder="1" applyAlignment="1">
      <alignment vertical="center" wrapText="1"/>
    </xf>
    <xf numFmtId="0" fontId="30" fillId="2" borderId="1" xfId="0" applyFont="1" applyFill="1" applyBorder="1" applyAlignment="1">
      <alignment horizontal="left" wrapText="1"/>
    </xf>
    <xf numFmtId="9" fontId="13" fillId="2" borderId="1" xfId="2" applyFont="1" applyFill="1" applyBorder="1" applyAlignment="1">
      <alignment horizontal="center" vertical="center"/>
    </xf>
    <xf numFmtId="0" fontId="34" fillId="0" borderId="2" xfId="0" applyFont="1" applyBorder="1" applyAlignment="1">
      <alignment horizontal="center" vertical="center" wrapText="1"/>
    </xf>
    <xf numFmtId="168" fontId="35" fillId="0" borderId="1" xfId="1" applyNumberFormat="1" applyFont="1" applyFill="1" applyBorder="1" applyAlignment="1">
      <alignment horizontal="left" vertical="center" wrapText="1"/>
    </xf>
    <xf numFmtId="3" fontId="13" fillId="0" borderId="1" xfId="0" applyNumberFormat="1" applyFont="1" applyBorder="1" applyAlignment="1">
      <alignment horizontal="center" vertical="center"/>
    </xf>
    <xf numFmtId="0" fontId="34" fillId="0" borderId="3" xfId="0" applyFont="1" applyBorder="1" applyAlignment="1">
      <alignment horizontal="center" vertical="center" wrapText="1"/>
    </xf>
    <xf numFmtId="0" fontId="30" fillId="2" borderId="1" xfId="0" applyFont="1" applyFill="1" applyBorder="1" applyAlignment="1">
      <alignment horizontal="left" vertical="center" wrapText="1"/>
    </xf>
    <xf numFmtId="0" fontId="13" fillId="2"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3" fontId="13" fillId="0" borderId="1" xfId="0" applyNumberFormat="1" applyFont="1" applyBorder="1" applyAlignment="1">
      <alignment horizontal="left" vertical="center"/>
    </xf>
    <xf numFmtId="0" fontId="13" fillId="0" borderId="1" xfId="0" applyFont="1" applyFill="1" applyBorder="1" applyAlignment="1">
      <alignment vertical="center"/>
    </xf>
    <xf numFmtId="0" fontId="13" fillId="0" borderId="1" xfId="0" applyFont="1" applyFill="1" applyBorder="1" applyAlignment="1">
      <alignment horizontal="left" vertical="center"/>
    </xf>
    <xf numFmtId="0" fontId="13" fillId="0" borderId="0" xfId="0" applyFont="1" applyFill="1" applyAlignment="1">
      <alignment vertical="center"/>
    </xf>
    <xf numFmtId="0" fontId="17"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168" fontId="35" fillId="2" borderId="1" xfId="1" applyNumberFormat="1" applyFont="1" applyFill="1" applyBorder="1" applyAlignment="1">
      <alignment horizontal="left" vertical="center" wrapText="1"/>
    </xf>
    <xf numFmtId="0" fontId="17" fillId="2" borderId="2" xfId="0" applyFont="1" applyFill="1" applyBorder="1" applyAlignment="1">
      <alignment horizontal="left" vertical="center" wrapText="1"/>
    </xf>
    <xf numFmtId="169" fontId="35" fillId="2" borderId="1" xfId="1" applyNumberFormat="1" applyFont="1" applyFill="1" applyBorder="1" applyAlignment="1">
      <alignment horizontal="left" vertical="center" wrapText="1"/>
    </xf>
    <xf numFmtId="0" fontId="17" fillId="2" borderId="4" xfId="0" applyFont="1" applyFill="1" applyBorder="1" applyAlignment="1">
      <alignment horizontal="left" vertical="center" wrapText="1"/>
    </xf>
    <xf numFmtId="0" fontId="34" fillId="0" borderId="4" xfId="0" applyFont="1" applyBorder="1" applyAlignment="1">
      <alignment horizontal="center" vertical="center" wrapText="1"/>
    </xf>
    <xf numFmtId="9" fontId="17" fillId="0" borderId="1" xfId="2" applyFont="1" applyBorder="1" applyAlignment="1">
      <alignment horizontal="center" vertical="center" wrapText="1"/>
    </xf>
    <xf numFmtId="0" fontId="35" fillId="0" borderId="1" xfId="0" applyFont="1" applyBorder="1" applyAlignment="1">
      <alignment horizontal="left" vertical="center" wrapText="1"/>
    </xf>
    <xf numFmtId="0" fontId="36" fillId="0" borderId="1" xfId="0" applyFont="1" applyBorder="1" applyAlignment="1">
      <alignment horizontal="left" vertical="center" wrapText="1"/>
    </xf>
    <xf numFmtId="0" fontId="37" fillId="2" borderId="1" xfId="0" applyFont="1" applyFill="1" applyBorder="1" applyAlignment="1">
      <alignment horizontal="left" vertical="center" wrapText="1"/>
    </xf>
    <xf numFmtId="0" fontId="35" fillId="0" borderId="1" xfId="0" applyFont="1" applyBorder="1" applyAlignment="1">
      <alignment horizontal="center" vertical="center"/>
    </xf>
    <xf numFmtId="0" fontId="13" fillId="0" borderId="0" xfId="0" applyFont="1" applyAlignment="1">
      <alignment horizontal="center" vertical="center"/>
    </xf>
    <xf numFmtId="0" fontId="7" fillId="0" borderId="0" xfId="0" applyFont="1" applyAlignment="1">
      <alignment vertical="center"/>
    </xf>
    <xf numFmtId="0" fontId="7" fillId="0" borderId="0" xfId="0" applyFont="1" applyAlignment="1">
      <alignment vertical="center" wrapText="1"/>
    </xf>
    <xf numFmtId="0" fontId="7" fillId="0" borderId="0" xfId="0" applyFont="1"/>
    <xf numFmtId="0" fontId="38" fillId="3" borderId="1" xfId="0" applyFont="1" applyFill="1" applyBorder="1" applyAlignment="1">
      <alignment horizontal="center" vertical="center" wrapText="1"/>
    </xf>
    <xf numFmtId="0" fontId="7" fillId="0" borderId="1" xfId="0" applyFont="1" applyBorder="1" applyAlignment="1">
      <alignment vertical="center"/>
    </xf>
    <xf numFmtId="0" fontId="39" fillId="0" borderId="2" xfId="0" applyFont="1" applyBorder="1" applyAlignment="1">
      <alignment horizontal="center" vertical="center" wrapText="1"/>
    </xf>
    <xf numFmtId="0" fontId="40" fillId="0" borderId="2" xfId="0" applyFont="1" applyBorder="1" applyAlignment="1">
      <alignment horizontal="left" vertical="center" wrapText="1"/>
    </xf>
    <xf numFmtId="0" fontId="40" fillId="0" borderId="1" xfId="0" applyFont="1" applyBorder="1" applyAlignment="1">
      <alignment horizontal="left" vertical="center" wrapText="1"/>
    </xf>
    <xf numFmtId="0" fontId="40" fillId="2" borderId="1" xfId="0" applyFont="1" applyFill="1" applyBorder="1" applyAlignment="1">
      <alignment horizontal="left" vertical="center" wrapText="1"/>
    </xf>
    <xf numFmtId="0" fontId="7" fillId="0" borderId="1" xfId="0" applyFont="1" applyBorder="1" applyAlignment="1">
      <alignment horizontal="left" vertical="center" wrapText="1"/>
    </xf>
    <xf numFmtId="0" fontId="41" fillId="2" borderId="1" xfId="0" applyFont="1" applyFill="1" applyBorder="1" applyAlignment="1" applyProtection="1">
      <alignment horizontal="left" vertical="center" wrapText="1"/>
    </xf>
    <xf numFmtId="0" fontId="41" fillId="2" borderId="1" xfId="0" applyFont="1" applyFill="1" applyBorder="1" applyAlignment="1">
      <alignment horizontal="left" vertical="center" wrapText="1"/>
    </xf>
    <xf numFmtId="0" fontId="41" fillId="2" borderId="1" xfId="0" applyFont="1" applyFill="1" applyBorder="1" applyAlignment="1">
      <alignment horizontal="center" vertical="center" wrapText="1"/>
    </xf>
    <xf numFmtId="9" fontId="41" fillId="2" borderId="1" xfId="0" applyNumberFormat="1" applyFont="1" applyFill="1" applyBorder="1" applyAlignment="1">
      <alignment horizontal="center" vertical="center" wrapText="1"/>
    </xf>
    <xf numFmtId="0" fontId="41" fillId="2" borderId="1" xfId="0" applyFont="1" applyFill="1" applyBorder="1" applyAlignment="1">
      <alignment vertical="center" wrapText="1"/>
    </xf>
    <xf numFmtId="0" fontId="41" fillId="0" borderId="1" xfId="0" applyFont="1" applyFill="1" applyBorder="1" applyAlignment="1" applyProtection="1">
      <alignment vertical="center" wrapText="1"/>
      <protection locked="0"/>
    </xf>
    <xf numFmtId="0" fontId="41" fillId="0" borderId="1" xfId="0" applyFont="1" applyFill="1" applyBorder="1" applyAlignment="1">
      <alignment vertical="center" wrapText="1"/>
    </xf>
    <xf numFmtId="0" fontId="39" fillId="0" borderId="3" xfId="0" applyFont="1" applyBorder="1" applyAlignment="1">
      <alignment horizontal="center" vertical="center" wrapText="1"/>
    </xf>
    <xf numFmtId="0" fontId="40" fillId="0" borderId="3" xfId="0" applyFont="1" applyBorder="1" applyAlignment="1">
      <alignment horizontal="left" vertical="center" wrapText="1"/>
    </xf>
    <xf numFmtId="9" fontId="7" fillId="0" borderId="1" xfId="2" applyFont="1" applyBorder="1" applyAlignment="1">
      <alignment horizontal="center" vertical="center"/>
    </xf>
    <xf numFmtId="0" fontId="41" fillId="0" borderId="1" xfId="0" applyFont="1" applyFill="1" applyBorder="1" applyAlignment="1">
      <alignment horizontal="center" vertical="center" wrapText="1"/>
    </xf>
    <xf numFmtId="9" fontId="41" fillId="0" borderId="1" xfId="0" applyNumberFormat="1" applyFont="1" applyFill="1" applyBorder="1" applyAlignment="1">
      <alignment horizontal="center" vertical="center" wrapText="1"/>
    </xf>
    <xf numFmtId="0" fontId="7" fillId="2" borderId="0" xfId="0" applyFont="1" applyFill="1" applyAlignment="1">
      <alignment vertical="center"/>
    </xf>
    <xf numFmtId="0" fontId="40" fillId="2" borderId="1" xfId="0" applyFont="1" applyFill="1" applyBorder="1" applyAlignment="1">
      <alignment horizontal="left" vertical="center" wrapText="1"/>
    </xf>
    <xf numFmtId="9" fontId="7" fillId="2" borderId="1" xfId="2" applyFont="1" applyFill="1" applyBorder="1" applyAlignment="1">
      <alignment horizontal="center" vertical="center"/>
    </xf>
    <xf numFmtId="10" fontId="41" fillId="2" borderId="1" xfId="0" applyNumberFormat="1" applyFont="1" applyFill="1" applyBorder="1" applyAlignment="1">
      <alignment horizontal="center" vertical="center" wrapText="1"/>
    </xf>
    <xf numFmtId="0" fontId="7" fillId="2" borderId="1" xfId="0" applyFont="1" applyFill="1" applyBorder="1" applyAlignment="1" applyProtection="1">
      <alignment vertical="center" wrapText="1"/>
      <protection locked="0"/>
    </xf>
    <xf numFmtId="0" fontId="7" fillId="0" borderId="1" xfId="0" applyFont="1" applyFill="1" applyBorder="1" applyAlignment="1" applyProtection="1">
      <alignment vertical="center" wrapText="1"/>
      <protection locked="0"/>
    </xf>
    <xf numFmtId="0" fontId="7" fillId="0" borderId="1" xfId="0" applyFont="1" applyFill="1" applyBorder="1" applyAlignment="1">
      <alignment vertical="center" wrapText="1"/>
    </xf>
    <xf numFmtId="0" fontId="40" fillId="0" borderId="1" xfId="0" applyFont="1" applyFill="1" applyBorder="1" applyAlignment="1" applyProtection="1">
      <alignment horizontal="left" vertical="center" wrapText="1"/>
    </xf>
    <xf numFmtId="0" fontId="40" fillId="2" borderId="1" xfId="0" applyFont="1" applyFill="1" applyBorder="1" applyAlignment="1" applyProtection="1">
      <alignment horizontal="left" vertical="center" wrapText="1"/>
    </xf>
    <xf numFmtId="0" fontId="7" fillId="0" borderId="1" xfId="0" applyFont="1" applyBorder="1" applyAlignment="1">
      <alignment horizontal="center" vertical="center"/>
    </xf>
    <xf numFmtId="0" fontId="7" fillId="0" borderId="1" xfId="0" applyFont="1" applyBorder="1" applyAlignment="1">
      <alignment vertical="center" wrapText="1"/>
    </xf>
    <xf numFmtId="0" fontId="7" fillId="0" borderId="1" xfId="0" applyFont="1" applyBorder="1" applyAlignment="1">
      <alignment horizontal="left" vertical="center" wrapText="1"/>
    </xf>
    <xf numFmtId="165" fontId="7" fillId="2" borderId="1" xfId="0" applyNumberFormat="1" applyFont="1" applyFill="1" applyBorder="1" applyAlignment="1">
      <alignment horizontal="center" vertical="center"/>
    </xf>
    <xf numFmtId="165" fontId="7" fillId="0" borderId="1" xfId="1" applyNumberFormat="1" applyFont="1" applyBorder="1" applyAlignment="1">
      <alignment horizontal="center" vertical="center"/>
    </xf>
    <xf numFmtId="0" fontId="40" fillId="0" borderId="4" xfId="0" applyFont="1" applyBorder="1" applyAlignment="1">
      <alignment horizontal="left" vertical="center" wrapText="1"/>
    </xf>
    <xf numFmtId="165" fontId="7" fillId="2" borderId="1" xfId="1" applyNumberFormat="1" applyFont="1" applyFill="1" applyBorder="1" applyAlignment="1">
      <alignment horizontal="center" vertical="center"/>
    </xf>
    <xf numFmtId="0" fontId="7" fillId="0" borderId="2" xfId="0" applyFont="1" applyBorder="1" applyAlignment="1">
      <alignment horizontal="left" vertical="center" wrapText="1"/>
    </xf>
    <xf numFmtId="0" fontId="40" fillId="0" borderId="2" xfId="0" applyFont="1" applyFill="1" applyBorder="1" applyAlignment="1">
      <alignment horizontal="left" vertical="center" wrapText="1"/>
    </xf>
    <xf numFmtId="0" fontId="40" fillId="0" borderId="1" xfId="0" applyFont="1" applyFill="1" applyBorder="1" applyAlignment="1">
      <alignment horizontal="left" vertical="center" wrapText="1"/>
    </xf>
    <xf numFmtId="0" fontId="7" fillId="0" borderId="4" xfId="0" applyFont="1" applyBorder="1" applyAlignment="1">
      <alignment horizontal="left" vertical="center" wrapText="1"/>
    </xf>
    <xf numFmtId="0" fontId="40" fillId="0" borderId="4" xfId="0" applyFont="1" applyFill="1" applyBorder="1" applyAlignment="1">
      <alignment horizontal="left" vertical="center" wrapText="1"/>
    </xf>
    <xf numFmtId="1" fontId="7" fillId="2" borderId="1" xfId="0" applyNumberFormat="1" applyFont="1" applyFill="1" applyBorder="1" applyAlignment="1">
      <alignment horizontal="center" vertical="center" wrapText="1"/>
    </xf>
    <xf numFmtId="0" fontId="40" fillId="0" borderId="3" xfId="0" applyFont="1" applyFill="1" applyBorder="1" applyAlignment="1">
      <alignment horizontal="left" vertical="center" wrapText="1"/>
    </xf>
    <xf numFmtId="0" fontId="7" fillId="0" borderId="1" xfId="0" applyFont="1" applyFill="1" applyBorder="1" applyAlignment="1">
      <alignment vertical="center"/>
    </xf>
    <xf numFmtId="9" fontId="7" fillId="0" borderId="1" xfId="2" applyFont="1" applyFill="1" applyBorder="1" applyAlignment="1">
      <alignment horizontal="center" vertical="center"/>
    </xf>
    <xf numFmtId="0" fontId="7" fillId="0" borderId="1" xfId="0" applyFont="1" applyFill="1" applyBorder="1" applyAlignment="1">
      <alignment horizontal="center" vertical="center" wrapText="1"/>
    </xf>
    <xf numFmtId="9" fontId="7" fillId="0" borderId="1" xfId="0" applyNumberFormat="1" applyFont="1" applyFill="1" applyBorder="1" applyAlignment="1">
      <alignment horizontal="center" vertical="center" wrapText="1"/>
    </xf>
    <xf numFmtId="1" fontId="41" fillId="2" borderId="1" xfId="0" applyNumberFormat="1" applyFont="1" applyFill="1" applyBorder="1" applyAlignment="1">
      <alignment horizontal="center" vertical="center" wrapText="1"/>
    </xf>
    <xf numFmtId="0" fontId="7" fillId="2" borderId="1" xfId="0" applyFont="1" applyFill="1" applyBorder="1" applyAlignment="1" applyProtection="1">
      <alignment horizontal="left" vertical="center" wrapText="1"/>
    </xf>
    <xf numFmtId="0" fontId="7" fillId="0" borderId="1" xfId="0" applyFont="1" applyFill="1" applyBorder="1" applyAlignment="1">
      <alignment horizontal="left" vertical="center"/>
    </xf>
    <xf numFmtId="0" fontId="40" fillId="0" borderId="1" xfId="0" applyFont="1" applyBorder="1" applyAlignment="1">
      <alignment horizontal="left" vertical="center" wrapText="1"/>
    </xf>
    <xf numFmtId="0" fontId="7" fillId="0" borderId="1" xfId="0" applyFont="1" applyFill="1" applyBorder="1" applyAlignment="1">
      <alignment horizontal="left" vertical="center" wrapText="1"/>
    </xf>
    <xf numFmtId="0" fontId="39" fillId="2" borderId="3" xfId="0" applyFont="1" applyFill="1" applyBorder="1" applyAlignment="1">
      <alignment horizontal="center" vertical="center" wrapText="1"/>
    </xf>
    <xf numFmtId="0" fontId="40" fillId="2" borderId="3" xfId="0" applyFont="1" applyFill="1" applyBorder="1" applyAlignment="1">
      <alignment horizontal="left" vertical="center" wrapText="1"/>
    </xf>
    <xf numFmtId="0" fontId="7" fillId="0" borderId="1" xfId="2" applyNumberFormat="1" applyFont="1" applyFill="1" applyBorder="1" applyAlignment="1">
      <alignment horizontal="center" vertical="center" wrapText="1"/>
    </xf>
    <xf numFmtId="1" fontId="7" fillId="2" borderId="1" xfId="2" applyNumberFormat="1" applyFont="1" applyFill="1" applyBorder="1" applyAlignment="1">
      <alignment horizontal="center" vertical="center"/>
    </xf>
    <xf numFmtId="0" fontId="40" fillId="2" borderId="4" xfId="0" applyFont="1" applyFill="1" applyBorder="1" applyAlignment="1">
      <alignment horizontal="left" vertical="center" wrapText="1"/>
    </xf>
    <xf numFmtId="0" fontId="39" fillId="0" borderId="1" xfId="0" applyFont="1" applyBorder="1" applyAlignment="1">
      <alignment horizontal="left" vertical="center" wrapText="1"/>
    </xf>
    <xf numFmtId="0" fontId="42" fillId="2" borderId="1" xfId="0" applyFont="1" applyFill="1" applyBorder="1" applyAlignment="1">
      <alignment horizontal="left" vertical="center"/>
    </xf>
    <xf numFmtId="0" fontId="40" fillId="0" borderId="1" xfId="0" applyFont="1" applyFill="1" applyBorder="1" applyAlignment="1">
      <alignment vertical="center" wrapText="1"/>
    </xf>
    <xf numFmtId="0" fontId="7" fillId="0"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3" fillId="2" borderId="1" xfId="0" applyFont="1" applyFill="1" applyBorder="1" applyAlignment="1">
      <alignment horizontal="left" vertical="center" wrapText="1"/>
    </xf>
    <xf numFmtId="165" fontId="7" fillId="0" borderId="1" xfId="0" applyNumberFormat="1" applyFont="1" applyFill="1" applyBorder="1" applyAlignment="1">
      <alignment horizontal="center" vertical="center"/>
    </xf>
    <xf numFmtId="165" fontId="7" fillId="0" borderId="1" xfId="1" applyNumberFormat="1" applyFont="1" applyFill="1" applyBorder="1" applyAlignment="1">
      <alignment horizontal="center" vertical="center"/>
    </xf>
    <xf numFmtId="0" fontId="7" fillId="0" borderId="1" xfId="0" applyFont="1" applyFill="1" applyBorder="1" applyAlignment="1">
      <alignment horizontal="center" vertical="center"/>
    </xf>
    <xf numFmtId="0" fontId="39" fillId="0" borderId="2" xfId="0" applyFont="1" applyBorder="1" applyAlignment="1">
      <alignment horizontal="left" vertical="center" wrapText="1"/>
    </xf>
    <xf numFmtId="0" fontId="40" fillId="2" borderId="1" xfId="0" applyFont="1" applyFill="1" applyBorder="1" applyAlignment="1">
      <alignment vertical="center" wrapText="1"/>
    </xf>
    <xf numFmtId="0" fontId="7" fillId="0" borderId="1" xfId="0" applyFont="1" applyBorder="1" applyAlignment="1">
      <alignment horizontal="left" vertical="center"/>
    </xf>
    <xf numFmtId="0" fontId="7" fillId="0" borderId="1" xfId="0" applyFont="1" applyBorder="1" applyAlignment="1">
      <alignment horizontal="left" vertical="center"/>
    </xf>
    <xf numFmtId="9" fontId="7" fillId="2" borderId="1" xfId="2" applyFont="1" applyFill="1" applyBorder="1" applyAlignment="1" applyProtection="1">
      <alignment horizontal="center" vertical="center" wrapText="1"/>
    </xf>
    <xf numFmtId="9" fontId="7" fillId="0" borderId="1" xfId="2" applyFont="1" applyFill="1" applyBorder="1" applyAlignment="1" applyProtection="1">
      <alignment horizontal="center" vertical="center" wrapText="1"/>
    </xf>
    <xf numFmtId="0" fontId="7" fillId="0" borderId="1" xfId="0" applyFont="1" applyFill="1" applyBorder="1" applyAlignment="1" applyProtection="1">
      <alignment vertical="center" wrapText="1"/>
    </xf>
    <xf numFmtId="0" fontId="39" fillId="0" borderId="4" xfId="0" applyFont="1" applyBorder="1" applyAlignment="1">
      <alignment horizontal="left" vertical="center" wrapText="1"/>
    </xf>
    <xf numFmtId="0" fontId="7" fillId="0" borderId="2" xfId="0" applyFont="1" applyBorder="1" applyAlignment="1">
      <alignment horizontal="center"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2" fillId="0" borderId="0" xfId="0" applyFont="1" applyAlignment="1">
      <alignment horizontal="center" vertical="center" wrapText="1"/>
    </xf>
    <xf numFmtId="43" fontId="2" fillId="0" borderId="0" xfId="1" applyFont="1" applyAlignment="1">
      <alignment horizontal="left" vertical="center"/>
    </xf>
    <xf numFmtId="0" fontId="14" fillId="3" borderId="9" xfId="0" applyFont="1" applyFill="1" applyBorder="1" applyAlignment="1">
      <alignment horizontal="center" vertical="center" wrapText="1"/>
    </xf>
    <xf numFmtId="0" fontId="14" fillId="3" borderId="10" xfId="0" applyFont="1" applyFill="1" applyBorder="1" applyAlignment="1">
      <alignment horizontal="center" vertical="center" wrapText="1"/>
    </xf>
    <xf numFmtId="0" fontId="14" fillId="3" borderId="8" xfId="0" applyFont="1" applyFill="1" applyBorder="1" applyAlignment="1">
      <alignment horizontal="center" vertical="center" wrapText="1"/>
    </xf>
    <xf numFmtId="43" fontId="14" fillId="3" borderId="1" xfId="1" applyFont="1" applyFill="1" applyBorder="1" applyAlignment="1">
      <alignment horizontal="left" vertical="center" wrapText="1"/>
    </xf>
    <xf numFmtId="0" fontId="14" fillId="3"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44" fillId="0" borderId="1" xfId="0" applyFont="1" applyFill="1" applyBorder="1" applyAlignment="1">
      <alignment horizontal="center" vertical="center" wrapText="1"/>
    </xf>
    <xf numFmtId="0" fontId="44" fillId="0" borderId="1" xfId="0" applyFont="1" applyFill="1" applyBorder="1" applyAlignment="1">
      <alignment horizontal="center" vertical="center" wrapText="1"/>
    </xf>
    <xf numFmtId="0" fontId="44" fillId="0" borderId="1" xfId="0" applyFont="1" applyFill="1" applyBorder="1" applyAlignment="1">
      <alignment vertical="center" wrapText="1"/>
    </xf>
    <xf numFmtId="0" fontId="44" fillId="0" borderId="1" xfId="0" applyFont="1" applyFill="1" applyBorder="1" applyAlignment="1">
      <alignment horizontal="left" vertical="center" wrapText="1"/>
    </xf>
    <xf numFmtId="9" fontId="44" fillId="0" borderId="1" xfId="0" applyNumberFormat="1" applyFont="1" applyFill="1" applyBorder="1" applyAlignment="1">
      <alignment horizontal="center" vertical="center" wrapText="1"/>
    </xf>
    <xf numFmtId="9" fontId="24" fillId="0" borderId="1" xfId="0" applyNumberFormat="1" applyFont="1" applyFill="1" applyBorder="1" applyAlignment="1">
      <alignment horizontal="center" vertical="center"/>
    </xf>
    <xf numFmtId="0" fontId="24" fillId="0" borderId="1" xfId="0" applyFont="1" applyFill="1" applyBorder="1" applyAlignment="1">
      <alignment horizontal="center" vertical="center"/>
    </xf>
    <xf numFmtId="43" fontId="24" fillId="0" borderId="1" xfId="1" applyFont="1" applyFill="1" applyBorder="1" applyAlignment="1">
      <alignment horizontal="left" vertical="center"/>
    </xf>
    <xf numFmtId="0" fontId="44" fillId="0" borderId="2" xfId="0" applyFont="1" applyFill="1" applyBorder="1" applyAlignment="1">
      <alignment horizontal="center" vertical="center" wrapText="1"/>
    </xf>
    <xf numFmtId="0" fontId="44" fillId="0" borderId="3" xfId="0" applyFont="1" applyFill="1" applyBorder="1" applyAlignment="1">
      <alignment horizontal="center" vertical="center" wrapText="1"/>
    </xf>
    <xf numFmtId="0" fontId="44" fillId="0" borderId="4" xfId="0" applyFont="1" applyFill="1" applyBorder="1" applyAlignment="1">
      <alignment horizontal="center" vertical="center" wrapText="1"/>
    </xf>
    <xf numFmtId="0" fontId="44" fillId="0" borderId="1" xfId="0" applyFont="1" applyFill="1" applyBorder="1" applyAlignment="1">
      <alignment vertical="center"/>
    </xf>
    <xf numFmtId="0" fontId="24" fillId="0" borderId="2"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24" fillId="0" borderId="1" xfId="0" applyNumberFormat="1" applyFont="1" applyFill="1" applyBorder="1" applyAlignment="1">
      <alignment horizontal="center" vertical="center"/>
    </xf>
    <xf numFmtId="0" fontId="44" fillId="0" borderId="2" xfId="0" applyFont="1" applyFill="1" applyBorder="1" applyAlignment="1">
      <alignment horizontal="left" vertical="center" wrapText="1"/>
    </xf>
    <xf numFmtId="0" fontId="24" fillId="0" borderId="1" xfId="0" applyFont="1" applyFill="1" applyBorder="1" applyAlignment="1">
      <alignment horizontal="left" vertical="center" wrapText="1"/>
    </xf>
    <xf numFmtId="9" fontId="24" fillId="0" borderId="1" xfId="2" applyFont="1" applyFill="1" applyBorder="1" applyAlignment="1">
      <alignment horizontal="center" vertical="center" wrapText="1"/>
    </xf>
    <xf numFmtId="43" fontId="24" fillId="0" borderId="1" xfId="1" applyFont="1" applyFill="1" applyBorder="1" applyAlignment="1">
      <alignment horizontal="left" vertical="center" wrapText="1"/>
    </xf>
    <xf numFmtId="0" fontId="44" fillId="0" borderId="3" xfId="0" applyFont="1" applyFill="1" applyBorder="1" applyAlignment="1">
      <alignment horizontal="left" vertical="center" wrapText="1"/>
    </xf>
    <xf numFmtId="0" fontId="24" fillId="0" borderId="4" xfId="0" applyFont="1" applyFill="1" applyBorder="1" applyAlignment="1">
      <alignment horizontal="center" vertical="center" wrapText="1"/>
    </xf>
    <xf numFmtId="0" fontId="44" fillId="0" borderId="4" xfId="0" applyFont="1" applyFill="1" applyBorder="1" applyAlignment="1">
      <alignment horizontal="left" vertical="center" wrapText="1"/>
    </xf>
    <xf numFmtId="0" fontId="45" fillId="0" borderId="1" xfId="0" applyFont="1" applyFill="1" applyBorder="1" applyAlignment="1">
      <alignment horizontal="left" vertical="center" wrapText="1"/>
    </xf>
    <xf numFmtId="43" fontId="45" fillId="0" borderId="1" xfId="1" applyFont="1" applyFill="1" applyBorder="1" applyAlignment="1">
      <alignment horizontal="left" vertical="center"/>
    </xf>
    <xf numFmtId="0" fontId="45" fillId="0" borderId="1" xfId="0" applyFont="1" applyFill="1" applyBorder="1" applyAlignment="1">
      <alignment horizontal="center" vertical="center" wrapText="1"/>
    </xf>
    <xf numFmtId="9" fontId="45" fillId="0" borderId="1" xfId="2" applyFont="1" applyFill="1" applyBorder="1" applyAlignment="1">
      <alignment horizontal="center" vertical="center" wrapText="1"/>
    </xf>
    <xf numFmtId="9" fontId="45" fillId="0" borderId="1" xfId="2" applyFont="1" applyFill="1" applyBorder="1" applyAlignment="1">
      <alignment horizontal="center" vertical="center"/>
    </xf>
    <xf numFmtId="9" fontId="45" fillId="0" borderId="1" xfId="0" applyNumberFormat="1" applyFont="1" applyFill="1" applyBorder="1" applyAlignment="1">
      <alignment horizontal="center" vertical="center"/>
    </xf>
    <xf numFmtId="0" fontId="45" fillId="0" borderId="1" xfId="0" applyFont="1" applyFill="1" applyBorder="1" applyAlignment="1">
      <alignment horizontal="center" vertical="center"/>
    </xf>
    <xf numFmtId="0" fontId="44" fillId="0" borderId="1" xfId="0" applyFont="1" applyFill="1" applyBorder="1" applyAlignment="1">
      <alignment horizontal="left" vertical="center" wrapText="1"/>
    </xf>
    <xf numFmtId="0" fontId="44" fillId="0" borderId="1" xfId="0" applyNumberFormat="1" applyFont="1" applyFill="1" applyBorder="1" applyAlignment="1">
      <alignment horizontal="center" vertical="center" wrapText="1"/>
    </xf>
    <xf numFmtId="0" fontId="45" fillId="0" borderId="1" xfId="0" applyNumberFormat="1" applyFont="1" applyFill="1" applyBorder="1" applyAlignment="1">
      <alignment horizontal="center" vertical="center" wrapText="1"/>
    </xf>
    <xf numFmtId="0" fontId="24" fillId="0" borderId="1" xfId="0" applyFont="1" applyFill="1" applyBorder="1" applyAlignment="1">
      <alignment horizontal="left" vertical="center"/>
    </xf>
    <xf numFmtId="9" fontId="45" fillId="0" borderId="1" xfId="0" applyNumberFormat="1" applyFont="1" applyFill="1" applyBorder="1" applyAlignment="1">
      <alignment horizontal="center" vertical="center" wrapText="1"/>
    </xf>
    <xf numFmtId="9" fontId="24" fillId="0" borderId="1" xfId="2" applyFont="1" applyFill="1" applyBorder="1" applyAlignment="1">
      <alignment horizontal="center" vertical="center"/>
    </xf>
    <xf numFmtId="0" fontId="45" fillId="0" borderId="1" xfId="0" applyFont="1" applyFill="1" applyBorder="1" applyAlignment="1">
      <alignment horizontal="left" vertical="center" wrapText="1"/>
    </xf>
    <xf numFmtId="0" fontId="45" fillId="0" borderId="1" xfId="0" applyNumberFormat="1" applyFont="1" applyFill="1" applyBorder="1" applyAlignment="1">
      <alignment horizontal="left" vertical="center" wrapText="1"/>
    </xf>
    <xf numFmtId="0" fontId="24" fillId="0" borderId="1" xfId="0" applyNumberFormat="1" applyFont="1" applyFill="1" applyBorder="1" applyAlignment="1">
      <alignment horizontal="left" vertical="center" wrapText="1"/>
    </xf>
    <xf numFmtId="0" fontId="44" fillId="0" borderId="2" xfId="0" applyFont="1" applyFill="1" applyBorder="1" applyAlignment="1">
      <alignment horizontal="center" vertical="center"/>
    </xf>
    <xf numFmtId="0" fontId="24" fillId="0" borderId="1" xfId="0" applyFont="1" applyFill="1" applyBorder="1" applyAlignment="1" applyProtection="1">
      <alignment horizontal="left" vertical="center" wrapText="1"/>
    </xf>
    <xf numFmtId="0" fontId="24" fillId="0" borderId="1" xfId="0" applyFont="1" applyFill="1" applyBorder="1" applyAlignment="1" applyProtection="1">
      <alignment horizontal="center" vertical="center" wrapText="1"/>
    </xf>
    <xf numFmtId="9" fontId="24" fillId="0" borderId="1" xfId="0" applyNumberFormat="1" applyFont="1" applyFill="1" applyBorder="1" applyAlignment="1" applyProtection="1">
      <alignment horizontal="center" vertical="center" wrapText="1"/>
    </xf>
    <xf numFmtId="170" fontId="24" fillId="0" borderId="1" xfId="0" applyNumberFormat="1" applyFont="1" applyFill="1" applyBorder="1" applyAlignment="1" applyProtection="1">
      <alignment horizontal="left" vertical="center" wrapText="1"/>
      <protection locked="0"/>
    </xf>
    <xf numFmtId="0" fontId="44" fillId="0" borderId="3" xfId="0" applyFont="1" applyFill="1" applyBorder="1" applyAlignment="1">
      <alignment horizontal="center" vertical="center"/>
    </xf>
    <xf numFmtId="1" fontId="24" fillId="0" borderId="1" xfId="0" applyNumberFormat="1" applyFont="1" applyFill="1" applyBorder="1" applyAlignment="1" applyProtection="1">
      <alignment horizontal="center" vertical="center" wrapText="1"/>
    </xf>
    <xf numFmtId="1" fontId="24" fillId="0" borderId="1" xfId="0" applyNumberFormat="1" applyFont="1" applyFill="1" applyBorder="1" applyAlignment="1">
      <alignment horizontal="center" vertical="center"/>
    </xf>
    <xf numFmtId="0" fontId="44" fillId="0" borderId="4" xfId="0" applyFont="1" applyFill="1" applyBorder="1" applyAlignment="1">
      <alignment horizontal="center" vertical="center"/>
    </xf>
    <xf numFmtId="0" fontId="24" fillId="0" borderId="1" xfId="2" applyNumberFormat="1" applyFont="1" applyFill="1" applyBorder="1" applyAlignment="1">
      <alignment horizontal="center" vertical="center"/>
    </xf>
    <xf numFmtId="0" fontId="24" fillId="0" borderId="1" xfId="0" applyFont="1" applyFill="1" applyBorder="1" applyAlignment="1">
      <alignment horizontal="center" vertical="center" wrapText="1"/>
    </xf>
    <xf numFmtId="0" fontId="24" fillId="0" borderId="1" xfId="1" applyNumberFormat="1" applyFont="1" applyFill="1" applyBorder="1" applyAlignment="1">
      <alignment horizontal="center" vertical="center" wrapText="1"/>
    </xf>
    <xf numFmtId="0" fontId="24" fillId="0" borderId="1" xfId="0" applyNumberFormat="1" applyFont="1" applyFill="1" applyBorder="1" applyAlignment="1">
      <alignment horizontal="center" vertical="center" wrapText="1"/>
    </xf>
    <xf numFmtId="170" fontId="24" fillId="0" borderId="1" xfId="0" applyNumberFormat="1" applyFont="1" applyFill="1" applyBorder="1" applyAlignment="1">
      <alignment horizontal="left" vertical="center" wrapText="1"/>
    </xf>
    <xf numFmtId="0" fontId="24" fillId="0" borderId="1" xfId="0" applyNumberFormat="1" applyFont="1" applyFill="1" applyBorder="1" applyAlignment="1" applyProtection="1">
      <alignment horizontal="center" vertical="center" wrapText="1"/>
    </xf>
    <xf numFmtId="0" fontId="24" fillId="0" borderId="1" xfId="0" applyNumberFormat="1" applyFont="1" applyFill="1" applyBorder="1" applyAlignment="1" applyProtection="1">
      <alignment horizontal="left" vertical="center" wrapText="1"/>
      <protection locked="0"/>
    </xf>
    <xf numFmtId="0" fontId="24" fillId="0" borderId="1" xfId="1" applyNumberFormat="1" applyFont="1" applyFill="1" applyBorder="1" applyAlignment="1">
      <alignment horizontal="left" vertical="center"/>
    </xf>
    <xf numFmtId="0" fontId="49" fillId="0" borderId="1" xfId="0" applyFont="1" applyFill="1" applyBorder="1" applyAlignment="1">
      <alignment horizontal="left" vertical="center" wrapText="1"/>
    </xf>
    <xf numFmtId="0" fontId="49" fillId="0" borderId="1" xfId="0" applyFont="1" applyFill="1" applyBorder="1" applyAlignment="1">
      <alignment horizontal="center" vertical="center" wrapText="1"/>
    </xf>
    <xf numFmtId="0" fontId="49" fillId="0" borderId="1" xfId="0" applyFont="1" applyFill="1" applyBorder="1" applyAlignment="1">
      <alignment horizontal="center" vertical="center" wrapText="1"/>
    </xf>
    <xf numFmtId="0" fontId="2" fillId="0" borderId="0" xfId="0" applyFont="1" applyFill="1" applyBorder="1" applyAlignment="1">
      <alignment vertical="center"/>
    </xf>
    <xf numFmtId="0" fontId="49" fillId="0" borderId="1" xfId="0" applyFont="1" applyFill="1" applyBorder="1" applyAlignment="1">
      <alignment horizontal="left" vertical="center" wrapText="1"/>
    </xf>
    <xf numFmtId="49" fontId="24" fillId="0" borderId="1" xfId="2" applyNumberFormat="1" applyFont="1" applyFill="1" applyBorder="1" applyAlignment="1">
      <alignment horizontal="center" vertical="center"/>
    </xf>
    <xf numFmtId="0" fontId="44" fillId="0" borderId="2" xfId="0" applyFont="1" applyFill="1" applyBorder="1" applyAlignment="1">
      <alignment horizontal="center" vertical="center" wrapText="1"/>
    </xf>
    <xf numFmtId="0" fontId="44" fillId="0" borderId="4" xfId="0" applyFont="1" applyFill="1" applyBorder="1" applyAlignment="1">
      <alignment horizontal="center" vertical="center" wrapText="1"/>
    </xf>
    <xf numFmtId="0" fontId="24" fillId="0" borderId="1" xfId="0" applyFont="1" applyFill="1" applyBorder="1" applyAlignment="1" applyProtection="1">
      <alignment horizontal="left" vertical="center" wrapText="1"/>
      <protection locked="0"/>
    </xf>
    <xf numFmtId="0" fontId="24" fillId="0" borderId="1" xfId="2" applyNumberFormat="1" applyFont="1" applyFill="1" applyBorder="1" applyAlignment="1" applyProtection="1">
      <alignment horizontal="center" vertical="center" wrapText="1"/>
    </xf>
    <xf numFmtId="0" fontId="24" fillId="0" borderId="1" xfId="2"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24" fillId="0" borderId="2" xfId="0" applyFont="1" applyFill="1" applyBorder="1" applyAlignment="1">
      <alignment horizontal="center" vertical="center"/>
    </xf>
    <xf numFmtId="0" fontId="44" fillId="0" borderId="2" xfId="0" applyFont="1" applyFill="1" applyBorder="1" applyAlignment="1">
      <alignment vertical="center" wrapText="1"/>
    </xf>
    <xf numFmtId="0" fontId="44" fillId="0" borderId="2" xfId="0" applyFont="1" applyFill="1" applyBorder="1" applyAlignment="1">
      <alignment horizontal="left" vertical="center" wrapText="1"/>
    </xf>
    <xf numFmtId="0" fontId="24" fillId="0" borderId="2" xfId="0" applyFont="1" applyFill="1" applyBorder="1" applyAlignment="1" applyProtection="1">
      <alignment horizontal="center" vertical="center" wrapText="1"/>
    </xf>
    <xf numFmtId="0" fontId="24" fillId="0" borderId="2" xfId="0" applyNumberFormat="1" applyFont="1" applyFill="1" applyBorder="1" applyAlignment="1" applyProtection="1">
      <alignment horizontal="center" vertical="center" wrapText="1"/>
    </xf>
    <xf numFmtId="0" fontId="24" fillId="0" borderId="2" xfId="0" applyNumberFormat="1" applyFont="1" applyFill="1" applyBorder="1" applyAlignment="1">
      <alignment horizontal="center" vertical="center"/>
    </xf>
    <xf numFmtId="0" fontId="24" fillId="0" borderId="2" xfId="0" applyFont="1" applyFill="1" applyBorder="1" applyAlignment="1" applyProtection="1">
      <alignment horizontal="left" vertical="center" wrapText="1"/>
      <protection locked="0"/>
    </xf>
    <xf numFmtId="0" fontId="24" fillId="0" borderId="2" xfId="0" applyFont="1" applyFill="1" applyBorder="1" applyAlignment="1">
      <alignment horizontal="left" vertical="center" wrapText="1"/>
    </xf>
    <xf numFmtId="0" fontId="24" fillId="0" borderId="1" xfId="0" applyFont="1" applyFill="1" applyBorder="1" applyAlignment="1">
      <alignment vertical="center"/>
    </xf>
    <xf numFmtId="0" fontId="24" fillId="0" borderId="0" xfId="0" applyFont="1" applyAlignment="1">
      <alignment horizontal="center" vertical="center"/>
    </xf>
    <xf numFmtId="0" fontId="24" fillId="0" borderId="0" xfId="0" applyFont="1" applyAlignment="1">
      <alignment horizontal="left" vertical="center"/>
    </xf>
    <xf numFmtId="0" fontId="24" fillId="0" borderId="0" xfId="0" applyFont="1" applyAlignment="1">
      <alignment horizontal="center" vertical="center" wrapText="1"/>
    </xf>
    <xf numFmtId="43" fontId="50" fillId="0" borderId="0" xfId="1" applyFont="1" applyBorder="1" applyAlignment="1">
      <alignment horizontal="left" vertical="center"/>
    </xf>
    <xf numFmtId="43" fontId="24" fillId="0" borderId="0" xfId="1" applyFont="1" applyBorder="1" applyAlignment="1">
      <alignment horizontal="left" vertical="center"/>
    </xf>
    <xf numFmtId="43" fontId="24" fillId="0" borderId="0" xfId="1" applyFont="1" applyAlignment="1">
      <alignment horizontal="left" vertical="center"/>
    </xf>
    <xf numFmtId="0" fontId="10" fillId="0" borderId="0" xfId="0" applyFont="1" applyAlignment="1">
      <alignment horizontal="center" vertical="center"/>
    </xf>
    <xf numFmtId="0" fontId="15" fillId="3" borderId="11" xfId="0" applyFont="1" applyFill="1" applyBorder="1" applyAlignment="1">
      <alignment horizontal="center" vertical="center" wrapText="1"/>
    </xf>
    <xf numFmtId="0" fontId="15" fillId="3" borderId="12" xfId="0" applyFont="1" applyFill="1" applyBorder="1" applyAlignment="1">
      <alignment horizontal="center" vertical="center" wrapText="1"/>
    </xf>
    <xf numFmtId="0" fontId="15" fillId="3" borderId="13" xfId="0" applyFont="1" applyFill="1" applyBorder="1" applyAlignment="1">
      <alignment horizontal="center" vertical="center" wrapText="1"/>
    </xf>
    <xf numFmtId="0" fontId="15" fillId="3" borderId="14"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3" fillId="0" borderId="9" xfId="0" applyFont="1" applyBorder="1" applyAlignment="1">
      <alignment vertical="center"/>
    </xf>
    <xf numFmtId="0" fontId="15" fillId="3" borderId="16" xfId="0" applyFont="1" applyFill="1" applyBorder="1" applyAlignment="1">
      <alignment horizontal="center" vertical="center" wrapText="1"/>
    </xf>
    <xf numFmtId="0" fontId="15" fillId="3" borderId="5" xfId="0" applyFont="1" applyFill="1" applyBorder="1" applyAlignment="1">
      <alignment horizontal="center" vertical="center" wrapText="1"/>
    </xf>
    <xf numFmtId="0" fontId="15" fillId="3" borderId="5" xfId="0" applyFont="1" applyFill="1" applyBorder="1" applyAlignment="1">
      <alignment horizontal="center" vertical="center" wrapText="1"/>
    </xf>
    <xf numFmtId="0" fontId="15" fillId="3" borderId="17" xfId="0" applyFont="1" applyFill="1" applyBorder="1" applyAlignment="1">
      <alignment horizontal="center" vertical="center" wrapText="1"/>
    </xf>
    <xf numFmtId="0" fontId="13" fillId="2" borderId="0" xfId="0" applyFont="1" applyFill="1" applyBorder="1" applyAlignment="1">
      <alignment vertical="center"/>
    </xf>
    <xf numFmtId="0" fontId="17" fillId="0" borderId="4" xfId="0" applyFont="1" applyBorder="1" applyAlignment="1">
      <alignment horizontal="left" vertical="center" wrapText="1"/>
    </xf>
    <xf numFmtId="9" fontId="13" fillId="2" borderId="4" xfId="2" applyFont="1" applyFill="1" applyBorder="1" applyAlignment="1">
      <alignment horizontal="center" vertical="center" wrapText="1"/>
    </xf>
    <xf numFmtId="0" fontId="15" fillId="2" borderId="4" xfId="0" applyFont="1" applyFill="1" applyBorder="1" applyAlignment="1">
      <alignment horizontal="center" vertical="center" wrapText="1"/>
    </xf>
    <xf numFmtId="0" fontId="17" fillId="2" borderId="1" xfId="0" applyFont="1" applyFill="1" applyBorder="1" applyAlignment="1" applyProtection="1">
      <alignment vertical="center" wrapText="1"/>
      <protection locked="0"/>
    </xf>
    <xf numFmtId="0" fontId="15" fillId="2" borderId="4" xfId="0" applyFont="1" applyFill="1" applyBorder="1" applyAlignment="1">
      <alignment vertical="center" wrapText="1"/>
    </xf>
    <xf numFmtId="0" fontId="34" fillId="0" borderId="1" xfId="0" applyFont="1" applyBorder="1" applyAlignment="1">
      <alignment horizontal="center" vertical="center" wrapText="1"/>
    </xf>
    <xf numFmtId="0" fontId="13" fillId="2" borderId="1" xfId="0" applyFont="1" applyFill="1" applyBorder="1" applyAlignment="1">
      <alignment horizontal="center" vertical="center"/>
    </xf>
    <xf numFmtId="0" fontId="15" fillId="2" borderId="1" xfId="0" applyFont="1" applyFill="1" applyBorder="1" applyAlignment="1">
      <alignment horizontal="left" vertical="center" wrapText="1"/>
    </xf>
    <xf numFmtId="0" fontId="13" fillId="0" borderId="1" xfId="0" applyFont="1" applyBorder="1" applyAlignment="1">
      <alignment horizontal="center" vertical="center"/>
    </xf>
    <xf numFmtId="0" fontId="15" fillId="2" borderId="1" xfId="0" applyFont="1" applyFill="1" applyBorder="1" applyAlignment="1">
      <alignment horizontal="center" vertical="center" wrapText="1"/>
    </xf>
    <xf numFmtId="0" fontId="13" fillId="0" borderId="1" xfId="0" applyFont="1" applyBorder="1" applyAlignment="1">
      <alignment vertical="center"/>
    </xf>
    <xf numFmtId="0" fontId="13" fillId="0" borderId="1" xfId="0" applyFont="1" applyBorder="1" applyAlignment="1">
      <alignment vertical="center" wrapText="1"/>
    </xf>
    <xf numFmtId="0" fontId="15" fillId="2" borderId="1" xfId="0" applyFont="1" applyFill="1" applyBorder="1" applyAlignment="1">
      <alignment vertical="center" wrapText="1"/>
    </xf>
    <xf numFmtId="0" fontId="13" fillId="2" borderId="2" xfId="0" applyFont="1" applyFill="1" applyBorder="1" applyAlignment="1">
      <alignment horizontal="center" vertical="center"/>
    </xf>
    <xf numFmtId="0" fontId="17" fillId="2" borderId="1" xfId="0" applyFont="1" applyFill="1" applyBorder="1" applyAlignment="1">
      <alignment horizontal="left" vertical="center" wrapText="1"/>
    </xf>
    <xf numFmtId="0" fontId="13" fillId="2" borderId="1" xfId="0" applyFont="1" applyFill="1" applyBorder="1" applyAlignment="1" applyProtection="1">
      <alignment vertical="center" wrapText="1"/>
      <protection locked="0"/>
    </xf>
    <xf numFmtId="0" fontId="13" fillId="0" borderId="1" xfId="0" applyFont="1" applyBorder="1" applyAlignment="1">
      <alignment vertical="center" wrapText="1"/>
    </xf>
    <xf numFmtId="0" fontId="13" fillId="2" borderId="3" xfId="0" applyFont="1" applyFill="1" applyBorder="1" applyAlignment="1">
      <alignment horizontal="center" vertical="center"/>
    </xf>
    <xf numFmtId="0" fontId="13" fillId="2" borderId="4" xfId="0" applyFont="1" applyFill="1" applyBorder="1" applyAlignment="1">
      <alignment horizontal="center" vertical="center"/>
    </xf>
    <xf numFmtId="0" fontId="17" fillId="2" borderId="4"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0" borderId="1" xfId="0" applyFont="1" applyBorder="1" applyAlignment="1">
      <alignment horizontal="center" vertical="center" wrapText="1"/>
    </xf>
    <xf numFmtId="9" fontId="13" fillId="2" borderId="1" xfId="2" applyFont="1" applyFill="1" applyBorder="1" applyAlignment="1">
      <alignment horizontal="center" vertical="center" wrapText="1"/>
    </xf>
    <xf numFmtId="9" fontId="13" fillId="0" borderId="1" xfId="0" applyNumberFormat="1" applyFont="1" applyBorder="1" applyAlignment="1">
      <alignment horizontal="center" vertical="center" wrapText="1"/>
    </xf>
    <xf numFmtId="0" fontId="17" fillId="0" borderId="1" xfId="0" applyFont="1" applyBorder="1" applyAlignment="1">
      <alignment horizontal="left" vertical="center"/>
    </xf>
    <xf numFmtId="0" fontId="13" fillId="0" borderId="0" xfId="0" applyFont="1" applyBorder="1" applyAlignment="1">
      <alignment vertical="center"/>
    </xf>
    <xf numFmtId="0" fontId="17" fillId="0" borderId="1" xfId="0" quotePrefix="1" applyFont="1" applyBorder="1" applyAlignment="1">
      <alignment horizontal="left" vertical="center" wrapText="1"/>
    </xf>
    <xf numFmtId="4" fontId="13" fillId="2" borderId="1" xfId="1" applyNumberFormat="1" applyFont="1" applyFill="1" applyBorder="1" applyAlignment="1">
      <alignment horizontal="center" vertical="center"/>
    </xf>
    <xf numFmtId="4" fontId="13" fillId="0" borderId="1" xfId="0" applyNumberFormat="1" applyFont="1" applyBorder="1" applyAlignment="1">
      <alignment horizontal="center" vertical="center"/>
    </xf>
    <xf numFmtId="4" fontId="13" fillId="0" borderId="1" xfId="1" applyNumberFormat="1" applyFont="1" applyBorder="1" applyAlignment="1">
      <alignment horizontal="center" vertical="center"/>
    </xf>
    <xf numFmtId="0" fontId="35" fillId="2" borderId="1" xfId="0" applyFont="1" applyFill="1" applyBorder="1" applyAlignment="1">
      <alignment horizontal="center" vertical="center"/>
    </xf>
    <xf numFmtId="0" fontId="34" fillId="0" borderId="1" xfId="0" applyFont="1" applyBorder="1" applyAlignment="1">
      <alignment horizontal="center" vertical="center" wrapText="1"/>
    </xf>
    <xf numFmtId="0" fontId="17" fillId="0" borderId="1" xfId="0" applyFont="1" applyBorder="1" applyAlignment="1">
      <alignment vertical="center" wrapText="1"/>
    </xf>
    <xf numFmtId="9" fontId="13" fillId="2" borderId="1" xfId="0" applyNumberFormat="1" applyFont="1" applyFill="1" applyBorder="1" applyAlignment="1">
      <alignment horizontal="center" vertical="center"/>
    </xf>
    <xf numFmtId="0" fontId="13" fillId="0" borderId="1" xfId="0" applyNumberFormat="1" applyFont="1" applyBorder="1" applyAlignment="1">
      <alignment horizontal="center" vertical="center"/>
    </xf>
    <xf numFmtId="44" fontId="13" fillId="0" borderId="1" xfId="0" applyNumberFormat="1" applyFont="1" applyBorder="1" applyAlignment="1">
      <alignment vertical="center"/>
    </xf>
    <xf numFmtId="0" fontId="13" fillId="2" borderId="1" xfId="0" applyNumberFormat="1" applyFont="1" applyFill="1" applyBorder="1" applyAlignment="1">
      <alignment horizontal="center" vertical="center"/>
    </xf>
    <xf numFmtId="1" fontId="13" fillId="2" borderId="1" xfId="2" applyNumberFormat="1" applyFont="1" applyFill="1" applyBorder="1" applyAlignment="1" applyProtection="1">
      <alignment horizontal="center" vertical="center" wrapText="1"/>
    </xf>
    <xf numFmtId="0" fontId="17" fillId="2" borderId="1" xfId="0" applyFont="1" applyFill="1" applyBorder="1" applyAlignment="1" applyProtection="1">
      <alignment horizontal="left" vertical="center" wrapText="1"/>
    </xf>
    <xf numFmtId="1" fontId="17" fillId="2" borderId="1" xfId="2" applyNumberFormat="1" applyFont="1" applyFill="1" applyBorder="1" applyAlignment="1" applyProtection="1">
      <alignment horizontal="center" vertical="center" wrapText="1"/>
    </xf>
    <xf numFmtId="1" fontId="17" fillId="0" borderId="1" xfId="2" applyNumberFormat="1" applyFont="1" applyFill="1" applyBorder="1" applyAlignment="1" applyProtection="1">
      <alignment horizontal="center" vertical="center" wrapText="1"/>
    </xf>
    <xf numFmtId="9" fontId="17" fillId="2" borderId="1" xfId="2"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3" fillId="2" borderId="1" xfId="0" applyFont="1" applyFill="1" applyBorder="1" applyAlignment="1" applyProtection="1">
      <alignment horizontal="left" vertical="center" wrapText="1"/>
    </xf>
    <xf numFmtId="9" fontId="17" fillId="2" borderId="1" xfId="2" applyNumberFormat="1" applyFont="1" applyFill="1" applyBorder="1" applyAlignment="1" applyProtection="1">
      <alignment horizontal="center" vertical="center" wrapText="1"/>
    </xf>
    <xf numFmtId="9" fontId="17" fillId="2" borderId="1" xfId="2" applyFont="1" applyFill="1" applyBorder="1" applyAlignment="1" applyProtection="1">
      <alignment horizontal="center" vertical="center" wrapText="1"/>
    </xf>
    <xf numFmtId="0" fontId="35" fillId="2" borderId="1" xfId="0" applyFont="1" applyFill="1" applyBorder="1" applyAlignment="1" applyProtection="1">
      <alignment horizontal="left" vertical="center" wrapText="1"/>
    </xf>
    <xf numFmtId="9" fontId="13" fillId="2"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9" fontId="13" fillId="0" borderId="1" xfId="0" applyNumberFormat="1" applyFont="1" applyFill="1" applyBorder="1" applyAlignment="1">
      <alignment horizontal="center" vertical="center" wrapText="1"/>
    </xf>
    <xf numFmtId="10" fontId="13" fillId="0" borderId="1" xfId="0" applyNumberFormat="1" applyFont="1" applyFill="1" applyBorder="1" applyAlignment="1">
      <alignment horizontal="center" vertical="center" wrapText="1"/>
    </xf>
    <xf numFmtId="0" fontId="13" fillId="0" borderId="1" xfId="0" applyFont="1" applyFill="1" applyBorder="1" applyAlignment="1">
      <alignment vertical="center" wrapText="1"/>
    </xf>
    <xf numFmtId="0" fontId="13" fillId="0" borderId="1" xfId="0" applyFont="1" applyBorder="1" applyAlignment="1">
      <alignment horizontal="left" vertical="center"/>
    </xf>
    <xf numFmtId="0" fontId="51" fillId="0" borderId="1" xfId="0" applyFont="1" applyBorder="1" applyAlignment="1">
      <alignment horizontal="left" vertical="center" wrapText="1"/>
    </xf>
    <xf numFmtId="0" fontId="52" fillId="0" borderId="1" xfId="0" applyFont="1" applyBorder="1" applyAlignment="1">
      <alignment horizontal="left" vertical="center" wrapText="1"/>
    </xf>
    <xf numFmtId="0" fontId="52" fillId="2" borderId="1" xfId="0" applyFont="1" applyFill="1" applyBorder="1" applyAlignment="1">
      <alignment horizontal="left" vertical="center" wrapText="1"/>
    </xf>
    <xf numFmtId="0" fontId="51" fillId="2" borderId="1" xfId="0" applyFont="1" applyFill="1" applyBorder="1" applyAlignment="1">
      <alignment horizontal="left" vertical="center" wrapText="1"/>
    </xf>
    <xf numFmtId="0" fontId="11" fillId="2" borderId="1"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10" fillId="2" borderId="1" xfId="0" applyFont="1" applyFill="1" applyBorder="1" applyAlignment="1">
      <alignment horizontal="center" vertical="center" wrapText="1"/>
    </xf>
    <xf numFmtId="9" fontId="11" fillId="2" borderId="1" xfId="0" applyNumberFormat="1" applyFont="1" applyFill="1" applyBorder="1" applyAlignment="1" applyProtection="1">
      <alignment horizontal="left" vertical="center" wrapText="1"/>
    </xf>
    <xf numFmtId="1" fontId="11" fillId="2" borderId="1" xfId="0" applyNumberFormat="1" applyFont="1" applyFill="1" applyBorder="1" applyAlignment="1" applyProtection="1">
      <alignment horizontal="left" vertical="center" wrapText="1"/>
    </xf>
    <xf numFmtId="0" fontId="11" fillId="2" borderId="1" xfId="0" applyFont="1" applyFill="1" applyBorder="1" applyAlignment="1">
      <alignment horizontal="left" vertical="center"/>
    </xf>
    <xf numFmtId="0" fontId="53" fillId="2" borderId="1" xfId="0" applyFont="1" applyFill="1" applyBorder="1" applyAlignment="1">
      <alignment horizontal="left" vertical="center" wrapText="1"/>
    </xf>
    <xf numFmtId="0" fontId="54" fillId="2" borderId="1" xfId="0" applyFont="1" applyFill="1" applyBorder="1" applyAlignment="1">
      <alignment horizontal="left" vertical="center"/>
    </xf>
    <xf numFmtId="0" fontId="53" fillId="2" borderId="1" xfId="0" applyFont="1" applyFill="1" applyBorder="1" applyAlignment="1">
      <alignment horizontal="left" vertical="center"/>
    </xf>
    <xf numFmtId="0" fontId="11" fillId="2" borderId="1" xfId="0" applyFont="1" applyFill="1" applyBorder="1" applyAlignment="1">
      <alignment horizontal="left" vertical="center" wrapText="1"/>
    </xf>
    <xf numFmtId="0" fontId="54" fillId="2" borderId="1" xfId="0" applyFont="1" applyFill="1" applyBorder="1" applyAlignment="1">
      <alignment horizontal="left" vertical="center" wrapText="1"/>
    </xf>
    <xf numFmtId="0" fontId="11" fillId="2" borderId="1" xfId="0" applyFont="1" applyFill="1" applyBorder="1" applyAlignment="1">
      <alignment horizontal="left" vertical="center"/>
    </xf>
    <xf numFmtId="171" fontId="11" fillId="2" borderId="1" xfId="0" applyNumberFormat="1" applyFont="1" applyFill="1" applyBorder="1" applyAlignment="1">
      <alignment horizontal="left" vertical="center"/>
    </xf>
    <xf numFmtId="0" fontId="52" fillId="0" borderId="1" xfId="0" applyFont="1" applyBorder="1" applyAlignment="1">
      <alignment horizontal="left" vertical="center" wrapText="1"/>
    </xf>
    <xf numFmtId="0" fontId="11" fillId="0" borderId="1" xfId="0" applyFont="1" applyBorder="1" applyAlignment="1">
      <alignment horizontal="left" vertical="center" wrapText="1"/>
    </xf>
    <xf numFmtId="0" fontId="11" fillId="0" borderId="1" xfId="0" applyFont="1" applyBorder="1" applyAlignment="1">
      <alignment horizontal="left" vertical="center"/>
    </xf>
    <xf numFmtId="0" fontId="10" fillId="0" borderId="1" xfId="0" applyFont="1" applyBorder="1" applyAlignment="1">
      <alignment horizontal="center" vertical="center"/>
    </xf>
    <xf numFmtId="0" fontId="11" fillId="0" borderId="1" xfId="0" applyFont="1" applyFill="1" applyBorder="1" applyAlignment="1">
      <alignment horizontal="left" vertical="center" wrapText="1"/>
    </xf>
    <xf numFmtId="0" fontId="11" fillId="0" borderId="1" xfId="0" applyFont="1" applyFill="1" applyBorder="1" applyAlignment="1">
      <alignment horizontal="left" vertical="center"/>
    </xf>
    <xf numFmtId="0" fontId="10" fillId="0" borderId="1" xfId="0" applyFont="1" applyFill="1" applyBorder="1" applyAlignment="1">
      <alignment horizontal="center" vertical="center"/>
    </xf>
    <xf numFmtId="0" fontId="52" fillId="2" borderId="1" xfId="0" applyFont="1" applyFill="1" applyBorder="1" applyAlignment="1">
      <alignment horizontal="left" vertical="center" wrapText="1"/>
    </xf>
    <xf numFmtId="0" fontId="10" fillId="2" borderId="1" xfId="0" applyFont="1" applyFill="1" applyBorder="1" applyAlignment="1">
      <alignment horizontal="center" vertical="center"/>
    </xf>
    <xf numFmtId="0" fontId="2" fillId="2" borderId="0" xfId="0" applyFont="1" applyFill="1" applyAlignment="1">
      <alignment horizontal="left" vertical="center"/>
    </xf>
    <xf numFmtId="0" fontId="55" fillId="0" borderId="1" xfId="0" applyFont="1" applyBorder="1" applyAlignment="1">
      <alignment horizontal="left" vertical="center" wrapText="1"/>
    </xf>
    <xf numFmtId="3" fontId="11" fillId="0" borderId="1" xfId="0" applyNumberFormat="1" applyFont="1" applyBorder="1" applyAlignment="1">
      <alignment horizontal="left" vertical="center"/>
    </xf>
    <xf numFmtId="0" fontId="11" fillId="0" borderId="1" xfId="0" applyFont="1" applyFill="1" applyBorder="1" applyAlignment="1">
      <alignment horizontal="left" vertical="center" wrapText="1"/>
    </xf>
    <xf numFmtId="1" fontId="10" fillId="0" borderId="1" xfId="0" applyNumberFormat="1" applyFont="1" applyFill="1" applyBorder="1" applyAlignment="1">
      <alignment horizontal="center" vertical="center"/>
    </xf>
    <xf numFmtId="0" fontId="52" fillId="5" borderId="1" xfId="0" applyFont="1" applyFill="1" applyBorder="1" applyAlignment="1">
      <alignment horizontal="left" vertical="center" wrapText="1"/>
    </xf>
    <xf numFmtId="0" fontId="11" fillId="5" borderId="1" xfId="0" applyFont="1" applyFill="1" applyBorder="1" applyAlignment="1">
      <alignment horizontal="left" vertical="center" wrapText="1"/>
    </xf>
    <xf numFmtId="1" fontId="10" fillId="2" borderId="1" xfId="0" applyNumberFormat="1" applyFont="1" applyFill="1" applyBorder="1" applyAlignment="1">
      <alignment horizontal="center" vertical="center"/>
    </xf>
    <xf numFmtId="9" fontId="10" fillId="0" borderId="1" xfId="0" applyNumberFormat="1" applyFont="1" applyBorder="1" applyAlignment="1">
      <alignment horizontal="center" vertical="center"/>
    </xf>
    <xf numFmtId="9" fontId="11" fillId="0" borderId="1" xfId="0" applyNumberFormat="1" applyFont="1" applyBorder="1" applyAlignment="1">
      <alignment horizontal="left" vertical="center"/>
    </xf>
    <xf numFmtId="9" fontId="11" fillId="0" borderId="1" xfId="0" applyNumberFormat="1" applyFont="1" applyFill="1" applyBorder="1" applyAlignment="1">
      <alignment horizontal="left" vertical="center"/>
    </xf>
    <xf numFmtId="0" fontId="10" fillId="0" borderId="1" xfId="0" applyFont="1" applyBorder="1" applyAlignment="1">
      <alignment horizontal="center" vertical="center" wrapText="1"/>
    </xf>
    <xf numFmtId="0" fontId="54" fillId="0" borderId="1" xfId="0" applyFont="1" applyBorder="1" applyAlignment="1">
      <alignment horizontal="left" vertical="center"/>
    </xf>
    <xf numFmtId="9" fontId="10" fillId="0" borderId="1" xfId="0" applyNumberFormat="1" applyFont="1" applyBorder="1" applyAlignment="1">
      <alignment horizontal="center" vertical="center" wrapText="1"/>
    </xf>
    <xf numFmtId="9" fontId="54" fillId="0" borderId="1" xfId="0" applyNumberFormat="1" applyFont="1" applyBorder="1" applyAlignment="1">
      <alignment horizontal="left" vertical="center"/>
    </xf>
    <xf numFmtId="0" fontId="51" fillId="5" borderId="1" xfId="0" applyFont="1" applyFill="1" applyBorder="1" applyAlignment="1">
      <alignment horizontal="left" vertical="center" wrapText="1"/>
    </xf>
    <xf numFmtId="9" fontId="10" fillId="0" borderId="1" xfId="0" applyNumberFormat="1" applyFont="1" applyBorder="1" applyAlignment="1">
      <alignment horizontal="center" vertical="center"/>
    </xf>
    <xf numFmtId="3" fontId="54" fillId="0" borderId="1" xfId="0" applyNumberFormat="1" applyFont="1" applyBorder="1" applyAlignment="1">
      <alignment horizontal="left" vertical="center"/>
    </xf>
    <xf numFmtId="171" fontId="11" fillId="0" borderId="1" xfId="0" applyNumberFormat="1" applyFont="1" applyBorder="1" applyAlignment="1">
      <alignment horizontal="left" vertical="center"/>
    </xf>
    <xf numFmtId="0" fontId="10" fillId="0" borderId="1" xfId="0" applyFont="1" applyBorder="1" applyAlignment="1">
      <alignment horizontal="center" vertical="center"/>
    </xf>
    <xf numFmtId="0" fontId="11" fillId="0" borderId="1" xfId="0" applyFont="1" applyBorder="1" applyAlignment="1">
      <alignment horizontal="left" vertical="center"/>
    </xf>
    <xf numFmtId="0" fontId="54" fillId="0" borderId="1" xfId="0" applyFont="1" applyBorder="1" applyAlignment="1">
      <alignment horizontal="left" vertical="center" wrapText="1"/>
    </xf>
    <xf numFmtId="43" fontId="51" fillId="0" borderId="1" xfId="1" applyFont="1" applyBorder="1" applyAlignment="1">
      <alignment horizontal="left" vertical="center" wrapText="1"/>
    </xf>
    <xf numFmtId="9" fontId="54" fillId="0" borderId="1" xfId="2" applyFont="1" applyBorder="1" applyAlignment="1">
      <alignment horizontal="left" vertical="center"/>
    </xf>
    <xf numFmtId="9" fontId="54" fillId="0" borderId="1" xfId="0" applyNumberFormat="1" applyFont="1" applyBorder="1" applyAlignment="1">
      <alignment horizontal="left" vertical="center" wrapText="1"/>
    </xf>
    <xf numFmtId="0" fontId="10" fillId="0" borderId="1" xfId="0" applyFont="1" applyBorder="1" applyAlignment="1" applyProtection="1">
      <alignment horizontal="left" vertical="center" wrapText="1"/>
    </xf>
    <xf numFmtId="0" fontId="11" fillId="0" borderId="1" xfId="0" applyFont="1" applyBorder="1" applyAlignment="1" applyProtection="1">
      <alignment horizontal="left" vertical="center" wrapText="1"/>
    </xf>
    <xf numFmtId="0" fontId="10" fillId="2" borderId="1" xfId="2" applyNumberFormat="1" applyFont="1" applyFill="1" applyBorder="1" applyAlignment="1" applyProtection="1">
      <alignment horizontal="center" vertical="center" wrapText="1"/>
    </xf>
    <xf numFmtId="9" fontId="11" fillId="0" borderId="1" xfId="0" applyNumberFormat="1" applyFont="1" applyBorder="1" applyAlignment="1" applyProtection="1">
      <alignment horizontal="left" vertical="center" wrapText="1"/>
    </xf>
    <xf numFmtId="0" fontId="11" fillId="0" borderId="1" xfId="0" applyFont="1" applyBorder="1" applyAlignment="1" applyProtection="1">
      <alignment horizontal="left" vertical="center" wrapText="1"/>
      <protection locked="0"/>
    </xf>
    <xf numFmtId="0" fontId="11" fillId="0" borderId="1" xfId="0" applyFont="1" applyBorder="1" applyAlignment="1" applyProtection="1">
      <alignment horizontal="left" vertical="center" wrapText="1"/>
    </xf>
    <xf numFmtId="9" fontId="10" fillId="2" borderId="1" xfId="2" applyFont="1" applyFill="1" applyBorder="1" applyAlignment="1" applyProtection="1">
      <alignment horizontal="center" vertical="center" wrapText="1"/>
    </xf>
    <xf numFmtId="9" fontId="10" fillId="2" borderId="1" xfId="2" applyNumberFormat="1" applyFont="1" applyFill="1" applyBorder="1" applyAlignment="1" applyProtection="1">
      <alignment horizontal="center" vertical="center" wrapText="1"/>
    </xf>
    <xf numFmtId="1" fontId="11" fillId="0" borderId="1" xfId="0" applyNumberFormat="1" applyFont="1" applyBorder="1" applyAlignment="1" applyProtection="1">
      <alignment horizontal="left" vertical="center" wrapText="1"/>
    </xf>
    <xf numFmtId="9" fontId="10" fillId="0" borderId="1" xfId="2" applyFont="1" applyBorder="1" applyAlignment="1">
      <alignment horizontal="center" vertical="center"/>
    </xf>
    <xf numFmtId="9" fontId="10" fillId="0" borderId="1" xfId="2" applyNumberFormat="1" applyFont="1" applyBorder="1" applyAlignment="1">
      <alignment horizontal="center" vertical="center"/>
    </xf>
    <xf numFmtId="9" fontId="11" fillId="0" borderId="1" xfId="2" applyFont="1" applyBorder="1" applyAlignment="1">
      <alignment horizontal="left" vertical="center"/>
    </xf>
    <xf numFmtId="1" fontId="10" fillId="0" borderId="1" xfId="2" applyNumberFormat="1" applyFont="1" applyBorder="1" applyAlignment="1">
      <alignment horizontal="center" vertical="center"/>
    </xf>
    <xf numFmtId="9" fontId="10" fillId="2" borderId="1" xfId="2" applyNumberFormat="1" applyFont="1" applyFill="1" applyBorder="1" applyAlignment="1">
      <alignment horizontal="center" vertical="center"/>
    </xf>
    <xf numFmtId="9" fontId="11" fillId="2" borderId="1" xfId="0" applyNumberFormat="1" applyFont="1" applyFill="1" applyBorder="1" applyAlignment="1">
      <alignment horizontal="left" vertical="center"/>
    </xf>
    <xf numFmtId="1" fontId="11" fillId="0" borderId="1" xfId="0" applyNumberFormat="1" applyFont="1" applyBorder="1" applyAlignment="1">
      <alignment horizontal="left" vertical="center"/>
    </xf>
    <xf numFmtId="9" fontId="10" fillId="0" borderId="1" xfId="0" applyNumberFormat="1" applyFont="1" applyFill="1" applyBorder="1" applyAlignment="1">
      <alignment horizontal="center" vertical="center" wrapText="1"/>
    </xf>
    <xf numFmtId="9" fontId="11" fillId="0" borderId="1" xfId="0" applyNumberFormat="1" applyFont="1" applyFill="1" applyBorder="1" applyAlignment="1">
      <alignment horizontal="left" vertical="center" wrapText="1"/>
    </xf>
    <xf numFmtId="10" fontId="11" fillId="0" borderId="1" xfId="0" applyNumberFormat="1" applyFont="1" applyFill="1" applyBorder="1" applyAlignment="1">
      <alignment horizontal="left" vertical="center" wrapText="1"/>
    </xf>
    <xf numFmtId="0" fontId="2" fillId="0" borderId="1" xfId="0" applyFont="1" applyBorder="1" applyAlignment="1">
      <alignment vertical="center"/>
    </xf>
    <xf numFmtId="0" fontId="32" fillId="3" borderId="5" xfId="0" applyFont="1" applyFill="1" applyBorder="1" applyAlignment="1">
      <alignment horizontal="center" vertical="center" wrapText="1"/>
    </xf>
    <xf numFmtId="0" fontId="32" fillId="3" borderId="5" xfId="0" applyFont="1" applyFill="1" applyBorder="1" applyAlignment="1">
      <alignment horizontal="center" vertical="center" wrapText="1"/>
    </xf>
    <xf numFmtId="164" fontId="18" fillId="0" borderId="3" xfId="3" applyFont="1" applyBorder="1" applyAlignment="1">
      <alignment vertical="center" wrapText="1"/>
    </xf>
    <xf numFmtId="0" fontId="56" fillId="0" borderId="3" xfId="0" applyFont="1" applyFill="1" applyBorder="1" applyAlignment="1">
      <alignment vertical="center" wrapText="1"/>
    </xf>
    <xf numFmtId="0" fontId="56" fillId="0" borderId="4" xfId="0" applyNumberFormat="1" applyFont="1" applyFill="1" applyBorder="1" applyAlignment="1" applyProtection="1">
      <alignment vertical="center" wrapText="1"/>
      <protection locked="0"/>
    </xf>
    <xf numFmtId="0" fontId="56" fillId="0" borderId="4" xfId="0" applyFont="1" applyBorder="1" applyAlignment="1">
      <alignment vertical="center" wrapText="1"/>
    </xf>
    <xf numFmtId="0" fontId="56" fillId="0" borderId="3"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3" fontId="2" fillId="0" borderId="4" xfId="0" applyNumberFormat="1" applyFont="1" applyBorder="1" applyAlignment="1">
      <alignment horizontal="center"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4" xfId="0" applyFont="1" applyBorder="1"/>
    <xf numFmtId="0" fontId="56" fillId="0" borderId="2" xfId="0" applyFont="1" applyFill="1" applyBorder="1" applyAlignment="1">
      <alignment vertical="center" wrapText="1"/>
    </xf>
    <xf numFmtId="0" fontId="56" fillId="0" borderId="2"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56" fillId="0" borderId="3" xfId="0" applyFont="1" applyBorder="1" applyAlignment="1">
      <alignment vertical="center" wrapText="1"/>
    </xf>
    <xf numFmtId="0" fontId="2" fillId="0" borderId="3" xfId="0" applyFont="1" applyBorder="1" applyAlignment="1">
      <alignment vertical="center" wrapText="1"/>
    </xf>
    <xf numFmtId="3" fontId="2" fillId="0" borderId="4" xfId="0" applyNumberFormat="1" applyFont="1" applyBorder="1" applyAlignment="1">
      <alignment vertical="center" wrapText="1"/>
    </xf>
    <xf numFmtId="0" fontId="56" fillId="0" borderId="4" xfId="0" applyFont="1" applyBorder="1" applyAlignment="1">
      <alignment vertical="center" wrapText="1"/>
    </xf>
    <xf numFmtId="0" fontId="2" fillId="0" borderId="4"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wrapText="1"/>
    </xf>
    <xf numFmtId="9" fontId="2" fillId="0" borderId="4" xfId="2" applyFont="1" applyBorder="1" applyAlignment="1">
      <alignment vertical="center" wrapText="1"/>
    </xf>
    <xf numFmtId="9" fontId="2" fillId="0" borderId="4" xfId="2" applyFont="1" applyBorder="1" applyAlignment="1">
      <alignment horizontal="center" vertical="center" wrapText="1"/>
    </xf>
    <xf numFmtId="9" fontId="2" fillId="0" borderId="4" xfId="2" applyFont="1" applyBorder="1" applyAlignment="1">
      <alignment horizontal="center" vertical="center"/>
    </xf>
    <xf numFmtId="0" fontId="56" fillId="0" borderId="4" xfId="0" applyFont="1" applyFill="1" applyBorder="1" applyAlignment="1">
      <alignment vertical="center" wrapText="1"/>
    </xf>
    <xf numFmtId="1" fontId="2" fillId="0" borderId="4" xfId="0" applyNumberFormat="1" applyFont="1" applyBorder="1" applyAlignment="1">
      <alignment horizontal="center" vertical="center"/>
    </xf>
    <xf numFmtId="0" fontId="56" fillId="0" borderId="1" xfId="0" applyFont="1" applyBorder="1" applyAlignment="1">
      <alignment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164" fontId="18" fillId="0" borderId="4" xfId="3" applyFont="1" applyBorder="1" applyAlignment="1">
      <alignment vertical="center" wrapText="1"/>
    </xf>
    <xf numFmtId="0" fontId="56" fillId="2" borderId="1" xfId="0" applyFont="1" applyFill="1" applyBorder="1" applyAlignment="1">
      <alignment vertical="center" wrapText="1"/>
    </xf>
    <xf numFmtId="0" fontId="2" fillId="2" borderId="4" xfId="0" applyFont="1" applyFill="1" applyBorder="1" applyAlignment="1">
      <alignment horizontal="center" vertical="center" wrapText="1"/>
    </xf>
    <xf numFmtId="0" fontId="2" fillId="2" borderId="4" xfId="0" applyFont="1" applyFill="1" applyBorder="1" applyAlignment="1">
      <alignment vertical="center" wrapText="1"/>
    </xf>
    <xf numFmtId="0" fontId="2" fillId="2" borderId="4" xfId="0" applyFont="1" applyFill="1" applyBorder="1" applyAlignment="1">
      <alignment vertical="center"/>
    </xf>
    <xf numFmtId="3" fontId="2" fillId="2" borderId="4" xfId="0" applyNumberFormat="1" applyFont="1" applyFill="1" applyBorder="1" applyAlignment="1">
      <alignment horizontal="center" vertical="center" wrapText="1"/>
    </xf>
    <xf numFmtId="9" fontId="2" fillId="2" borderId="4" xfId="2" applyFont="1" applyFill="1" applyBorder="1" applyAlignment="1">
      <alignment vertical="center"/>
    </xf>
    <xf numFmtId="9" fontId="2" fillId="2" borderId="4" xfId="2" applyFont="1" applyFill="1" applyBorder="1" applyAlignment="1">
      <alignment horizontal="center" vertical="center"/>
    </xf>
    <xf numFmtId="0" fontId="2" fillId="2" borderId="4" xfId="0" applyFont="1" applyFill="1" applyBorder="1" applyAlignment="1">
      <alignment horizontal="left" vertical="center" wrapText="1"/>
    </xf>
    <xf numFmtId="0" fontId="2" fillId="2" borderId="2" xfId="0" applyFont="1" applyFill="1" applyBorder="1" applyAlignment="1">
      <alignment vertical="center" wrapText="1"/>
    </xf>
    <xf numFmtId="0" fontId="2" fillId="2" borderId="1" xfId="0" applyFont="1" applyFill="1" applyBorder="1"/>
    <xf numFmtId="164" fontId="18" fillId="0" borderId="2" xfId="3" applyFont="1" applyBorder="1" applyAlignment="1">
      <alignment vertical="center" wrapText="1"/>
    </xf>
    <xf numFmtId="0" fontId="56" fillId="0" borderId="1" xfId="0" applyNumberFormat="1" applyFont="1" applyFill="1" applyBorder="1" applyAlignment="1" applyProtection="1">
      <alignment vertical="center" wrapText="1"/>
      <protection locked="0"/>
    </xf>
    <xf numFmtId="0" fontId="2" fillId="0" borderId="1" xfId="0" applyFont="1" applyBorder="1" applyAlignment="1">
      <alignment horizontal="center" vertical="center" wrapText="1"/>
    </xf>
    <xf numFmtId="0" fontId="57" fillId="0" borderId="2" xfId="0" applyFont="1" applyBorder="1" applyAlignment="1">
      <alignment vertical="center" wrapText="1"/>
    </xf>
    <xf numFmtId="0" fontId="57" fillId="0" borderId="3" xfId="0" applyFont="1" applyBorder="1" applyAlignment="1">
      <alignment vertical="center" wrapText="1"/>
    </xf>
    <xf numFmtId="0" fontId="2" fillId="2" borderId="1" xfId="0" applyFont="1" applyFill="1" applyBorder="1" applyAlignment="1">
      <alignment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vertical="center"/>
    </xf>
    <xf numFmtId="0" fontId="57" fillId="0" borderId="4" xfId="0" applyFont="1" applyBorder="1" applyAlignment="1">
      <alignment vertical="center" wrapText="1"/>
    </xf>
    <xf numFmtId="0" fontId="2" fillId="0" borderId="2" xfId="0" applyFont="1" applyFill="1" applyBorder="1" applyAlignment="1" applyProtection="1">
      <alignment vertical="center" wrapText="1"/>
    </xf>
    <xf numFmtId="0" fontId="2" fillId="0" borderId="4" xfId="0" applyFont="1" applyFill="1" applyBorder="1" applyAlignment="1" applyProtection="1">
      <alignment vertical="center" wrapText="1"/>
    </xf>
    <xf numFmtId="0" fontId="56" fillId="0" borderId="2" xfId="0" applyNumberFormat="1" applyFont="1" applyFill="1" applyBorder="1" applyAlignment="1" applyProtection="1">
      <alignment vertical="center" wrapText="1"/>
      <protection locked="0"/>
    </xf>
    <xf numFmtId="0" fontId="2" fillId="0" borderId="1" xfId="0" applyFont="1" applyFill="1" applyBorder="1" applyAlignment="1" applyProtection="1">
      <alignment vertical="center" wrapText="1"/>
    </xf>
    <xf numFmtId="0" fontId="2" fillId="0" borderId="1" xfId="0" applyFont="1" applyFill="1" applyBorder="1" applyAlignment="1" applyProtection="1">
      <alignment vertical="center" wrapText="1"/>
    </xf>
    <xf numFmtId="0" fontId="56" fillId="0" borderId="4" xfId="0" applyNumberFormat="1" applyFont="1" applyFill="1" applyBorder="1" applyAlignment="1" applyProtection="1">
      <alignment vertical="center" wrapText="1"/>
      <protection locked="0"/>
    </xf>
    <xf numFmtId="0" fontId="58" fillId="0" borderId="1" xfId="0" applyFont="1" applyFill="1" applyBorder="1" applyAlignment="1" applyProtection="1">
      <alignment vertical="center" wrapText="1"/>
    </xf>
    <xf numFmtId="0" fontId="2" fillId="2" borderId="1" xfId="0" applyFont="1" applyFill="1" applyBorder="1" applyAlignment="1" applyProtection="1">
      <alignment vertical="center" wrapText="1"/>
    </xf>
    <xf numFmtId="0" fontId="2" fillId="0" borderId="2" xfId="0" applyFont="1" applyFill="1" applyBorder="1" applyAlignment="1" applyProtection="1">
      <alignment vertical="center" wrapText="1"/>
    </xf>
    <xf numFmtId="0" fontId="56" fillId="2" borderId="1" xfId="0" applyNumberFormat="1" applyFont="1" applyFill="1" applyBorder="1" applyAlignment="1" applyProtection="1">
      <alignment vertical="center" wrapText="1"/>
      <protection locked="0"/>
    </xf>
    <xf numFmtId="0" fontId="56" fillId="2" borderId="1" xfId="0" applyFont="1" applyFill="1" applyBorder="1" applyAlignment="1" applyProtection="1">
      <alignment vertical="center" wrapText="1"/>
    </xf>
    <xf numFmtId="0" fontId="2" fillId="2" borderId="1" xfId="0" applyFont="1" applyFill="1" applyBorder="1" applyAlignment="1" applyProtection="1">
      <alignment vertical="center"/>
    </xf>
    <xf numFmtId="0" fontId="56" fillId="0" borderId="18" xfId="0" applyFont="1" applyBorder="1" applyAlignment="1">
      <alignment vertical="center" wrapText="1"/>
    </xf>
    <xf numFmtId="0" fontId="2" fillId="2" borderId="4" xfId="0" applyFont="1" applyFill="1" applyBorder="1" applyAlignment="1" applyProtection="1">
      <alignment vertical="center" wrapText="1"/>
    </xf>
    <xf numFmtId="0" fontId="2" fillId="0" borderId="1" xfId="0" applyFont="1" applyBorder="1" applyAlignment="1">
      <alignment horizontal="center" vertical="center"/>
    </xf>
    <xf numFmtId="0" fontId="56" fillId="0" borderId="19" xfId="0" applyFont="1" applyBorder="1" applyAlignment="1">
      <alignment vertical="center" wrapText="1"/>
    </xf>
    <xf numFmtId="0" fontId="56" fillId="0" borderId="3" xfId="0" applyFont="1" applyFill="1" applyBorder="1" applyAlignment="1">
      <alignment vertical="center" wrapText="1"/>
    </xf>
    <xf numFmtId="0" fontId="56" fillId="0" borderId="20" xfId="0" applyFont="1" applyBorder="1" applyAlignment="1">
      <alignment vertical="center" wrapText="1"/>
    </xf>
    <xf numFmtId="0" fontId="2" fillId="2" borderId="1" xfId="0" applyFont="1" applyFill="1" applyBorder="1" applyAlignment="1">
      <alignment horizontal="center" vertical="center"/>
    </xf>
    <xf numFmtId="3" fontId="2" fillId="0" borderId="4" xfId="0" applyNumberFormat="1" applyFont="1" applyFill="1" applyBorder="1" applyAlignment="1">
      <alignment horizontal="center" vertical="center" wrapText="1"/>
    </xf>
    <xf numFmtId="0" fontId="56" fillId="0" borderId="1" xfId="0" applyFont="1" applyFill="1" applyBorder="1" applyAlignment="1">
      <alignment vertical="center" wrapText="1"/>
    </xf>
    <xf numFmtId="0" fontId="56" fillId="2" borderId="4" xfId="0" applyFont="1" applyFill="1" applyBorder="1" applyAlignment="1">
      <alignment vertical="center" wrapText="1"/>
    </xf>
    <xf numFmtId="0" fontId="2" fillId="2" borderId="3" xfId="0" applyFont="1" applyFill="1" applyBorder="1" applyAlignment="1">
      <alignment horizontal="left" vertical="center" wrapText="1"/>
    </xf>
    <xf numFmtId="0" fontId="57" fillId="2" borderId="2" xfId="0" applyFont="1" applyFill="1" applyBorder="1" applyAlignment="1">
      <alignment vertical="center" wrapText="1"/>
    </xf>
    <xf numFmtId="0" fontId="57" fillId="2" borderId="2" xfId="0" applyFont="1" applyFill="1" applyBorder="1" applyAlignment="1">
      <alignment vertical="center" wrapText="1"/>
    </xf>
    <xf numFmtId="0" fontId="57" fillId="2" borderId="4" xfId="0" applyFont="1" applyFill="1" applyBorder="1" applyAlignment="1">
      <alignment vertical="center" wrapText="1"/>
    </xf>
    <xf numFmtId="0" fontId="56" fillId="2" borderId="2" xfId="0" applyFont="1" applyFill="1" applyBorder="1" applyAlignment="1">
      <alignment vertical="center" wrapText="1"/>
    </xf>
    <xf numFmtId="9" fontId="2" fillId="2" borderId="1" xfId="0" applyNumberFormat="1" applyFont="1" applyFill="1" applyBorder="1" applyAlignment="1">
      <alignment horizontal="center" vertical="center" wrapText="1"/>
    </xf>
    <xf numFmtId="10" fontId="2" fillId="2" borderId="1" xfId="0" applyNumberFormat="1" applyFont="1" applyFill="1" applyBorder="1" applyAlignment="1">
      <alignment horizontal="center" vertical="center" wrapText="1"/>
    </xf>
    <xf numFmtId="0" fontId="57" fillId="2" borderId="1" xfId="0" applyFont="1" applyFill="1" applyBorder="1" applyAlignment="1">
      <alignment vertical="center" wrapText="1"/>
    </xf>
    <xf numFmtId="0" fontId="2" fillId="2" borderId="2" xfId="0" applyFont="1" applyFill="1" applyBorder="1" applyAlignment="1">
      <alignment vertical="center" wrapText="1"/>
    </xf>
    <xf numFmtId="0" fontId="2" fillId="2" borderId="3" xfId="0" applyFont="1" applyFill="1" applyBorder="1" applyAlignment="1">
      <alignment vertical="center" wrapText="1"/>
    </xf>
    <xf numFmtId="0" fontId="2" fillId="2" borderId="4" xfId="0" applyFont="1" applyFill="1" applyBorder="1" applyAlignment="1">
      <alignment vertical="center" wrapText="1"/>
    </xf>
    <xf numFmtId="0" fontId="2" fillId="2" borderId="0" xfId="0" applyFont="1" applyFill="1" applyBorder="1" applyAlignment="1">
      <alignment horizontal="center" vertical="center"/>
    </xf>
    <xf numFmtId="0" fontId="0" fillId="0" borderId="0" xfId="0" applyFont="1" applyAlignment="1">
      <alignment vertical="center"/>
    </xf>
    <xf numFmtId="0" fontId="14" fillId="2" borderId="0"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2" fillId="0" borderId="0" xfId="0" applyFont="1" applyBorder="1" applyAlignment="1">
      <alignment vertical="center"/>
    </xf>
    <xf numFmtId="164" fontId="2" fillId="0" borderId="1" xfId="3" applyFont="1" applyBorder="1" applyAlignment="1">
      <alignment vertical="center" wrapText="1"/>
    </xf>
    <xf numFmtId="0" fontId="2" fillId="0" borderId="1" xfId="0" applyFont="1" applyFill="1" applyBorder="1" applyAlignment="1">
      <alignment vertical="center" wrapText="1"/>
    </xf>
    <xf numFmtId="0" fontId="2" fillId="0" borderId="4" xfId="0" applyFont="1" applyFill="1" applyBorder="1" applyAlignment="1">
      <alignment vertical="center" wrapText="1"/>
    </xf>
    <xf numFmtId="0" fontId="32" fillId="2" borderId="0" xfId="0" applyFont="1" applyFill="1" applyBorder="1" applyAlignment="1">
      <alignment horizontal="center" vertical="center" wrapText="1"/>
    </xf>
    <xf numFmtId="10" fontId="2" fillId="0" borderId="4" xfId="2" applyNumberFormat="1" applyFont="1" applyBorder="1" applyAlignment="1">
      <alignment horizontal="center" vertical="center" wrapText="1"/>
    </xf>
    <xf numFmtId="10" fontId="2" fillId="0" borderId="1" xfId="0" applyNumberFormat="1" applyFont="1" applyBorder="1" applyAlignment="1">
      <alignment horizontal="center" vertical="center" wrapText="1"/>
    </xf>
    <xf numFmtId="0" fontId="2" fillId="0" borderId="9" xfId="0" applyFont="1" applyBorder="1" applyAlignment="1">
      <alignment horizontal="center" vertical="center" wrapText="1"/>
    </xf>
    <xf numFmtId="9" fontId="2" fillId="0" borderId="1" xfId="0" applyNumberFormat="1" applyFont="1" applyBorder="1" applyAlignment="1">
      <alignment horizontal="center" vertical="center" wrapText="1"/>
    </xf>
    <xf numFmtId="9" fontId="2" fillId="0" borderId="9" xfId="0" applyNumberFormat="1" applyFont="1" applyBorder="1" applyAlignment="1">
      <alignment horizontal="center" vertical="center" wrapText="1"/>
    </xf>
    <xf numFmtId="0" fontId="56" fillId="0" borderId="1" xfId="0" applyFont="1" applyBorder="1" applyAlignment="1">
      <alignment horizontal="left" vertical="center" wrapText="1"/>
    </xf>
    <xf numFmtId="0" fontId="2" fillId="2" borderId="4" xfId="0" applyFont="1" applyFill="1" applyBorder="1" applyAlignment="1">
      <alignment horizontal="center" vertical="center" wrapText="1"/>
    </xf>
    <xf numFmtId="172" fontId="2" fillId="0" borderId="1" xfId="0" applyNumberFormat="1" applyFont="1" applyBorder="1" applyAlignment="1">
      <alignment horizontal="left" vertical="center" wrapText="1"/>
    </xf>
    <xf numFmtId="172" fontId="2" fillId="2" borderId="0" xfId="0" applyNumberFormat="1" applyFont="1" applyFill="1" applyBorder="1" applyAlignment="1">
      <alignment horizontal="center" vertical="center"/>
    </xf>
    <xf numFmtId="10" fontId="2" fillId="2" borderId="4" xfId="0" applyNumberFormat="1" applyFont="1" applyFill="1" applyBorder="1" applyAlignment="1">
      <alignment horizontal="center" vertical="center" wrapText="1"/>
    </xf>
    <xf numFmtId="10" fontId="2" fillId="2" borderId="4" xfId="2" applyNumberFormat="1" applyFont="1" applyFill="1" applyBorder="1" applyAlignment="1">
      <alignment horizontal="center" vertical="center" wrapText="1"/>
    </xf>
    <xf numFmtId="172" fontId="2" fillId="0" borderId="1" xfId="0" applyNumberFormat="1" applyFont="1" applyBorder="1" applyAlignment="1">
      <alignment horizontal="left" vertical="center" wrapText="1"/>
    </xf>
    <xf numFmtId="0" fontId="56" fillId="0" borderId="1" xfId="0" applyFont="1" applyFill="1" applyBorder="1" applyAlignment="1">
      <alignment vertical="center" wrapText="1"/>
    </xf>
    <xf numFmtId="9" fontId="2" fillId="2" borderId="4" xfId="2" applyFont="1" applyFill="1" applyBorder="1" applyAlignment="1">
      <alignment horizontal="center" vertical="center" wrapText="1"/>
    </xf>
    <xf numFmtId="0" fontId="2" fillId="0" borderId="2" xfId="0" applyFont="1" applyFill="1" applyBorder="1" applyAlignment="1">
      <alignment vertical="center" wrapText="1"/>
    </xf>
    <xf numFmtId="3" fontId="2" fillId="2" borderId="4" xfId="2" applyNumberFormat="1" applyFont="1" applyFill="1" applyBorder="1" applyAlignment="1">
      <alignment horizontal="center" vertical="center" wrapText="1"/>
    </xf>
    <xf numFmtId="3" fontId="2" fillId="0" borderId="4" xfId="2" applyNumberFormat="1" applyFont="1" applyBorder="1" applyAlignment="1">
      <alignment horizontal="center" vertical="center" wrapText="1"/>
    </xf>
    <xf numFmtId="165" fontId="2" fillId="2" borderId="4" xfId="1" applyNumberFormat="1" applyFont="1" applyFill="1" applyBorder="1" applyAlignment="1">
      <alignment horizontal="center" vertical="center" wrapText="1"/>
    </xf>
    <xf numFmtId="1" fontId="2" fillId="0" borderId="4" xfId="2" applyNumberFormat="1" applyFont="1" applyBorder="1" applyAlignment="1">
      <alignment horizontal="center" vertical="center" wrapText="1"/>
    </xf>
    <xf numFmtId="173" fontId="2" fillId="0" borderId="1" xfId="0" applyNumberFormat="1" applyFont="1" applyBorder="1" applyAlignment="1">
      <alignment horizontal="left" vertical="center" wrapText="1"/>
    </xf>
    <xf numFmtId="173" fontId="2" fillId="2" borderId="0" xfId="0" applyNumberFormat="1" applyFont="1" applyFill="1" applyBorder="1" applyAlignment="1">
      <alignment horizontal="center" vertical="center"/>
    </xf>
    <xf numFmtId="173" fontId="2" fillId="0" borderId="1" xfId="0" applyNumberFormat="1" applyFont="1" applyBorder="1" applyAlignment="1">
      <alignment horizontal="left" vertical="center" wrapText="1"/>
    </xf>
    <xf numFmtId="0" fontId="2" fillId="0" borderId="4" xfId="0" applyFont="1" applyBorder="1" applyAlignment="1">
      <alignment horizontal="center" vertical="center" wrapText="1"/>
    </xf>
    <xf numFmtId="10" fontId="2" fillId="0" borderId="4"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4" fontId="2" fillId="0" borderId="1" xfId="0" applyNumberFormat="1" applyFont="1" applyBorder="1" applyAlignment="1">
      <alignment horizontal="left" vertical="center" wrapText="1"/>
    </xf>
    <xf numFmtId="4" fontId="2" fillId="2" borderId="0" xfId="0" applyNumberFormat="1" applyFont="1" applyFill="1" applyBorder="1" applyAlignment="1">
      <alignment horizontal="center" vertical="center"/>
    </xf>
    <xf numFmtId="3" fontId="2" fillId="0" borderId="1" xfId="2" applyNumberFormat="1" applyFont="1" applyBorder="1" applyAlignment="1">
      <alignment horizontal="center" vertical="center" wrapText="1"/>
    </xf>
    <xf numFmtId="9" fontId="2" fillId="0" borderId="1" xfId="2" applyFont="1" applyBorder="1" applyAlignment="1">
      <alignment horizontal="center" vertical="center" wrapText="1"/>
    </xf>
    <xf numFmtId="0" fontId="56" fillId="0" borderId="2" xfId="0" applyFont="1" applyFill="1" applyBorder="1" applyAlignment="1">
      <alignment vertical="center" wrapText="1"/>
    </xf>
    <xf numFmtId="0" fontId="2" fillId="0" borderId="1" xfId="0" applyFont="1" applyFill="1" applyBorder="1" applyAlignment="1">
      <alignment vertical="center"/>
    </xf>
    <xf numFmtId="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10" fontId="2"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164" fontId="10" fillId="0" borderId="1" xfId="3" applyFont="1" applyBorder="1" applyAlignment="1">
      <alignment horizontal="left" vertical="center" wrapText="1"/>
    </xf>
    <xf numFmtId="0" fontId="11" fillId="0" borderId="1" xfId="0" applyFont="1" applyBorder="1" applyAlignment="1">
      <alignment horizontal="center" vertical="center"/>
    </xf>
    <xf numFmtId="0" fontId="11" fillId="0" borderId="1" xfId="0" applyFont="1" applyBorder="1"/>
    <xf numFmtId="9" fontId="11" fillId="0" borderId="1" xfId="0" applyNumberFormat="1" applyFont="1" applyBorder="1" applyAlignment="1">
      <alignment horizontal="center" vertical="center"/>
    </xf>
    <xf numFmtId="9" fontId="11" fillId="0" borderId="1" xfId="0" applyNumberFormat="1" applyFont="1" applyBorder="1" applyAlignment="1">
      <alignment vertical="center"/>
    </xf>
    <xf numFmtId="0" fontId="10" fillId="0" borderId="1" xfId="0" applyFont="1" applyBorder="1" applyAlignment="1">
      <alignment horizontal="left" vertical="center" wrapText="1"/>
    </xf>
    <xf numFmtId="0" fontId="11" fillId="2" borderId="1" xfId="0" applyFont="1" applyFill="1" applyBorder="1" applyAlignment="1" applyProtection="1">
      <alignment vertical="center" wrapText="1"/>
    </xf>
    <xf numFmtId="0" fontId="10" fillId="0" borderId="1" xfId="0" applyFont="1" applyBorder="1" applyAlignment="1">
      <alignment vertical="center" wrapText="1"/>
    </xf>
    <xf numFmtId="0" fontId="59" fillId="0" borderId="0" xfId="0" applyFont="1" applyAlignment="1">
      <alignment vertical="center"/>
    </xf>
    <xf numFmtId="0" fontId="60" fillId="0" borderId="0" xfId="0" applyFont="1" applyAlignment="1">
      <alignment horizontal="center" vertical="center"/>
    </xf>
    <xf numFmtId="0" fontId="31" fillId="3" borderId="2" xfId="0" applyFont="1" applyFill="1" applyBorder="1" applyAlignment="1">
      <alignment horizontal="center" vertical="center" wrapText="1"/>
    </xf>
    <xf numFmtId="0" fontId="59" fillId="0" borderId="1" xfId="0" applyFont="1" applyBorder="1" applyAlignment="1">
      <alignment vertical="center"/>
    </xf>
    <xf numFmtId="0" fontId="31" fillId="3" borderId="2" xfId="0" applyFont="1" applyFill="1" applyBorder="1" applyAlignment="1">
      <alignment horizontal="center" vertical="center" wrapText="1"/>
    </xf>
    <xf numFmtId="0" fontId="31" fillId="3" borderId="3" xfId="0" applyFont="1" applyFill="1" applyBorder="1" applyAlignment="1">
      <alignment horizontal="center" vertical="center" wrapText="1"/>
    </xf>
    <xf numFmtId="164" fontId="25" fillId="0" borderId="1" xfId="3" applyFont="1" applyFill="1" applyBorder="1" applyAlignment="1">
      <alignment horizontal="center" vertical="center" wrapText="1"/>
    </xf>
    <xf numFmtId="0" fontId="59" fillId="0" borderId="1" xfId="0" applyFont="1" applyFill="1" applyBorder="1" applyAlignment="1">
      <alignment horizontal="center" vertical="center" wrapText="1"/>
    </xf>
    <xf numFmtId="0" fontId="59" fillId="0" borderId="1" xfId="0" applyFont="1" applyFill="1" applyBorder="1" applyAlignment="1">
      <alignment vertical="center" wrapText="1"/>
    </xf>
    <xf numFmtId="0" fontId="59" fillId="0" borderId="1" xfId="0" applyFont="1" applyFill="1" applyBorder="1" applyAlignment="1" applyProtection="1">
      <alignment horizontal="left" vertical="center" wrapText="1"/>
    </xf>
    <xf numFmtId="0" fontId="59" fillId="0" borderId="1" xfId="0" applyFont="1" applyFill="1" applyBorder="1" applyAlignment="1" applyProtection="1">
      <alignment vertical="center" wrapText="1"/>
    </xf>
    <xf numFmtId="0" fontId="59" fillId="0" borderId="1" xfId="0" applyFont="1" applyFill="1" applyBorder="1" applyAlignment="1">
      <alignment vertical="center"/>
    </xf>
    <xf numFmtId="9" fontId="59" fillId="0" borderId="1" xfId="0" applyNumberFormat="1" applyFont="1" applyFill="1" applyBorder="1" applyAlignment="1" applyProtection="1">
      <alignment horizontal="center" vertical="center" wrapText="1"/>
    </xf>
    <xf numFmtId="9" fontId="59" fillId="0" borderId="1" xfId="2" applyFont="1" applyFill="1" applyBorder="1" applyAlignment="1" applyProtection="1">
      <alignment horizontal="left" vertical="center" wrapText="1"/>
      <protection locked="0"/>
    </xf>
    <xf numFmtId="0" fontId="59" fillId="0" borderId="1" xfId="0" applyFont="1" applyFill="1" applyBorder="1" applyAlignment="1" applyProtection="1">
      <alignment horizontal="left" vertical="center" wrapText="1"/>
      <protection locked="0"/>
    </xf>
    <xf numFmtId="0" fontId="59" fillId="0" borderId="1" xfId="0" applyFont="1" applyFill="1" applyBorder="1" applyAlignment="1">
      <alignment horizontal="left" vertical="center"/>
    </xf>
    <xf numFmtId="0" fontId="25" fillId="6" borderId="4" xfId="0" applyFont="1" applyFill="1" applyBorder="1" applyAlignment="1">
      <alignment vertical="center" wrapText="1"/>
    </xf>
    <xf numFmtId="0" fontId="59" fillId="0" borderId="1" xfId="0" applyFont="1" applyFill="1" applyBorder="1" applyAlignment="1">
      <alignment horizontal="left" vertical="center" wrapText="1"/>
    </xf>
    <xf numFmtId="0" fontId="59" fillId="6" borderId="1" xfId="0" applyFont="1" applyFill="1" applyBorder="1" applyAlignment="1" applyProtection="1">
      <alignment horizontal="left" vertical="center" wrapText="1"/>
    </xf>
    <xf numFmtId="0" fontId="59" fillId="6" borderId="2" xfId="0" applyFont="1" applyFill="1" applyBorder="1" applyAlignment="1" applyProtection="1">
      <alignment horizontal="left" vertical="center" wrapText="1"/>
    </xf>
    <xf numFmtId="0" fontId="59" fillId="0" borderId="1" xfId="0" applyFont="1" applyFill="1" applyBorder="1" applyAlignment="1" applyProtection="1">
      <alignment horizontal="center" vertical="center" wrapText="1"/>
    </xf>
    <xf numFmtId="0" fontId="61" fillId="0" borderId="1" xfId="0" applyFont="1" applyFill="1" applyBorder="1" applyAlignment="1">
      <alignment horizontal="center" vertical="center" wrapText="1"/>
    </xf>
    <xf numFmtId="0" fontId="59" fillId="0" borderId="1" xfId="0" applyFont="1" applyFill="1" applyBorder="1" applyAlignment="1">
      <alignment horizontal="center" vertical="center" wrapText="1"/>
    </xf>
    <xf numFmtId="9" fontId="59" fillId="0" borderId="1" xfId="0" applyNumberFormat="1" applyFont="1" applyFill="1" applyBorder="1" applyAlignment="1">
      <alignment horizontal="center" vertical="center"/>
    </xf>
    <xf numFmtId="9" fontId="59" fillId="0" borderId="1" xfId="0" applyNumberFormat="1" applyFont="1" applyFill="1" applyBorder="1" applyAlignment="1">
      <alignment vertical="center"/>
    </xf>
    <xf numFmtId="0" fontId="62" fillId="5" borderId="1" xfId="0" applyFont="1" applyFill="1" applyBorder="1" applyAlignment="1" applyProtection="1">
      <alignment horizontal="left" vertical="center" wrapText="1"/>
    </xf>
    <xf numFmtId="0" fontId="59" fillId="0" borderId="1" xfId="0" applyFont="1" applyFill="1" applyBorder="1" applyAlignment="1" applyProtection="1">
      <alignment horizontal="center" vertical="center" wrapText="1"/>
    </xf>
    <xf numFmtId="0" fontId="63" fillId="5" borderId="1" xfId="0" applyFont="1" applyFill="1" applyBorder="1" applyAlignment="1" applyProtection="1">
      <alignment horizontal="left" vertical="center" wrapText="1"/>
    </xf>
    <xf numFmtId="0" fontId="25" fillId="0" borderId="1" xfId="0" applyFont="1" applyFill="1" applyBorder="1" applyAlignment="1">
      <alignment horizontal="center" vertical="center" wrapText="1"/>
    </xf>
    <xf numFmtId="9" fontId="59" fillId="0" borderId="1" xfId="0" applyNumberFormat="1" applyFont="1" applyFill="1" applyBorder="1" applyAlignment="1">
      <alignment horizontal="left" vertical="center" wrapText="1"/>
    </xf>
    <xf numFmtId="9" fontId="59" fillId="0" borderId="1" xfId="0" applyNumberFormat="1" applyFont="1" applyFill="1" applyBorder="1" applyAlignment="1">
      <alignment vertical="center" wrapText="1"/>
    </xf>
    <xf numFmtId="9" fontId="59" fillId="0" borderId="1" xfId="0" applyNumberFormat="1" applyFont="1" applyFill="1" applyBorder="1" applyAlignment="1">
      <alignment horizontal="center" vertical="center" wrapText="1"/>
    </xf>
    <xf numFmtId="0" fontId="59" fillId="6" borderId="1" xfId="0" applyFont="1" applyFill="1" applyBorder="1" applyAlignment="1">
      <alignment vertical="center" wrapText="1"/>
    </xf>
    <xf numFmtId="0" fontId="25" fillId="6" borderId="1" xfId="0" applyFont="1" applyFill="1" applyBorder="1" applyAlignment="1">
      <alignment vertical="center" wrapText="1"/>
    </xf>
    <xf numFmtId="0" fontId="59" fillId="0" borderId="1" xfId="0" applyFont="1" applyFill="1" applyBorder="1" applyAlignment="1">
      <alignment horizontal="left" vertical="center" wrapText="1"/>
    </xf>
    <xf numFmtId="0" fontId="59" fillId="0" borderId="1" xfId="0" applyFont="1" applyFill="1" applyBorder="1" applyAlignment="1">
      <alignment horizontal="left" vertical="center"/>
    </xf>
    <xf numFmtId="0" fontId="59" fillId="6" borderId="1" xfId="0" applyFont="1" applyFill="1" applyBorder="1" applyAlignment="1">
      <alignment horizontal="left" vertical="center" wrapText="1"/>
    </xf>
    <xf numFmtId="0" fontId="59" fillId="0" borderId="1" xfId="0" applyNumberFormat="1" applyFont="1" applyFill="1" applyBorder="1" applyAlignment="1">
      <alignment horizontal="center" vertical="center" wrapText="1"/>
    </xf>
    <xf numFmtId="0" fontId="59" fillId="0" borderId="1" xfId="0" applyFont="1" applyFill="1" applyBorder="1" applyAlignment="1">
      <alignment horizontal="center" vertical="center"/>
    </xf>
    <xf numFmtId="0" fontId="59" fillId="0" borderId="1" xfId="0" applyFont="1" applyFill="1" applyBorder="1" applyAlignment="1">
      <alignment horizontal="justify" vertical="center" wrapText="1"/>
    </xf>
    <xf numFmtId="0" fontId="64" fillId="5" borderId="4" xfId="0" applyFont="1" applyFill="1" applyBorder="1" applyAlignment="1">
      <alignment vertical="center" wrapText="1"/>
    </xf>
    <xf numFmtId="0" fontId="25" fillId="0" borderId="1" xfId="0" applyFont="1" applyFill="1" applyBorder="1" applyAlignment="1">
      <alignment horizontal="center" vertical="center" wrapText="1"/>
    </xf>
    <xf numFmtId="0" fontId="59" fillId="5" borderId="1" xfId="0" applyFont="1" applyFill="1" applyBorder="1" applyAlignment="1">
      <alignment vertical="center" wrapText="1"/>
    </xf>
    <xf numFmtId="0" fontId="30" fillId="0" borderId="0" xfId="0" applyFont="1" applyAlignment="1">
      <alignment horizontal="center" vertical="center" wrapText="1"/>
    </xf>
    <xf numFmtId="0" fontId="66" fillId="3" borderId="5" xfId="0" applyFont="1" applyFill="1" applyBorder="1" applyAlignment="1">
      <alignment horizontal="center" vertical="center" wrapText="1"/>
    </xf>
    <xf numFmtId="0" fontId="67" fillId="5" borderId="5" xfId="0" applyFont="1" applyFill="1" applyBorder="1" applyAlignment="1">
      <alignment horizontal="center" vertical="center" wrapText="1"/>
    </xf>
    <xf numFmtId="164" fontId="27" fillId="0" borderId="2" xfId="3" applyFont="1" applyFill="1" applyBorder="1" applyAlignment="1">
      <alignment horizontal="center" vertical="center" wrapText="1"/>
    </xf>
    <xf numFmtId="9" fontId="13" fillId="0" borderId="4" xfId="0" applyNumberFormat="1" applyFont="1" applyFill="1" applyBorder="1" applyAlignment="1">
      <alignment horizontal="center" vertical="center"/>
    </xf>
    <xf numFmtId="9" fontId="13" fillId="0" borderId="1" xfId="0" applyNumberFormat="1" applyFont="1" applyFill="1" applyBorder="1" applyAlignment="1">
      <alignment horizontal="center" vertical="center"/>
    </xf>
    <xf numFmtId="0" fontId="13" fillId="0" borderId="4" xfId="0" applyFont="1" applyFill="1" applyBorder="1" applyAlignment="1">
      <alignment horizontal="center" vertical="center"/>
    </xf>
    <xf numFmtId="170" fontId="13" fillId="0" borderId="1" xfId="0" applyNumberFormat="1" applyFont="1" applyFill="1" applyBorder="1" applyAlignment="1">
      <alignment vertical="center"/>
    </xf>
    <xf numFmtId="164" fontId="27" fillId="0" borderId="3" xfId="3" applyFont="1" applyFill="1" applyBorder="1" applyAlignment="1">
      <alignment horizontal="center" vertical="center" wrapText="1"/>
    </xf>
    <xf numFmtId="0" fontId="19" fillId="2" borderId="0" xfId="0" applyFont="1" applyFill="1" applyAlignment="1">
      <alignment vertical="center"/>
    </xf>
    <xf numFmtId="0" fontId="19" fillId="2" borderId="1" xfId="0" applyFont="1" applyFill="1" applyBorder="1" applyAlignment="1">
      <alignment vertical="center"/>
    </xf>
    <xf numFmtId="9" fontId="13" fillId="0" borderId="1" xfId="2" applyFont="1" applyFill="1" applyBorder="1" applyAlignment="1">
      <alignment horizontal="center" vertical="center"/>
    </xf>
    <xf numFmtId="164" fontId="27" fillId="0" borderId="4" xfId="3" applyFont="1" applyFill="1" applyBorder="1" applyAlignment="1">
      <alignment horizontal="center" vertical="center" wrapText="1"/>
    </xf>
    <xf numFmtId="0" fontId="27" fillId="0" borderId="2" xfId="0" applyFont="1" applyFill="1" applyBorder="1" applyAlignment="1">
      <alignment horizontal="center" vertical="center" wrapText="1"/>
    </xf>
    <xf numFmtId="0" fontId="13" fillId="2" borderId="1" xfId="0" applyFont="1" applyFill="1" applyBorder="1" applyAlignment="1">
      <alignment vertical="center" wrapText="1"/>
    </xf>
    <xf numFmtId="0" fontId="27" fillId="0" borderId="3" xfId="0" applyFont="1" applyFill="1" applyBorder="1" applyAlignment="1">
      <alignment horizontal="center" vertical="center" wrapText="1"/>
    </xf>
    <xf numFmtId="0" fontId="19" fillId="2" borderId="1" xfId="0" applyFont="1" applyFill="1" applyBorder="1" applyAlignment="1">
      <alignment vertical="center" wrapText="1"/>
    </xf>
    <xf numFmtId="0" fontId="13" fillId="0" borderId="1" xfId="0" quotePrefix="1" applyFont="1" applyFill="1" applyBorder="1" applyAlignment="1">
      <alignment vertical="center"/>
    </xf>
    <xf numFmtId="9" fontId="13" fillId="0" borderId="1" xfId="0" applyNumberFormat="1" applyFont="1" applyFill="1" applyBorder="1" applyAlignment="1">
      <alignment vertical="center" wrapText="1"/>
    </xf>
    <xf numFmtId="0" fontId="27" fillId="0" borderId="1" xfId="0" applyFont="1" applyFill="1" applyBorder="1" applyAlignment="1">
      <alignment horizontal="center" vertical="center" wrapText="1"/>
    </xf>
    <xf numFmtId="0" fontId="27" fillId="0" borderId="1" xfId="0" applyFont="1" applyFill="1" applyBorder="1" applyAlignment="1">
      <alignment vertical="center" wrapText="1"/>
    </xf>
    <xf numFmtId="0" fontId="24" fillId="0" borderId="1" xfId="0" applyFont="1" applyFill="1" applyBorder="1" applyAlignment="1" applyProtection="1">
      <alignment vertical="center" wrapText="1"/>
    </xf>
    <xf numFmtId="1" fontId="24" fillId="0" borderId="1" xfId="0" applyNumberFormat="1" applyFont="1" applyFill="1" applyBorder="1" applyAlignment="1">
      <alignment vertical="center"/>
    </xf>
    <xf numFmtId="0" fontId="24" fillId="0" borderId="1" xfId="0" applyFont="1" applyFill="1" applyBorder="1" applyAlignment="1" applyProtection="1">
      <alignment vertical="center" wrapText="1"/>
      <protection locked="0"/>
    </xf>
    <xf numFmtId="0" fontId="24" fillId="0" borderId="4" xfId="0" applyFont="1" applyFill="1" applyBorder="1" applyAlignment="1">
      <alignment horizontal="center" vertical="center"/>
    </xf>
    <xf numFmtId="0" fontId="17" fillId="2" borderId="1" xfId="0" applyFont="1" applyFill="1" applyBorder="1" applyAlignment="1" applyProtection="1">
      <alignment vertical="center" wrapText="1"/>
    </xf>
    <xf numFmtId="1" fontId="24" fillId="0" borderId="4" xfId="0" applyNumberFormat="1" applyFont="1" applyFill="1" applyBorder="1" applyAlignment="1" applyProtection="1">
      <alignment horizontal="center" vertical="center" wrapText="1"/>
    </xf>
    <xf numFmtId="0" fontId="24" fillId="0" borderId="4" xfId="0" applyFont="1" applyFill="1" applyBorder="1" applyAlignment="1" applyProtection="1">
      <alignment vertical="center" wrapText="1"/>
    </xf>
    <xf numFmtId="9" fontId="24" fillId="0" borderId="4" xfId="2" applyFont="1" applyFill="1" applyBorder="1" applyAlignment="1" applyProtection="1">
      <alignment horizontal="center" vertical="center" wrapText="1"/>
    </xf>
    <xf numFmtId="9" fontId="24" fillId="0" borderId="1" xfId="0" applyNumberFormat="1" applyFont="1" applyFill="1" applyBorder="1" applyAlignment="1">
      <alignment vertical="center"/>
    </xf>
    <xf numFmtId="0" fontId="34" fillId="2" borderId="1" xfId="0" applyFont="1" applyFill="1" applyBorder="1" applyAlignment="1" applyProtection="1">
      <alignment vertical="center" wrapText="1"/>
    </xf>
    <xf numFmtId="0" fontId="24" fillId="0" borderId="8" xfId="0" applyFont="1" applyFill="1" applyBorder="1" applyAlignment="1" applyProtection="1">
      <alignment vertical="center" wrapText="1"/>
    </xf>
    <xf numFmtId="9" fontId="24" fillId="0" borderId="1" xfId="2" applyFont="1" applyFill="1" applyBorder="1" applyAlignment="1" applyProtection="1">
      <alignment vertical="center" wrapText="1"/>
    </xf>
    <xf numFmtId="0" fontId="24" fillId="0" borderId="4" xfId="0" applyFont="1" applyFill="1" applyBorder="1" applyAlignment="1" applyProtection="1">
      <alignment vertical="center"/>
    </xf>
    <xf numFmtId="0" fontId="13" fillId="2" borderId="1" xfId="0" applyFont="1" applyFill="1" applyBorder="1" applyAlignment="1" applyProtection="1">
      <alignment vertical="center" wrapText="1"/>
    </xf>
    <xf numFmtId="0" fontId="24" fillId="0" borderId="1" xfId="0" applyFont="1" applyFill="1" applyBorder="1" applyAlignment="1" applyProtection="1">
      <alignment vertical="center"/>
    </xf>
    <xf numFmtId="10" fontId="24" fillId="0" borderId="4" xfId="0" applyNumberFormat="1" applyFont="1" applyFill="1" applyBorder="1" applyAlignment="1" applyProtection="1">
      <alignment horizontal="center" vertical="center" wrapText="1"/>
    </xf>
    <xf numFmtId="10" fontId="24" fillId="0" borderId="1" xfId="0" applyNumberFormat="1" applyFont="1" applyFill="1" applyBorder="1" applyAlignment="1">
      <alignment vertical="center"/>
    </xf>
    <xf numFmtId="174" fontId="24" fillId="0" borderId="1" xfId="0" applyNumberFormat="1" applyFont="1" applyFill="1" applyBorder="1" applyAlignment="1">
      <alignment vertical="center"/>
    </xf>
    <xf numFmtId="0" fontId="30" fillId="5" borderId="1" xfId="0" applyFont="1" applyFill="1" applyBorder="1" applyAlignment="1" applyProtection="1">
      <alignment vertical="center" wrapText="1"/>
    </xf>
    <xf numFmtId="0" fontId="24" fillId="0" borderId="4" xfId="0" applyFont="1" applyFill="1" applyBorder="1" applyAlignment="1">
      <alignment vertical="center" wrapText="1"/>
    </xf>
    <xf numFmtId="9" fontId="24" fillId="0" borderId="4" xfId="0" applyNumberFormat="1" applyFont="1" applyFill="1" applyBorder="1" applyAlignment="1" applyProtection="1">
      <alignment horizontal="center" vertical="center" wrapText="1"/>
    </xf>
    <xf numFmtId="0" fontId="17" fillId="5" borderId="1" xfId="0" applyFont="1" applyFill="1" applyBorder="1" applyAlignment="1">
      <alignment vertical="center" wrapText="1"/>
    </xf>
    <xf numFmtId="0" fontId="17" fillId="0" borderId="1" xfId="0" applyFont="1" applyFill="1" applyBorder="1" applyAlignment="1">
      <alignment vertical="center" wrapText="1"/>
    </xf>
    <xf numFmtId="0" fontId="24" fillId="0" borderId="0" xfId="0" applyFont="1" applyFill="1" applyAlignment="1">
      <alignment vertical="center" wrapText="1"/>
    </xf>
    <xf numFmtId="0" fontId="24" fillId="0" borderId="1" xfId="0" applyFont="1" applyFill="1" applyBorder="1" applyAlignment="1" applyProtection="1">
      <alignment horizontal="center" vertical="center"/>
    </xf>
    <xf numFmtId="0" fontId="24" fillId="0" borderId="4" xfId="0" applyFont="1" applyFill="1" applyBorder="1" applyAlignment="1" applyProtection="1">
      <alignment horizontal="left" vertical="center" wrapText="1"/>
    </xf>
    <xf numFmtId="0" fontId="24" fillId="0" borderId="4" xfId="0" applyFont="1" applyFill="1" applyBorder="1" applyAlignment="1">
      <alignment horizontal="center" vertical="center" wrapText="1"/>
    </xf>
    <xf numFmtId="174" fontId="24" fillId="0" borderId="1" xfId="0" applyNumberFormat="1" applyFont="1" applyFill="1" applyBorder="1" applyAlignment="1">
      <alignment horizontal="center" vertical="center"/>
    </xf>
    <xf numFmtId="0" fontId="17" fillId="2" borderId="4" xfId="0" applyFont="1" applyFill="1" applyBorder="1" applyAlignment="1" applyProtection="1">
      <alignment horizontal="center" vertical="center" wrapText="1"/>
    </xf>
    <xf numFmtId="9" fontId="24" fillId="0" borderId="4" xfId="0" applyNumberFormat="1" applyFont="1" applyFill="1" applyBorder="1" applyAlignment="1">
      <alignment horizontal="center" vertical="center"/>
    </xf>
    <xf numFmtId="0" fontId="17" fillId="5" borderId="4" xfId="0" applyFont="1" applyFill="1" applyBorder="1" applyAlignment="1" applyProtection="1">
      <alignment horizontal="center" vertical="center" wrapText="1"/>
    </xf>
    <xf numFmtId="0" fontId="24" fillId="0" borderId="4" xfId="0" applyFont="1" applyFill="1" applyBorder="1" applyAlignment="1">
      <alignment vertical="center"/>
    </xf>
    <xf numFmtId="0" fontId="17" fillId="5" borderId="4" xfId="0" applyFont="1" applyFill="1" applyBorder="1" applyAlignment="1" applyProtection="1">
      <alignment vertical="center" wrapText="1"/>
    </xf>
    <xf numFmtId="0" fontId="17" fillId="2" borderId="4" xfId="0" applyFont="1" applyFill="1" applyBorder="1" applyAlignment="1" applyProtection="1">
      <alignment vertical="center" wrapText="1"/>
    </xf>
    <xf numFmtId="1" fontId="24" fillId="0" borderId="4" xfId="0" applyNumberFormat="1" applyFont="1" applyFill="1" applyBorder="1" applyAlignment="1" applyProtection="1">
      <alignment horizontal="center" vertical="center"/>
    </xf>
    <xf numFmtId="0" fontId="24" fillId="0" borderId="1" xfId="0" applyNumberFormat="1" applyFont="1" applyFill="1" applyBorder="1" applyAlignment="1">
      <alignment vertical="center"/>
    </xf>
    <xf numFmtId="0" fontId="24" fillId="0" borderId="4" xfId="0" applyNumberFormat="1" applyFont="1" applyFill="1" applyBorder="1" applyAlignment="1" applyProtection="1">
      <alignment horizontal="center" vertical="center"/>
    </xf>
    <xf numFmtId="9" fontId="24" fillId="0" borderId="4" xfId="0" applyNumberFormat="1" applyFont="1" applyFill="1" applyBorder="1" applyAlignment="1" applyProtection="1">
      <alignment horizontal="center" vertical="center"/>
    </xf>
    <xf numFmtId="0" fontId="24" fillId="0" borderId="4" xfId="0" applyFont="1" applyFill="1" applyBorder="1" applyAlignment="1" applyProtection="1">
      <alignment horizontal="center" vertical="center" wrapText="1"/>
    </xf>
    <xf numFmtId="1" fontId="24" fillId="0" borderId="4" xfId="0" applyNumberFormat="1" applyFont="1" applyFill="1" applyBorder="1" applyAlignment="1">
      <alignment horizontal="center" vertical="center"/>
    </xf>
    <xf numFmtId="0" fontId="13" fillId="2" borderId="0" xfId="0" applyFont="1" applyFill="1" applyBorder="1" applyAlignment="1">
      <alignment vertical="center" wrapText="1"/>
    </xf>
    <xf numFmtId="0" fontId="13" fillId="2" borderId="0" xfId="0" applyFont="1" applyFill="1" applyBorder="1" applyAlignment="1" applyProtection="1">
      <alignment vertical="center" wrapText="1"/>
    </xf>
    <xf numFmtId="0" fontId="13" fillId="2" borderId="0" xfId="0" applyFont="1" applyFill="1" applyBorder="1" applyAlignment="1" applyProtection="1">
      <alignment vertical="center"/>
    </xf>
    <xf numFmtId="1" fontId="17" fillId="2" borderId="0" xfId="0" applyNumberFormat="1" applyFont="1" applyFill="1" applyBorder="1" applyAlignment="1" applyProtection="1">
      <alignment horizontal="center" vertical="center" wrapText="1"/>
    </xf>
    <xf numFmtId="0" fontId="13" fillId="2" borderId="0" xfId="0" applyFont="1" applyFill="1" applyBorder="1" applyAlignment="1">
      <alignment horizontal="center" vertical="center" wrapText="1"/>
    </xf>
    <xf numFmtId="175" fontId="2" fillId="0" borderId="0" xfId="0" applyNumberFormat="1" applyFont="1" applyAlignment="1">
      <alignment horizontal="left"/>
    </xf>
    <xf numFmtId="0" fontId="18" fillId="0" borderId="0" xfId="0" applyFont="1" applyAlignment="1">
      <alignment horizontal="left" vertical="center"/>
    </xf>
    <xf numFmtId="175" fontId="32" fillId="3" borderId="1" xfId="0" applyNumberFormat="1" applyFont="1" applyFill="1" applyBorder="1" applyAlignment="1">
      <alignment horizontal="center" vertical="center" wrapText="1"/>
    </xf>
    <xf numFmtId="0" fontId="2" fillId="0" borderId="9" xfId="0" applyFont="1" applyBorder="1" applyAlignment="1">
      <alignment vertical="center"/>
    </xf>
    <xf numFmtId="0" fontId="32" fillId="3" borderId="1" xfId="0" applyFont="1" applyFill="1" applyBorder="1" applyAlignment="1">
      <alignment horizontal="center" vertical="center" wrapText="1"/>
    </xf>
    <xf numFmtId="164" fontId="18" fillId="2" borderId="1" xfId="3" applyFont="1" applyFill="1" applyBorder="1" applyAlignment="1">
      <alignment horizontal="left" vertical="center" wrapText="1"/>
    </xf>
    <xf numFmtId="0" fontId="56" fillId="2" borderId="1" xfId="0" applyFont="1" applyFill="1" applyBorder="1" applyAlignment="1">
      <alignment horizontal="center" vertical="center" wrapText="1"/>
    </xf>
    <xf numFmtId="0" fontId="56" fillId="2" borderId="1" xfId="0" applyFont="1" applyFill="1" applyBorder="1" applyAlignment="1">
      <alignment horizontal="left" vertical="center" wrapText="1"/>
    </xf>
    <xf numFmtId="0" fontId="2" fillId="0" borderId="1" xfId="0" applyFont="1" applyFill="1" applyBorder="1" applyAlignment="1" applyProtection="1">
      <alignment horizontal="left" vertical="center" wrapText="1"/>
    </xf>
    <xf numFmtId="0" fontId="2" fillId="2" borderId="1" xfId="0" applyFont="1" applyFill="1" applyBorder="1" applyAlignment="1" applyProtection="1">
      <alignment horizontal="left" vertical="center" wrapText="1"/>
    </xf>
    <xf numFmtId="0" fontId="2" fillId="2" borderId="1" xfId="0" applyNumberFormat="1" applyFont="1" applyFill="1" applyBorder="1" applyAlignment="1" applyProtection="1">
      <alignment horizontal="center" vertical="center"/>
    </xf>
    <xf numFmtId="9" fontId="2" fillId="2" borderId="1" xfId="0" applyNumberFormat="1" applyFont="1" applyFill="1" applyBorder="1" applyAlignment="1" applyProtection="1">
      <alignment horizontal="center" vertical="center"/>
    </xf>
    <xf numFmtId="0" fontId="2" fillId="2" borderId="1" xfId="0" applyFont="1" applyFill="1" applyBorder="1" applyAlignment="1" applyProtection="1">
      <alignment horizontal="left" vertical="center" wrapText="1"/>
      <protection locked="0"/>
    </xf>
    <xf numFmtId="4" fontId="2" fillId="2" borderId="1" xfId="0" applyNumberFormat="1" applyFont="1" applyFill="1" applyBorder="1" applyAlignment="1" applyProtection="1">
      <alignment horizontal="left" vertical="center"/>
      <protection locked="0"/>
    </xf>
    <xf numFmtId="0" fontId="2" fillId="2" borderId="1" xfId="0" applyFont="1" applyFill="1" applyBorder="1" applyAlignment="1" applyProtection="1">
      <alignment horizontal="center" vertical="center" wrapText="1"/>
    </xf>
    <xf numFmtId="4" fontId="2" fillId="2" borderId="0" xfId="0" applyNumberFormat="1" applyFont="1" applyFill="1" applyAlignment="1">
      <alignment vertical="center"/>
    </xf>
    <xf numFmtId="0" fontId="18" fillId="2"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0" borderId="1" xfId="0" applyFont="1" applyFill="1" applyBorder="1" applyAlignment="1" applyProtection="1">
      <alignment horizontal="center" vertical="center" wrapText="1"/>
    </xf>
    <xf numFmtId="0" fontId="2" fillId="0" borderId="1" xfId="0" applyNumberFormat="1" applyFont="1" applyFill="1" applyBorder="1" applyAlignment="1" applyProtection="1">
      <alignment horizontal="center" vertical="center"/>
    </xf>
    <xf numFmtId="9" fontId="2" fillId="0" borderId="1" xfId="2" applyFont="1" applyFill="1" applyBorder="1" applyAlignment="1" applyProtection="1">
      <alignment horizontal="center" vertical="center"/>
    </xf>
    <xf numFmtId="0" fontId="2" fillId="0" borderId="1" xfId="2" applyNumberFormat="1" applyFont="1" applyFill="1" applyBorder="1" applyAlignment="1" applyProtection="1">
      <alignment horizontal="center" vertical="center"/>
    </xf>
    <xf numFmtId="0" fontId="2" fillId="0" borderId="1" xfId="0" applyFont="1" applyFill="1" applyBorder="1" applyAlignment="1" applyProtection="1">
      <alignment horizontal="left" vertical="center" wrapText="1"/>
      <protection locked="0"/>
    </xf>
    <xf numFmtId="4" fontId="2" fillId="0" borderId="1" xfId="0" applyNumberFormat="1" applyFont="1" applyFill="1" applyBorder="1" applyAlignment="1" applyProtection="1">
      <alignment horizontal="left" vertical="center"/>
      <protection locked="0"/>
    </xf>
    <xf numFmtId="4" fontId="2" fillId="2" borderId="0" xfId="0" applyNumberFormat="1" applyFont="1" applyFill="1" applyBorder="1" applyAlignment="1">
      <alignment wrapText="1"/>
    </xf>
    <xf numFmtId="0" fontId="2" fillId="2" borderId="0" xfId="0" applyFont="1" applyFill="1" applyBorder="1" applyAlignment="1">
      <alignment wrapText="1"/>
    </xf>
    <xf numFmtId="0" fontId="2" fillId="2" borderId="0" xfId="0" applyFont="1" applyFill="1" applyBorder="1" applyAlignment="1">
      <alignment vertical="center" wrapText="1"/>
    </xf>
    <xf numFmtId="0" fontId="57" fillId="2" borderId="1" xfId="0" applyFont="1" applyFill="1" applyBorder="1" applyAlignment="1">
      <alignment horizontal="left" vertical="center" wrapText="1"/>
    </xf>
    <xf numFmtId="9" fontId="2" fillId="2" borderId="1" xfId="2" applyFont="1" applyFill="1" applyBorder="1" applyAlignment="1" applyProtection="1">
      <alignment horizontal="center" vertical="center"/>
    </xf>
    <xf numFmtId="0" fontId="68" fillId="2" borderId="1" xfId="0" applyNumberFormat="1" applyFont="1" applyFill="1" applyBorder="1" applyAlignment="1" applyProtection="1">
      <alignment horizontal="center" vertical="center"/>
    </xf>
    <xf numFmtId="9" fontId="68" fillId="2" borderId="1" xfId="0" applyNumberFormat="1" applyFont="1" applyFill="1" applyBorder="1" applyAlignment="1" applyProtection="1">
      <alignment horizontal="center" vertical="center"/>
    </xf>
    <xf numFmtId="175" fontId="2" fillId="2" borderId="1" xfId="0" applyNumberFormat="1" applyFont="1" applyFill="1" applyBorder="1" applyAlignment="1">
      <alignment horizontal="left" vertical="center" wrapText="1"/>
    </xf>
    <xf numFmtId="0" fontId="56" fillId="2" borderId="1" xfId="0" applyFont="1" applyFill="1" applyBorder="1" applyAlignment="1">
      <alignment horizontal="left" vertical="center" wrapText="1"/>
    </xf>
    <xf numFmtId="1" fontId="2" fillId="2" borderId="1" xfId="0" applyNumberFormat="1" applyFont="1" applyFill="1" applyBorder="1" applyAlignment="1">
      <alignment horizontal="center" vertical="center"/>
    </xf>
    <xf numFmtId="9"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xf>
    <xf numFmtId="175" fontId="2" fillId="2" borderId="1" xfId="0" applyNumberFormat="1" applyFont="1" applyFill="1" applyBorder="1" applyAlignment="1">
      <alignment horizontal="left" vertical="center"/>
    </xf>
    <xf numFmtId="0" fontId="56" fillId="2" borderId="1" xfId="0" applyFont="1" applyFill="1" applyBorder="1" applyAlignment="1">
      <alignment horizontal="center" vertical="center" wrapText="1"/>
    </xf>
    <xf numFmtId="0" fontId="2" fillId="2" borderId="1" xfId="0" applyFont="1" applyFill="1" applyBorder="1" applyAlignment="1">
      <alignment horizontal="left" vertical="center"/>
    </xf>
    <xf numFmtId="0" fontId="2" fillId="2" borderId="1" xfId="0" applyNumberFormat="1" applyFont="1" applyFill="1" applyBorder="1" applyAlignment="1">
      <alignment horizontal="center" vertical="center" wrapText="1"/>
    </xf>
    <xf numFmtId="0" fontId="2" fillId="2" borderId="1" xfId="0" applyFont="1" applyFill="1" applyBorder="1" applyAlignment="1" applyProtection="1">
      <alignment horizontal="center" vertical="center"/>
      <protection locked="0"/>
    </xf>
    <xf numFmtId="0" fontId="2" fillId="2" borderId="1" xfId="2" applyNumberFormat="1" applyFont="1" applyFill="1" applyBorder="1" applyAlignment="1" applyProtection="1">
      <alignment horizontal="center" vertical="center"/>
    </xf>
    <xf numFmtId="0" fontId="2" fillId="2" borderId="1" xfId="0" applyFont="1" applyFill="1" applyBorder="1" applyAlignment="1" applyProtection="1">
      <alignment horizontal="left" vertical="center"/>
      <protection locked="0"/>
    </xf>
    <xf numFmtId="9" fontId="68" fillId="2" borderId="1" xfId="0" applyNumberFormat="1" applyFont="1" applyFill="1" applyBorder="1" applyAlignment="1">
      <alignment horizontal="center" vertical="center"/>
    </xf>
    <xf numFmtId="9" fontId="69" fillId="2" borderId="1" xfId="0" applyNumberFormat="1" applyFont="1" applyFill="1" applyBorder="1" applyAlignment="1">
      <alignment horizontal="center" vertical="center"/>
    </xf>
    <xf numFmtId="0" fontId="56" fillId="0" borderId="1" xfId="0" applyFont="1" applyFill="1" applyBorder="1" applyAlignment="1">
      <alignment horizontal="center" vertical="center" wrapText="1"/>
    </xf>
    <xf numFmtId="0" fontId="2" fillId="0" borderId="1" xfId="0" applyFont="1" applyFill="1" applyBorder="1" applyAlignment="1">
      <alignment horizontal="left" vertical="center"/>
    </xf>
    <xf numFmtId="0" fontId="2" fillId="0" borderId="1" xfId="0" applyFont="1" applyFill="1" applyBorder="1" applyAlignment="1">
      <alignment horizontal="center" vertical="center"/>
    </xf>
    <xf numFmtId="175" fontId="2" fillId="0" borderId="1" xfId="0" applyNumberFormat="1" applyFont="1" applyFill="1" applyBorder="1" applyAlignment="1">
      <alignment horizontal="left" vertical="center"/>
    </xf>
    <xf numFmtId="0" fontId="2" fillId="2" borderId="1" xfId="0" applyFont="1" applyFill="1" applyBorder="1" applyAlignment="1" applyProtection="1">
      <alignment horizontal="left" vertical="center" wrapText="1"/>
    </xf>
    <xf numFmtId="0" fontId="2" fillId="2" borderId="1" xfId="0" applyFont="1" applyFill="1" applyBorder="1" applyAlignment="1" applyProtection="1">
      <alignment horizontal="center" vertical="center"/>
    </xf>
    <xf numFmtId="0" fontId="70" fillId="2" borderId="1" xfId="0" applyFont="1" applyFill="1" applyBorder="1" applyAlignment="1">
      <alignment horizontal="center" vertical="center"/>
    </xf>
    <xf numFmtId="0" fontId="68" fillId="2" borderId="1" xfId="0" applyFont="1" applyFill="1" applyBorder="1" applyAlignment="1">
      <alignment horizontal="center" vertical="center"/>
    </xf>
    <xf numFmtId="4" fontId="18" fillId="2" borderId="1" xfId="0" applyNumberFormat="1" applyFont="1" applyFill="1" applyBorder="1" applyAlignment="1" applyProtection="1">
      <alignment horizontal="left" vertical="center"/>
      <protection locked="0"/>
    </xf>
    <xf numFmtId="0" fontId="2" fillId="2" borderId="1" xfId="2" applyNumberFormat="1" applyFont="1" applyFill="1" applyBorder="1" applyAlignment="1" applyProtection="1">
      <alignment horizontal="left" vertical="center" wrapText="1"/>
      <protection locked="0"/>
    </xf>
    <xf numFmtId="4" fontId="2" fillId="2" borderId="1" xfId="0" applyNumberFormat="1" applyFont="1" applyFill="1" applyBorder="1" applyAlignment="1" applyProtection="1">
      <alignment horizontal="left" vertical="center" wrapText="1"/>
      <protection locked="0"/>
    </xf>
    <xf numFmtId="0" fontId="2" fillId="2" borderId="1" xfId="0" applyFont="1" applyFill="1" applyBorder="1" applyAlignment="1">
      <alignment horizontal="left" vertical="center"/>
    </xf>
    <xf numFmtId="0" fontId="2" fillId="2" borderId="1" xfId="0" applyFont="1" applyFill="1" applyBorder="1" applyAlignment="1">
      <alignment horizontal="center" vertical="center" wrapText="1"/>
    </xf>
    <xf numFmtId="0" fontId="2" fillId="2" borderId="1" xfId="0" applyFont="1" applyFill="1" applyBorder="1" applyAlignment="1" applyProtection="1">
      <alignment horizontal="left" vertical="center"/>
    </xf>
    <xf numFmtId="1" fontId="2" fillId="2" borderId="1" xfId="0" applyNumberFormat="1" applyFont="1" applyFill="1" applyBorder="1" applyAlignment="1" applyProtection="1">
      <alignment horizontal="center" vertical="center"/>
    </xf>
    <xf numFmtId="0" fontId="2" fillId="2" borderId="0" xfId="0" applyFont="1" applyFill="1" applyAlignment="1">
      <alignment wrapText="1"/>
    </xf>
    <xf numFmtId="0" fontId="2" fillId="2" borderId="0" xfId="0" applyFont="1" applyFill="1" applyAlignment="1">
      <alignment vertical="center" wrapText="1"/>
    </xf>
    <xf numFmtId="0" fontId="68" fillId="2" borderId="1" xfId="2" applyNumberFormat="1" applyFont="1" applyFill="1" applyBorder="1" applyAlignment="1" applyProtection="1">
      <alignment horizontal="center" vertical="center"/>
    </xf>
    <xf numFmtId="9" fontId="2" fillId="0" borderId="1" xfId="0" applyNumberFormat="1" applyFont="1" applyFill="1" applyBorder="1" applyAlignment="1" applyProtection="1">
      <alignment horizontal="center" vertical="center"/>
    </xf>
    <xf numFmtId="0" fontId="68" fillId="0" borderId="1" xfId="2" applyNumberFormat="1" applyFont="1" applyFill="1" applyBorder="1" applyAlignment="1" applyProtection="1">
      <alignment horizontal="center" vertical="center"/>
    </xf>
    <xf numFmtId="9" fontId="68" fillId="0" borderId="1" xfId="2" applyNumberFormat="1" applyFont="1" applyFill="1" applyBorder="1" applyAlignment="1" applyProtection="1">
      <alignment horizontal="center" vertical="center"/>
    </xf>
    <xf numFmtId="175" fontId="2" fillId="0" borderId="1" xfId="0" applyNumberFormat="1" applyFont="1" applyFill="1" applyBorder="1" applyAlignment="1">
      <alignment horizontal="left" vertical="center" wrapText="1"/>
    </xf>
    <xf numFmtId="9" fontId="68" fillId="2" borderId="1" xfId="2" applyFont="1" applyFill="1" applyBorder="1" applyAlignment="1" applyProtection="1">
      <alignment horizontal="center" vertical="center"/>
    </xf>
    <xf numFmtId="0" fontId="2" fillId="2" borderId="1" xfId="0" applyFont="1" applyFill="1" applyBorder="1" applyAlignment="1" applyProtection="1">
      <alignment horizontal="left" vertical="center" wrapText="1"/>
      <protection locked="0"/>
    </xf>
    <xf numFmtId="4" fontId="2" fillId="2" borderId="1" xfId="0" applyNumberFormat="1" applyFont="1" applyFill="1" applyBorder="1" applyAlignment="1" applyProtection="1">
      <alignment horizontal="left" vertical="center"/>
      <protection locked="0"/>
    </xf>
    <xf numFmtId="1" fontId="2" fillId="2" borderId="1" xfId="2" applyNumberFormat="1" applyFont="1" applyFill="1" applyBorder="1" applyAlignment="1" applyProtection="1">
      <alignment horizontal="center" vertical="center"/>
    </xf>
    <xf numFmtId="0" fontId="68" fillId="0" borderId="1" xfId="0" applyFont="1" applyFill="1" applyBorder="1" applyAlignment="1" applyProtection="1">
      <alignment horizontal="left" vertical="center" wrapText="1"/>
    </xf>
    <xf numFmtId="0" fontId="58" fillId="0" borderId="1" xfId="0" applyFont="1" applyFill="1" applyBorder="1" applyAlignment="1" applyProtection="1">
      <alignment horizontal="center" vertical="center" wrapText="1"/>
    </xf>
    <xf numFmtId="175" fontId="2" fillId="0" borderId="0" xfId="0" applyNumberFormat="1" applyFont="1" applyAlignment="1">
      <alignment horizontal="center"/>
    </xf>
    <xf numFmtId="0" fontId="13" fillId="2" borderId="0" xfId="0" applyFont="1" applyFill="1" applyAlignment="1">
      <alignment vertical="center" wrapText="1"/>
    </xf>
    <xf numFmtId="0" fontId="13" fillId="0" borderId="1" xfId="0" applyFont="1" applyFill="1" applyBorder="1" applyAlignment="1">
      <alignment horizontal="center" vertical="center" wrapText="1"/>
    </xf>
    <xf numFmtId="0" fontId="30" fillId="0" borderId="1" xfId="0" applyFont="1" applyFill="1" applyBorder="1" applyAlignment="1">
      <alignment horizontal="center" vertical="center" wrapText="1"/>
    </xf>
    <xf numFmtId="1" fontId="13" fillId="0" borderId="1" xfId="0" applyNumberFormat="1" applyFont="1" applyFill="1" applyBorder="1" applyAlignment="1">
      <alignment horizontal="center" vertical="center" wrapText="1"/>
    </xf>
    <xf numFmtId="0" fontId="72" fillId="0" borderId="1" xfId="0" applyFont="1" applyFill="1" applyBorder="1" applyAlignment="1">
      <alignment horizontal="center" vertical="center" wrapText="1"/>
    </xf>
    <xf numFmtId="0" fontId="13" fillId="0" borderId="1" xfId="0" applyFont="1" applyFill="1" applyBorder="1" applyAlignment="1">
      <alignment horizontal="left" vertical="center" wrapText="1" indent="2"/>
    </xf>
    <xf numFmtId="0" fontId="73" fillId="0" borderId="1" xfId="0" applyFont="1" applyFill="1" applyBorder="1" applyAlignment="1">
      <alignment vertical="center" wrapText="1"/>
    </xf>
    <xf numFmtId="0" fontId="73" fillId="0" borderId="1" xfId="0" applyFont="1" applyFill="1" applyBorder="1" applyAlignment="1">
      <alignment horizontal="center" vertical="center"/>
    </xf>
    <xf numFmtId="0" fontId="73" fillId="0" borderId="1" xfId="0" applyFont="1" applyFill="1" applyBorder="1" applyAlignment="1">
      <alignment vertical="center"/>
    </xf>
    <xf numFmtId="0" fontId="20" fillId="0" borderId="1" xfId="0" applyFont="1" applyFill="1" applyBorder="1" applyAlignment="1">
      <alignment horizontal="center" vertical="center" wrapText="1"/>
    </xf>
    <xf numFmtId="0" fontId="2" fillId="0" borderId="1" xfId="0" applyFont="1" applyFill="1" applyBorder="1"/>
  </cellXfs>
  <cellStyles count="4">
    <cellStyle name="Millares" xfId="1" builtinId="3"/>
    <cellStyle name="Normal" xfId="0" builtinId="0"/>
    <cellStyle name="Normal 2" xfId="3"/>
    <cellStyle name="Porcentaje" xfId="2" builtin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69273</xdr:colOff>
      <xdr:row>0</xdr:row>
      <xdr:rowOff>1</xdr:rowOff>
    </xdr:from>
    <xdr:to>
      <xdr:col>2</xdr:col>
      <xdr:colOff>98137</xdr:colOff>
      <xdr:row>2</xdr:row>
      <xdr:rowOff>539751</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7373" y="1"/>
          <a:ext cx="2857789" cy="958850"/>
        </a:xfrm>
        <a:prstGeom prst="rect">
          <a:avLst/>
        </a:prstGeom>
      </xdr:spPr>
    </xdr:pic>
    <xdr:clientData/>
  </xdr:twoCellAnchor>
  <xdr:twoCellAnchor>
    <xdr:from>
      <xdr:col>25</xdr:col>
      <xdr:colOff>148440</xdr:colOff>
      <xdr:row>0</xdr:row>
      <xdr:rowOff>0</xdr:rowOff>
    </xdr:from>
    <xdr:to>
      <xdr:col>26</xdr:col>
      <xdr:colOff>1197722</xdr:colOff>
      <xdr:row>2</xdr:row>
      <xdr:rowOff>396875</xdr:rowOff>
    </xdr:to>
    <xdr:pic>
      <xdr:nvPicPr>
        <xdr:cNvPr id="3" name="Picture 3" descr="logo-ede-20114"/>
        <xdr:cNvPicPr>
          <a:picLocks noChangeAspect="1" noChangeArrowheads="1"/>
        </xdr:cNvPicPr>
      </xdr:nvPicPr>
      <xdr:blipFill>
        <a:blip xmlns:r="http://schemas.openxmlformats.org/officeDocument/2006/relationships" r:embed="rId2" cstate="print"/>
        <a:srcRect/>
        <a:stretch>
          <a:fillRect/>
        </a:stretch>
      </xdr:blipFill>
      <xdr:spPr bwMode="auto">
        <a:xfrm>
          <a:off x="31419015" y="0"/>
          <a:ext cx="2582807" cy="81597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42059</xdr:colOff>
      <xdr:row>0</xdr:row>
      <xdr:rowOff>0</xdr:rowOff>
    </xdr:from>
    <xdr:to>
      <xdr:col>2</xdr:col>
      <xdr:colOff>762000</xdr:colOff>
      <xdr:row>6</xdr:row>
      <xdr:rowOff>31539</xdr:rowOff>
    </xdr:to>
    <xdr:pic>
      <xdr:nvPicPr>
        <xdr:cNvPr id="2" name="Imagen 1">
          <a:extLst>
            <a:ext uri="{FF2B5EF4-FFF2-40B4-BE49-F238E27FC236}">
              <a16:creationId xmlns=""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159" y="0"/>
          <a:ext cx="2443966" cy="1517439"/>
        </a:xfrm>
        <a:prstGeom prst="rect">
          <a:avLst/>
        </a:prstGeom>
      </xdr:spPr>
    </xdr:pic>
    <xdr:clientData/>
  </xdr:twoCellAnchor>
  <xdr:twoCellAnchor>
    <xdr:from>
      <xdr:col>25</xdr:col>
      <xdr:colOff>148440</xdr:colOff>
      <xdr:row>1</xdr:row>
      <xdr:rowOff>150915</xdr:rowOff>
    </xdr:from>
    <xdr:to>
      <xdr:col>26</xdr:col>
      <xdr:colOff>1340597</xdr:colOff>
      <xdr:row>4</xdr:row>
      <xdr:rowOff>640772</xdr:rowOff>
    </xdr:to>
    <xdr:pic>
      <xdr:nvPicPr>
        <xdr:cNvPr id="3" name="Picture 3" descr="logo-ede-20114">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7038765" y="360465"/>
          <a:ext cx="2535182" cy="804182"/>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67007</xdr:colOff>
      <xdr:row>0</xdr:row>
      <xdr:rowOff>15876</xdr:rowOff>
    </xdr:from>
    <xdr:to>
      <xdr:col>2</xdr:col>
      <xdr:colOff>793751</xdr:colOff>
      <xdr:row>6</xdr:row>
      <xdr:rowOff>91706</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107" y="15876"/>
          <a:ext cx="2536494" cy="1580780"/>
        </a:xfrm>
        <a:prstGeom prst="rect">
          <a:avLst/>
        </a:prstGeom>
      </xdr:spPr>
    </xdr:pic>
    <xdr:clientData/>
  </xdr:twoCellAnchor>
  <xdr:twoCellAnchor>
    <xdr:from>
      <xdr:col>25</xdr:col>
      <xdr:colOff>148440</xdr:colOff>
      <xdr:row>1</xdr:row>
      <xdr:rowOff>150915</xdr:rowOff>
    </xdr:from>
    <xdr:to>
      <xdr:col>26</xdr:col>
      <xdr:colOff>1340597</xdr:colOff>
      <xdr:row>4</xdr:row>
      <xdr:rowOff>640772</xdr:rowOff>
    </xdr:to>
    <xdr:pic>
      <xdr:nvPicPr>
        <xdr:cNvPr id="3" name="Picture 3" descr="logo-ede-20114"/>
        <xdr:cNvPicPr>
          <a:picLocks noChangeAspect="1" noChangeArrowheads="1"/>
        </xdr:cNvPicPr>
      </xdr:nvPicPr>
      <xdr:blipFill>
        <a:blip xmlns:r="http://schemas.openxmlformats.org/officeDocument/2006/relationships" r:embed="rId2" cstate="print"/>
        <a:srcRect/>
        <a:stretch>
          <a:fillRect/>
        </a:stretch>
      </xdr:blipFill>
      <xdr:spPr bwMode="auto">
        <a:xfrm>
          <a:off x="34362240" y="360465"/>
          <a:ext cx="2973332" cy="1061357"/>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69273</xdr:colOff>
      <xdr:row>0</xdr:row>
      <xdr:rowOff>69273</xdr:rowOff>
    </xdr:from>
    <xdr:to>
      <xdr:col>1</xdr:col>
      <xdr:colOff>2926773</xdr:colOff>
      <xdr:row>7</xdr:row>
      <xdr:rowOff>15875</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7373" y="69273"/>
          <a:ext cx="2857500" cy="1784927"/>
        </a:xfrm>
        <a:prstGeom prst="rect">
          <a:avLst/>
        </a:prstGeom>
      </xdr:spPr>
    </xdr:pic>
    <xdr:clientData/>
  </xdr:twoCellAnchor>
  <xdr:twoCellAnchor>
    <xdr:from>
      <xdr:col>25</xdr:col>
      <xdr:colOff>148440</xdr:colOff>
      <xdr:row>1</xdr:row>
      <xdr:rowOff>150915</xdr:rowOff>
    </xdr:from>
    <xdr:to>
      <xdr:col>26</xdr:col>
      <xdr:colOff>1340597</xdr:colOff>
      <xdr:row>4</xdr:row>
      <xdr:rowOff>640772</xdr:rowOff>
    </xdr:to>
    <xdr:pic>
      <xdr:nvPicPr>
        <xdr:cNvPr id="3" name="Picture 3" descr="logo-ede-20114"/>
        <xdr:cNvPicPr>
          <a:picLocks noChangeAspect="1" noChangeArrowheads="1"/>
        </xdr:cNvPicPr>
      </xdr:nvPicPr>
      <xdr:blipFill>
        <a:blip xmlns:r="http://schemas.openxmlformats.org/officeDocument/2006/relationships" r:embed="rId2" cstate="print"/>
        <a:srcRect/>
        <a:stretch>
          <a:fillRect/>
        </a:stretch>
      </xdr:blipFill>
      <xdr:spPr bwMode="auto">
        <a:xfrm>
          <a:off x="37172115" y="360465"/>
          <a:ext cx="3097157" cy="1061357"/>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69273</xdr:colOff>
      <xdr:row>0</xdr:row>
      <xdr:rowOff>69273</xdr:rowOff>
    </xdr:from>
    <xdr:to>
      <xdr:col>1</xdr:col>
      <xdr:colOff>2926773</xdr:colOff>
      <xdr:row>4</xdr:row>
      <xdr:rowOff>482600</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7373" y="69273"/>
          <a:ext cx="2857500" cy="1784927"/>
        </a:xfrm>
        <a:prstGeom prst="rect">
          <a:avLst/>
        </a:prstGeom>
      </xdr:spPr>
    </xdr:pic>
    <xdr:clientData/>
  </xdr:twoCellAnchor>
  <xdr:twoCellAnchor>
    <xdr:from>
      <xdr:col>25</xdr:col>
      <xdr:colOff>148440</xdr:colOff>
      <xdr:row>1</xdr:row>
      <xdr:rowOff>150915</xdr:rowOff>
    </xdr:from>
    <xdr:to>
      <xdr:col>26</xdr:col>
      <xdr:colOff>1340597</xdr:colOff>
      <xdr:row>4</xdr:row>
      <xdr:rowOff>640772</xdr:rowOff>
    </xdr:to>
    <xdr:pic>
      <xdr:nvPicPr>
        <xdr:cNvPr id="3" name="Picture 3" descr="logo-ede-20114"/>
        <xdr:cNvPicPr>
          <a:picLocks noChangeAspect="1" noChangeArrowheads="1"/>
        </xdr:cNvPicPr>
      </xdr:nvPicPr>
      <xdr:blipFill>
        <a:blip xmlns:r="http://schemas.openxmlformats.org/officeDocument/2006/relationships" r:embed="rId2" cstate="print"/>
        <a:srcRect/>
        <a:stretch>
          <a:fillRect/>
        </a:stretch>
      </xdr:blipFill>
      <xdr:spPr bwMode="auto">
        <a:xfrm>
          <a:off x="44992140" y="493815"/>
          <a:ext cx="4221107" cy="1518557"/>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5</xdr:row>
      <xdr:rowOff>138546</xdr:rowOff>
    </xdr:from>
    <xdr:to>
      <xdr:col>2</xdr:col>
      <xdr:colOff>34637</xdr:colOff>
      <xdr:row>10</xdr:row>
      <xdr:rowOff>226274</xdr:rowOff>
    </xdr:to>
    <xdr:pic>
      <xdr:nvPicPr>
        <xdr:cNvPr id="2" name="Imagen 1">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281546"/>
          <a:ext cx="2539712" cy="1583153"/>
        </a:xfrm>
        <a:prstGeom prst="rect">
          <a:avLst/>
        </a:prstGeom>
      </xdr:spPr>
    </xdr:pic>
    <xdr:clientData/>
  </xdr:twoCellAnchor>
  <xdr:twoCellAnchor>
    <xdr:from>
      <xdr:col>25</xdr:col>
      <xdr:colOff>148440</xdr:colOff>
      <xdr:row>1</xdr:row>
      <xdr:rowOff>150915</xdr:rowOff>
    </xdr:from>
    <xdr:to>
      <xdr:col>26</xdr:col>
      <xdr:colOff>1340597</xdr:colOff>
      <xdr:row>4</xdr:row>
      <xdr:rowOff>640772</xdr:rowOff>
    </xdr:to>
    <xdr:pic>
      <xdr:nvPicPr>
        <xdr:cNvPr id="3" name="Picture 3" descr="logo-ede-20114">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2972840" y="379515"/>
          <a:ext cx="3135257" cy="766082"/>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xdr:from>
      <xdr:col>26</xdr:col>
      <xdr:colOff>148440</xdr:colOff>
      <xdr:row>1</xdr:row>
      <xdr:rowOff>150915</xdr:rowOff>
    </xdr:from>
    <xdr:to>
      <xdr:col>27</xdr:col>
      <xdr:colOff>1340597</xdr:colOff>
      <xdr:row>4</xdr:row>
      <xdr:rowOff>640772</xdr:rowOff>
    </xdr:to>
    <xdr:pic>
      <xdr:nvPicPr>
        <xdr:cNvPr id="2" name="Picture 3" descr="logo-ede-20114">
          <a:extLst>
            <a:ext uri="{FF2B5EF4-FFF2-40B4-BE49-F238E27FC236}">
              <a16:creationId xmlns="" xmlns:a16="http://schemas.microsoft.com/office/drawing/2014/main" id="{F9E0097C-653C-46ED-A121-F172C233F6D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3676440" y="0"/>
          <a:ext cx="3335282" cy="0"/>
        </a:xfrm>
        <a:prstGeom prst="rect">
          <a:avLst/>
        </a:prstGeom>
        <a:noFill/>
        <a:ln w="9525">
          <a:noFill/>
          <a:miter lim="800000"/>
          <a:headEnd/>
          <a:tailEnd/>
        </a:ln>
      </xdr:spPr>
    </xdr:pic>
    <xdr:clientData/>
  </xdr:twoCellAnchor>
  <xdr:twoCellAnchor editAs="oneCell">
    <xdr:from>
      <xdr:col>1</xdr:col>
      <xdr:colOff>27214</xdr:colOff>
      <xdr:row>7</xdr:row>
      <xdr:rowOff>81643</xdr:rowOff>
    </xdr:from>
    <xdr:to>
      <xdr:col>1</xdr:col>
      <xdr:colOff>1761089</xdr:colOff>
      <xdr:row>11</xdr:row>
      <xdr:rowOff>116576</xdr:rowOff>
    </xdr:to>
    <xdr:pic>
      <xdr:nvPicPr>
        <xdr:cNvPr id="3" name="Imagen 2">
          <a:extLst>
            <a:ext uri="{FF2B5EF4-FFF2-40B4-BE49-F238E27FC236}">
              <a16:creationId xmlns="" xmlns:a16="http://schemas.microsoft.com/office/drawing/2014/main" id="{DCF35962-54E5-4CCE-B9A7-D2FA9D0735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314" y="81643"/>
          <a:ext cx="1733875" cy="1092208"/>
        </a:xfrm>
        <a:prstGeom prst="rect">
          <a:avLst/>
        </a:prstGeom>
      </xdr:spPr>
    </xdr:pic>
    <xdr:clientData/>
  </xdr:twoCellAnchor>
  <xdr:twoCellAnchor>
    <xdr:from>
      <xdr:col>26</xdr:col>
      <xdr:colOff>966109</xdr:colOff>
      <xdr:row>8</xdr:row>
      <xdr:rowOff>47419</xdr:rowOff>
    </xdr:from>
    <xdr:to>
      <xdr:col>27</xdr:col>
      <xdr:colOff>1455966</xdr:colOff>
      <xdr:row>11</xdr:row>
      <xdr:rowOff>136071</xdr:rowOff>
    </xdr:to>
    <xdr:pic>
      <xdr:nvPicPr>
        <xdr:cNvPr id="4" name="Picture 3" descr="logo-ede-20114">
          <a:extLst>
            <a:ext uri="{FF2B5EF4-FFF2-40B4-BE49-F238E27FC236}">
              <a16:creationId xmlns="" xmlns:a16="http://schemas.microsoft.com/office/drawing/2014/main" id="{F7408B9D-14D8-41BA-AE42-81061962A11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4494109" y="256969"/>
          <a:ext cx="2632982" cy="936377"/>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69273</xdr:colOff>
      <xdr:row>0</xdr:row>
      <xdr:rowOff>69273</xdr:rowOff>
    </xdr:from>
    <xdr:to>
      <xdr:col>1</xdr:col>
      <xdr:colOff>2926773</xdr:colOff>
      <xdr:row>7</xdr:row>
      <xdr:rowOff>15875</xdr:rowOff>
    </xdr:to>
    <xdr:pic>
      <xdr:nvPicPr>
        <xdr:cNvPr id="2" name="Imagen 1">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7373" y="69273"/>
          <a:ext cx="2857500" cy="1784927"/>
        </a:xfrm>
        <a:prstGeom prst="rect">
          <a:avLst/>
        </a:prstGeom>
      </xdr:spPr>
    </xdr:pic>
    <xdr:clientData/>
  </xdr:twoCellAnchor>
  <xdr:twoCellAnchor>
    <xdr:from>
      <xdr:col>25</xdr:col>
      <xdr:colOff>148440</xdr:colOff>
      <xdr:row>1</xdr:row>
      <xdr:rowOff>150915</xdr:rowOff>
    </xdr:from>
    <xdr:to>
      <xdr:col>26</xdr:col>
      <xdr:colOff>1340597</xdr:colOff>
      <xdr:row>4</xdr:row>
      <xdr:rowOff>640772</xdr:rowOff>
    </xdr:to>
    <xdr:pic>
      <xdr:nvPicPr>
        <xdr:cNvPr id="3" name="Picture 3" descr="logo-ede-20114">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4066965" y="360465"/>
          <a:ext cx="3097157" cy="1061357"/>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21647</xdr:colOff>
      <xdr:row>0</xdr:row>
      <xdr:rowOff>5774</xdr:rowOff>
    </xdr:from>
    <xdr:to>
      <xdr:col>2</xdr:col>
      <xdr:colOff>1825625</xdr:colOff>
      <xdr:row>7</xdr:row>
      <xdr:rowOff>158750</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747" y="5774"/>
          <a:ext cx="3432753" cy="2105601"/>
        </a:xfrm>
        <a:prstGeom prst="rect">
          <a:avLst/>
        </a:prstGeom>
      </xdr:spPr>
    </xdr:pic>
    <xdr:clientData/>
  </xdr:twoCellAnchor>
  <xdr:twoCellAnchor>
    <xdr:from>
      <xdr:col>24</xdr:col>
      <xdr:colOff>1238250</xdr:colOff>
      <xdr:row>1</xdr:row>
      <xdr:rowOff>135040</xdr:rowOff>
    </xdr:from>
    <xdr:to>
      <xdr:col>26</xdr:col>
      <xdr:colOff>1445372</xdr:colOff>
      <xdr:row>4</xdr:row>
      <xdr:rowOff>567747</xdr:rowOff>
    </xdr:to>
    <xdr:pic>
      <xdr:nvPicPr>
        <xdr:cNvPr id="3" name="Picture 3" descr="logo-ede-20114"/>
        <xdr:cNvPicPr>
          <a:picLocks noChangeAspect="1" noChangeArrowheads="1"/>
        </xdr:cNvPicPr>
      </xdr:nvPicPr>
      <xdr:blipFill>
        <a:blip xmlns:r="http://schemas.openxmlformats.org/officeDocument/2006/relationships" r:embed="rId2" cstate="print"/>
        <a:srcRect/>
        <a:stretch>
          <a:fillRect/>
        </a:stretch>
      </xdr:blipFill>
      <xdr:spPr bwMode="auto">
        <a:xfrm>
          <a:off x="35690175" y="363640"/>
          <a:ext cx="3836147" cy="1118507"/>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69273</xdr:colOff>
      <xdr:row>0</xdr:row>
      <xdr:rowOff>69273</xdr:rowOff>
    </xdr:from>
    <xdr:to>
      <xdr:col>2</xdr:col>
      <xdr:colOff>651356</xdr:colOff>
      <xdr:row>6</xdr:row>
      <xdr:rowOff>170656</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7373" y="69273"/>
          <a:ext cx="2858558" cy="1825408"/>
        </a:xfrm>
        <a:prstGeom prst="rect">
          <a:avLst/>
        </a:prstGeom>
      </xdr:spPr>
    </xdr:pic>
    <xdr:clientData/>
  </xdr:twoCellAnchor>
  <xdr:twoCellAnchor>
    <xdr:from>
      <xdr:col>25</xdr:col>
      <xdr:colOff>148440</xdr:colOff>
      <xdr:row>1</xdr:row>
      <xdr:rowOff>150915</xdr:rowOff>
    </xdr:from>
    <xdr:to>
      <xdr:col>26</xdr:col>
      <xdr:colOff>1340597</xdr:colOff>
      <xdr:row>4</xdr:row>
      <xdr:rowOff>640772</xdr:rowOff>
    </xdr:to>
    <xdr:pic>
      <xdr:nvPicPr>
        <xdr:cNvPr id="3" name="Picture 3" descr="logo-ede-20114"/>
        <xdr:cNvPicPr>
          <a:picLocks noChangeAspect="1" noChangeArrowheads="1"/>
        </xdr:cNvPicPr>
      </xdr:nvPicPr>
      <xdr:blipFill>
        <a:blip xmlns:r="http://schemas.openxmlformats.org/officeDocument/2006/relationships" r:embed="rId2" cstate="print"/>
        <a:srcRect/>
        <a:stretch>
          <a:fillRect/>
        </a:stretch>
      </xdr:blipFill>
      <xdr:spPr bwMode="auto">
        <a:xfrm>
          <a:off x="34990890" y="379515"/>
          <a:ext cx="3097157" cy="1118507"/>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69273</xdr:colOff>
      <xdr:row>0</xdr:row>
      <xdr:rowOff>69273</xdr:rowOff>
    </xdr:from>
    <xdr:to>
      <xdr:col>1</xdr:col>
      <xdr:colOff>2926773</xdr:colOff>
      <xdr:row>8</xdr:row>
      <xdr:rowOff>50511</xdr:rowOff>
    </xdr:to>
    <xdr:pic>
      <xdr:nvPicPr>
        <xdr:cNvPr id="2" name="Imagen 1">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7373" y="69273"/>
          <a:ext cx="2857500" cy="1724313"/>
        </a:xfrm>
        <a:prstGeom prst="rect">
          <a:avLst/>
        </a:prstGeom>
      </xdr:spPr>
    </xdr:pic>
    <xdr:clientData/>
  </xdr:twoCellAnchor>
  <xdr:twoCellAnchor>
    <xdr:from>
      <xdr:col>25</xdr:col>
      <xdr:colOff>148440</xdr:colOff>
      <xdr:row>1</xdr:row>
      <xdr:rowOff>150915</xdr:rowOff>
    </xdr:from>
    <xdr:to>
      <xdr:col>26</xdr:col>
      <xdr:colOff>1340597</xdr:colOff>
      <xdr:row>4</xdr:row>
      <xdr:rowOff>640772</xdr:rowOff>
    </xdr:to>
    <xdr:pic>
      <xdr:nvPicPr>
        <xdr:cNvPr id="3" name="Picture 3" descr="logo-ede-20114">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4943265" y="350940"/>
          <a:ext cx="3097157" cy="794657"/>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76201</xdr:colOff>
      <xdr:row>0</xdr:row>
      <xdr:rowOff>1</xdr:rowOff>
    </xdr:from>
    <xdr:to>
      <xdr:col>2</xdr:col>
      <xdr:colOff>2162998</xdr:colOff>
      <xdr:row>4</xdr:row>
      <xdr:rowOff>400051</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1" y="1"/>
          <a:ext cx="2086797" cy="1314450"/>
        </a:xfrm>
        <a:prstGeom prst="rect">
          <a:avLst/>
        </a:prstGeom>
      </xdr:spPr>
    </xdr:pic>
    <xdr:clientData/>
  </xdr:twoCellAnchor>
  <xdr:twoCellAnchor>
    <xdr:from>
      <xdr:col>27</xdr:col>
      <xdr:colOff>148440</xdr:colOff>
      <xdr:row>1</xdr:row>
      <xdr:rowOff>150915</xdr:rowOff>
    </xdr:from>
    <xdr:to>
      <xdr:col>28</xdr:col>
      <xdr:colOff>1340597</xdr:colOff>
      <xdr:row>4</xdr:row>
      <xdr:rowOff>640772</xdr:rowOff>
    </xdr:to>
    <xdr:pic>
      <xdr:nvPicPr>
        <xdr:cNvPr id="3" name="Picture 3" descr="logo-ede-20114"/>
        <xdr:cNvPicPr>
          <a:picLocks noChangeAspect="1" noChangeArrowheads="1"/>
        </xdr:cNvPicPr>
      </xdr:nvPicPr>
      <xdr:blipFill>
        <a:blip xmlns:r="http://schemas.openxmlformats.org/officeDocument/2006/relationships" r:embed="rId2" cstate="print"/>
        <a:srcRect/>
        <a:stretch>
          <a:fillRect/>
        </a:stretch>
      </xdr:blipFill>
      <xdr:spPr bwMode="auto">
        <a:xfrm>
          <a:off x="36505365" y="379515"/>
          <a:ext cx="3125732" cy="966107"/>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69273</xdr:colOff>
      <xdr:row>0</xdr:row>
      <xdr:rowOff>69273</xdr:rowOff>
    </xdr:from>
    <xdr:to>
      <xdr:col>1</xdr:col>
      <xdr:colOff>2926773</xdr:colOff>
      <xdr:row>6</xdr:row>
      <xdr:rowOff>230187</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7373" y="69273"/>
          <a:ext cx="2857500" cy="1789689"/>
        </a:xfrm>
        <a:prstGeom prst="rect">
          <a:avLst/>
        </a:prstGeom>
      </xdr:spPr>
    </xdr:pic>
    <xdr:clientData/>
  </xdr:twoCellAnchor>
  <xdr:twoCellAnchor>
    <xdr:from>
      <xdr:col>25</xdr:col>
      <xdr:colOff>148440</xdr:colOff>
      <xdr:row>1</xdr:row>
      <xdr:rowOff>150915</xdr:rowOff>
    </xdr:from>
    <xdr:to>
      <xdr:col>26</xdr:col>
      <xdr:colOff>1340597</xdr:colOff>
      <xdr:row>4</xdr:row>
      <xdr:rowOff>640772</xdr:rowOff>
    </xdr:to>
    <xdr:pic>
      <xdr:nvPicPr>
        <xdr:cNvPr id="3" name="Picture 3" descr="logo-ede-20114"/>
        <xdr:cNvPicPr>
          <a:picLocks noChangeAspect="1" noChangeArrowheads="1"/>
        </xdr:cNvPicPr>
      </xdr:nvPicPr>
      <xdr:blipFill>
        <a:blip xmlns:r="http://schemas.openxmlformats.org/officeDocument/2006/relationships" r:embed="rId2" cstate="print"/>
        <a:srcRect/>
        <a:stretch>
          <a:fillRect/>
        </a:stretch>
      </xdr:blipFill>
      <xdr:spPr bwMode="auto">
        <a:xfrm>
          <a:off x="48078240" y="408090"/>
          <a:ext cx="3097157" cy="966107"/>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69273</xdr:colOff>
      <xdr:row>0</xdr:row>
      <xdr:rowOff>69273</xdr:rowOff>
    </xdr:from>
    <xdr:to>
      <xdr:col>1</xdr:col>
      <xdr:colOff>421821</xdr:colOff>
      <xdr:row>6</xdr:row>
      <xdr:rowOff>154035</xdr:rowOff>
    </xdr:to>
    <xdr:pic>
      <xdr:nvPicPr>
        <xdr:cNvPr id="2" name="Imagen 1">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273" y="69273"/>
          <a:ext cx="2238498" cy="1370637"/>
        </a:xfrm>
        <a:prstGeom prst="rect">
          <a:avLst/>
        </a:prstGeom>
      </xdr:spPr>
    </xdr:pic>
    <xdr:clientData/>
  </xdr:twoCellAnchor>
  <xdr:twoCellAnchor>
    <xdr:from>
      <xdr:col>24</xdr:col>
      <xdr:colOff>377040</xdr:colOff>
      <xdr:row>1</xdr:row>
      <xdr:rowOff>145721</xdr:rowOff>
    </xdr:from>
    <xdr:to>
      <xdr:col>25</xdr:col>
      <xdr:colOff>1565733</xdr:colOff>
      <xdr:row>4</xdr:row>
      <xdr:rowOff>449407</xdr:rowOff>
    </xdr:to>
    <xdr:pic>
      <xdr:nvPicPr>
        <xdr:cNvPr id="3" name="Picture 3" descr="logo-ede-20114">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7848390" y="307646"/>
          <a:ext cx="3093693" cy="789461"/>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69273</xdr:colOff>
      <xdr:row>0</xdr:row>
      <xdr:rowOff>0</xdr:rowOff>
    </xdr:from>
    <xdr:to>
      <xdr:col>2</xdr:col>
      <xdr:colOff>212148</xdr:colOff>
      <xdr:row>5</xdr:row>
      <xdr:rowOff>437705</xdr:rowOff>
    </xdr:to>
    <xdr:pic>
      <xdr:nvPicPr>
        <xdr:cNvPr id="2" name="Imagen 1">
          <a:extLst>
            <a:ext uri="{FF2B5EF4-FFF2-40B4-BE49-F238E27FC236}">
              <a16:creationId xmlns=""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7373" y="0"/>
          <a:ext cx="2857500" cy="1780730"/>
        </a:xfrm>
        <a:prstGeom prst="rect">
          <a:avLst/>
        </a:prstGeom>
      </xdr:spPr>
    </xdr:pic>
    <xdr:clientData/>
  </xdr:twoCellAnchor>
  <xdr:twoCellAnchor>
    <xdr:from>
      <xdr:col>25</xdr:col>
      <xdr:colOff>148440</xdr:colOff>
      <xdr:row>1</xdr:row>
      <xdr:rowOff>150915</xdr:rowOff>
    </xdr:from>
    <xdr:to>
      <xdr:col>26</xdr:col>
      <xdr:colOff>1340597</xdr:colOff>
      <xdr:row>4</xdr:row>
      <xdr:rowOff>640772</xdr:rowOff>
    </xdr:to>
    <xdr:pic>
      <xdr:nvPicPr>
        <xdr:cNvPr id="3" name="Picture 3" descr="logo-ede-20114">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1563140" y="379515"/>
          <a:ext cx="3097157" cy="966107"/>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0</xdr:row>
      <xdr:rowOff>69273</xdr:rowOff>
    </xdr:from>
    <xdr:to>
      <xdr:col>2</xdr:col>
      <xdr:colOff>2163536</xdr:colOff>
      <xdr:row>5</xdr:row>
      <xdr:rowOff>201654</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69273"/>
          <a:ext cx="2163536" cy="1323006"/>
        </a:xfrm>
        <a:prstGeom prst="rect">
          <a:avLst/>
        </a:prstGeom>
      </xdr:spPr>
    </xdr:pic>
    <xdr:clientData/>
  </xdr:twoCellAnchor>
  <xdr:twoCellAnchor>
    <xdr:from>
      <xdr:col>25</xdr:col>
      <xdr:colOff>148440</xdr:colOff>
      <xdr:row>1</xdr:row>
      <xdr:rowOff>150915</xdr:rowOff>
    </xdr:from>
    <xdr:to>
      <xdr:col>26</xdr:col>
      <xdr:colOff>1340597</xdr:colOff>
      <xdr:row>4</xdr:row>
      <xdr:rowOff>640772</xdr:rowOff>
    </xdr:to>
    <xdr:pic>
      <xdr:nvPicPr>
        <xdr:cNvPr id="3" name="Picture 3" descr="logo-ede-20114"/>
        <xdr:cNvPicPr>
          <a:picLocks noChangeAspect="1" noChangeArrowheads="1"/>
        </xdr:cNvPicPr>
      </xdr:nvPicPr>
      <xdr:blipFill>
        <a:blip xmlns:r="http://schemas.openxmlformats.org/officeDocument/2006/relationships" r:embed="rId2" cstate="print"/>
        <a:srcRect/>
        <a:stretch>
          <a:fillRect/>
        </a:stretch>
      </xdr:blipFill>
      <xdr:spPr bwMode="auto">
        <a:xfrm>
          <a:off x="29313990" y="360465"/>
          <a:ext cx="3459107" cy="832757"/>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2.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94"/>
  <sheetViews>
    <sheetView showGridLines="0" tabSelected="1" view="pageBreakPreview" zoomScale="50" zoomScaleNormal="60" zoomScaleSheetLayoutView="50" workbookViewId="0">
      <selection activeCell="F9" sqref="F9:F12"/>
    </sheetView>
  </sheetViews>
  <sheetFormatPr baseColWidth="10" defaultRowHeight="16.5" x14ac:dyDescent="0.3"/>
  <cols>
    <col min="1" max="1" width="0.5703125" style="1" customWidth="1"/>
    <col min="2" max="2" width="42.42578125" style="1" customWidth="1"/>
    <col min="3" max="3" width="49.5703125" style="1" customWidth="1"/>
    <col min="4" max="5" width="20.7109375" style="1" customWidth="1"/>
    <col min="6" max="6" width="31.28515625" style="1" customWidth="1"/>
    <col min="7" max="7" width="36.7109375" style="1" customWidth="1"/>
    <col min="8" max="8" width="31.42578125" style="2" customWidth="1"/>
    <col min="9" max="10" width="29" style="1" customWidth="1"/>
    <col min="11" max="11" width="17.42578125" style="3" customWidth="1"/>
    <col min="12" max="23" width="9.28515625" style="1" customWidth="1"/>
    <col min="24" max="24" width="26.28515625" style="1" customWidth="1"/>
    <col min="25" max="25" width="22.42578125" style="1" customWidth="1"/>
    <col min="26" max="26" width="23" style="1" customWidth="1"/>
    <col min="27" max="27" width="18" style="5" customWidth="1"/>
    <col min="28" max="35" width="11.42578125" style="5" customWidth="1"/>
    <col min="36" max="39" width="11.42578125" style="5"/>
    <col min="40" max="40" width="5" style="1" customWidth="1"/>
    <col min="41" max="16384" width="11.42578125" style="1"/>
  </cols>
  <sheetData>
    <row r="1" spans="1:39" x14ac:dyDescent="0.3">
      <c r="AA1" s="4"/>
    </row>
    <row r="2" spans="1:39" x14ac:dyDescent="0.3">
      <c r="AA2" s="4"/>
    </row>
    <row r="3" spans="1:39" ht="45.75" x14ac:dyDescent="0.3">
      <c r="C3" s="6" t="s">
        <v>0</v>
      </c>
      <c r="D3" s="6"/>
      <c r="E3" s="6"/>
      <c r="F3" s="6"/>
      <c r="G3" s="6"/>
      <c r="H3" s="6"/>
      <c r="I3" s="6"/>
      <c r="J3" s="6"/>
      <c r="K3" s="6"/>
      <c r="L3" s="6"/>
      <c r="M3" s="6"/>
      <c r="N3" s="6"/>
      <c r="O3" s="6"/>
      <c r="P3" s="6"/>
      <c r="Q3" s="6"/>
      <c r="R3" s="6"/>
      <c r="S3" s="6"/>
      <c r="T3" s="6"/>
      <c r="U3" s="6"/>
      <c r="V3" s="6"/>
      <c r="W3" s="6"/>
      <c r="X3" s="6"/>
      <c r="Y3" s="6"/>
      <c r="AA3" s="4"/>
    </row>
    <row r="4" spans="1:39" s="7" customFormat="1" ht="36" customHeight="1" x14ac:dyDescent="0.35">
      <c r="B4" s="8" t="s">
        <v>1</v>
      </c>
      <c r="C4" s="8"/>
      <c r="D4" s="8"/>
      <c r="E4" s="8" t="s">
        <v>2</v>
      </c>
      <c r="F4" s="8"/>
      <c r="G4" s="8"/>
      <c r="H4" s="8"/>
      <c r="I4" s="8"/>
      <c r="J4" s="8"/>
      <c r="K4" s="8"/>
      <c r="L4" s="8"/>
      <c r="M4" s="8"/>
      <c r="N4" s="8"/>
      <c r="O4" s="8"/>
      <c r="P4" s="8"/>
      <c r="Q4" s="8"/>
      <c r="R4" s="8"/>
      <c r="S4" s="8"/>
      <c r="T4" s="8"/>
      <c r="U4" s="8"/>
      <c r="V4" s="8"/>
      <c r="W4" s="8"/>
      <c r="X4" s="8"/>
      <c r="Y4" s="8"/>
      <c r="Z4" s="8"/>
      <c r="AA4" s="8"/>
      <c r="AB4" s="9"/>
      <c r="AC4" s="9"/>
      <c r="AD4" s="9"/>
      <c r="AE4" s="9"/>
      <c r="AF4" s="9"/>
      <c r="AG4" s="9"/>
      <c r="AH4" s="9"/>
      <c r="AI4" s="9"/>
      <c r="AJ4" s="9"/>
      <c r="AK4" s="9"/>
      <c r="AL4" s="9"/>
      <c r="AM4" s="9"/>
    </row>
    <row r="5" spans="1:39" s="7" customFormat="1" ht="29.25" customHeight="1" x14ac:dyDescent="0.35">
      <c r="B5" s="8"/>
      <c r="C5" s="8"/>
      <c r="D5" s="8"/>
      <c r="E5" s="8" t="s">
        <v>3</v>
      </c>
      <c r="F5" s="8" t="s">
        <v>4</v>
      </c>
      <c r="G5" s="8" t="s">
        <v>5</v>
      </c>
      <c r="H5" s="10" t="s">
        <v>6</v>
      </c>
      <c r="I5" s="8" t="s">
        <v>7</v>
      </c>
      <c r="J5" s="8" t="s">
        <v>8</v>
      </c>
      <c r="K5" s="8" t="s">
        <v>9</v>
      </c>
      <c r="L5" s="8" t="s">
        <v>10</v>
      </c>
      <c r="M5" s="8"/>
      <c r="N5" s="8"/>
      <c r="O5" s="8"/>
      <c r="P5" s="8"/>
      <c r="Q5" s="8"/>
      <c r="R5" s="8"/>
      <c r="S5" s="8"/>
      <c r="T5" s="8"/>
      <c r="U5" s="8"/>
      <c r="V5" s="8"/>
      <c r="W5" s="8"/>
      <c r="X5" s="8" t="s">
        <v>11</v>
      </c>
      <c r="Y5" s="8" t="s">
        <v>12</v>
      </c>
      <c r="Z5" s="8" t="s">
        <v>13</v>
      </c>
      <c r="AA5" s="8" t="s">
        <v>14</v>
      </c>
      <c r="AB5" s="9"/>
      <c r="AC5" s="9"/>
      <c r="AD5" s="9"/>
      <c r="AE5" s="9"/>
      <c r="AF5" s="9"/>
      <c r="AG5" s="9"/>
      <c r="AH5" s="9"/>
      <c r="AI5" s="9"/>
      <c r="AJ5" s="9"/>
      <c r="AK5" s="9"/>
      <c r="AL5" s="9"/>
      <c r="AM5" s="9"/>
    </row>
    <row r="6" spans="1:39" s="7" customFormat="1" ht="47.25" customHeight="1" x14ac:dyDescent="0.35">
      <c r="A6" s="11"/>
      <c r="B6" s="12" t="s">
        <v>15</v>
      </c>
      <c r="C6" s="12" t="s">
        <v>16</v>
      </c>
      <c r="D6" s="12" t="s">
        <v>17</v>
      </c>
      <c r="E6" s="10"/>
      <c r="F6" s="10"/>
      <c r="G6" s="10"/>
      <c r="H6" s="13"/>
      <c r="I6" s="10"/>
      <c r="J6" s="10"/>
      <c r="K6" s="10"/>
      <c r="L6" s="12" t="s">
        <v>18</v>
      </c>
      <c r="M6" s="12" t="s">
        <v>19</v>
      </c>
      <c r="N6" s="12" t="s">
        <v>20</v>
      </c>
      <c r="O6" s="12" t="s">
        <v>21</v>
      </c>
      <c r="P6" s="12" t="s">
        <v>22</v>
      </c>
      <c r="Q6" s="12" t="s">
        <v>23</v>
      </c>
      <c r="R6" s="12" t="s">
        <v>24</v>
      </c>
      <c r="S6" s="12" t="s">
        <v>25</v>
      </c>
      <c r="T6" s="12" t="s">
        <v>26</v>
      </c>
      <c r="U6" s="12" t="s">
        <v>27</v>
      </c>
      <c r="V6" s="12" t="s">
        <v>28</v>
      </c>
      <c r="W6" s="12" t="s">
        <v>29</v>
      </c>
      <c r="X6" s="10"/>
      <c r="Y6" s="10"/>
      <c r="Z6" s="10"/>
      <c r="AA6" s="10"/>
      <c r="AB6" s="9"/>
      <c r="AC6" s="9"/>
      <c r="AD6" s="9"/>
      <c r="AE6" s="9"/>
      <c r="AF6" s="9"/>
      <c r="AG6" s="9"/>
      <c r="AH6" s="9"/>
      <c r="AI6" s="9"/>
      <c r="AJ6" s="9"/>
      <c r="AK6" s="9"/>
      <c r="AL6" s="9"/>
      <c r="AM6" s="9"/>
    </row>
    <row r="7" spans="1:39" s="2" customFormat="1" ht="162" x14ac:dyDescent="0.3">
      <c r="B7" s="14" t="s">
        <v>30</v>
      </c>
      <c r="C7" s="15" t="s">
        <v>31</v>
      </c>
      <c r="D7" s="16" t="s">
        <v>32</v>
      </c>
      <c r="E7" s="17"/>
      <c r="F7" s="17" t="s">
        <v>33</v>
      </c>
      <c r="G7" s="17" t="s">
        <v>34</v>
      </c>
      <c r="H7" s="17" t="s">
        <v>35</v>
      </c>
      <c r="I7" s="17" t="s">
        <v>36</v>
      </c>
      <c r="J7" s="17" t="s">
        <v>37</v>
      </c>
      <c r="K7" s="18">
        <f t="shared" ref="K7:K39" si="0">+SUM(L7:W7)</f>
        <v>1</v>
      </c>
      <c r="L7" s="19"/>
      <c r="M7" s="20">
        <v>0.25</v>
      </c>
      <c r="N7" s="20">
        <v>0.25</v>
      </c>
      <c r="O7" s="19"/>
      <c r="P7" s="19"/>
      <c r="Q7" s="20">
        <v>0.25</v>
      </c>
      <c r="R7" s="20">
        <v>0.25</v>
      </c>
      <c r="S7" s="19"/>
      <c r="T7" s="19"/>
      <c r="U7" s="19"/>
      <c r="V7" s="19"/>
      <c r="W7" s="19"/>
      <c r="X7" s="21" t="s">
        <v>38</v>
      </c>
      <c r="Y7" s="21" t="s">
        <v>39</v>
      </c>
      <c r="Z7" s="21" t="s">
        <v>40</v>
      </c>
      <c r="AA7" s="22"/>
      <c r="AB7" s="23"/>
      <c r="AC7" s="23"/>
      <c r="AD7" s="23"/>
      <c r="AE7" s="23"/>
      <c r="AF7" s="23"/>
      <c r="AG7" s="23"/>
      <c r="AH7" s="23"/>
      <c r="AI7" s="23"/>
      <c r="AJ7" s="23"/>
      <c r="AK7" s="23"/>
      <c r="AL7" s="23"/>
      <c r="AM7" s="23"/>
    </row>
    <row r="8" spans="1:39" s="2" customFormat="1" ht="162" x14ac:dyDescent="0.3">
      <c r="B8" s="14"/>
      <c r="C8" s="15"/>
      <c r="D8" s="16" t="s">
        <v>32</v>
      </c>
      <c r="E8" s="17"/>
      <c r="F8" s="17" t="s">
        <v>41</v>
      </c>
      <c r="G8" s="17" t="s">
        <v>42</v>
      </c>
      <c r="H8" s="17" t="s">
        <v>43</v>
      </c>
      <c r="I8" s="17" t="s">
        <v>36</v>
      </c>
      <c r="J8" s="17" t="s">
        <v>37</v>
      </c>
      <c r="K8" s="18">
        <f t="shared" si="0"/>
        <v>1</v>
      </c>
      <c r="L8" s="20">
        <v>0.55000000000000004</v>
      </c>
      <c r="M8" s="20">
        <v>0.45</v>
      </c>
      <c r="N8" s="19"/>
      <c r="O8" s="19"/>
      <c r="P8" s="19"/>
      <c r="Q8" s="19"/>
      <c r="R8" s="19"/>
      <c r="S8" s="19"/>
      <c r="T8" s="19"/>
      <c r="U8" s="19"/>
      <c r="V8" s="19"/>
      <c r="W8" s="19"/>
      <c r="X8" s="21" t="s">
        <v>38</v>
      </c>
      <c r="Y8" s="21" t="s">
        <v>39</v>
      </c>
      <c r="Z8" s="21" t="s">
        <v>40</v>
      </c>
      <c r="AA8" s="22"/>
      <c r="AB8" s="23"/>
      <c r="AC8" s="23"/>
      <c r="AD8" s="23"/>
      <c r="AE8" s="23"/>
      <c r="AF8" s="23"/>
      <c r="AG8" s="23"/>
      <c r="AH8" s="23"/>
      <c r="AI8" s="23"/>
      <c r="AJ8" s="23"/>
      <c r="AK8" s="23"/>
      <c r="AL8" s="23"/>
      <c r="AM8" s="23"/>
    </row>
    <row r="9" spans="1:39" s="2" customFormat="1" ht="162" x14ac:dyDescent="0.25">
      <c r="B9" s="14" t="s">
        <v>44</v>
      </c>
      <c r="C9" s="24" t="s">
        <v>45</v>
      </c>
      <c r="D9" s="16" t="s">
        <v>46</v>
      </c>
      <c r="E9" s="17"/>
      <c r="F9" s="15" t="s">
        <v>47</v>
      </c>
      <c r="G9" s="17" t="s">
        <v>48</v>
      </c>
      <c r="H9" s="17" t="s">
        <v>49</v>
      </c>
      <c r="I9" s="17" t="s">
        <v>36</v>
      </c>
      <c r="J9" s="17" t="s">
        <v>37</v>
      </c>
      <c r="K9" s="18">
        <f t="shared" si="0"/>
        <v>1</v>
      </c>
      <c r="L9" s="19"/>
      <c r="M9" s="19"/>
      <c r="N9" s="20">
        <v>0.5</v>
      </c>
      <c r="O9" s="20">
        <v>0.5</v>
      </c>
      <c r="P9" s="19"/>
      <c r="Q9" s="19"/>
      <c r="R9" s="19"/>
      <c r="S9" s="19"/>
      <c r="T9" s="19"/>
      <c r="U9" s="19"/>
      <c r="V9" s="19"/>
      <c r="W9" s="19"/>
      <c r="X9" s="21" t="s">
        <v>38</v>
      </c>
      <c r="Y9" s="21" t="s">
        <v>39</v>
      </c>
      <c r="Z9" s="21" t="s">
        <v>50</v>
      </c>
      <c r="AA9" s="22"/>
    </row>
    <row r="10" spans="1:39" s="2" customFormat="1" ht="162" x14ac:dyDescent="0.25">
      <c r="B10" s="14"/>
      <c r="C10" s="24"/>
      <c r="D10" s="16" t="s">
        <v>46</v>
      </c>
      <c r="E10" s="17"/>
      <c r="F10" s="15"/>
      <c r="G10" s="17" t="s">
        <v>51</v>
      </c>
      <c r="H10" s="17" t="s">
        <v>52</v>
      </c>
      <c r="I10" s="17" t="s">
        <v>36</v>
      </c>
      <c r="J10" s="17" t="s">
        <v>37</v>
      </c>
      <c r="K10" s="18">
        <f t="shared" si="0"/>
        <v>1</v>
      </c>
      <c r="L10" s="19"/>
      <c r="M10" s="19"/>
      <c r="N10" s="20">
        <v>0.5</v>
      </c>
      <c r="O10" s="20">
        <v>0.5</v>
      </c>
      <c r="P10" s="19"/>
      <c r="Q10" s="19"/>
      <c r="R10" s="19"/>
      <c r="S10" s="19"/>
      <c r="T10" s="19"/>
      <c r="U10" s="19"/>
      <c r="V10" s="19"/>
      <c r="W10" s="19"/>
      <c r="X10" s="21" t="s">
        <v>38</v>
      </c>
      <c r="Y10" s="21" t="s">
        <v>39</v>
      </c>
      <c r="Z10" s="21" t="s">
        <v>50</v>
      </c>
      <c r="AA10" s="22"/>
    </row>
    <row r="11" spans="1:39" s="2" customFormat="1" ht="162" x14ac:dyDescent="0.25">
      <c r="B11" s="14"/>
      <c r="C11" s="24"/>
      <c r="D11" s="16" t="s">
        <v>46</v>
      </c>
      <c r="E11" s="17"/>
      <c r="F11" s="15"/>
      <c r="G11" s="17" t="s">
        <v>53</v>
      </c>
      <c r="H11" s="17" t="s">
        <v>54</v>
      </c>
      <c r="I11" s="17" t="s">
        <v>36</v>
      </c>
      <c r="J11" s="17" t="s">
        <v>37</v>
      </c>
      <c r="K11" s="18">
        <f t="shared" si="0"/>
        <v>1</v>
      </c>
      <c r="L11" s="20">
        <v>0.5</v>
      </c>
      <c r="M11" s="20">
        <v>0.5</v>
      </c>
      <c r="N11" s="19"/>
      <c r="O11" s="19"/>
      <c r="P11" s="19"/>
      <c r="Q11" s="19"/>
      <c r="R11" s="19"/>
      <c r="S11" s="19"/>
      <c r="T11" s="19"/>
      <c r="U11" s="19"/>
      <c r="V11" s="19"/>
      <c r="W11" s="19"/>
      <c r="X11" s="21" t="s">
        <v>38</v>
      </c>
      <c r="Y11" s="21" t="s">
        <v>39</v>
      </c>
      <c r="Z11" s="21" t="s">
        <v>50</v>
      </c>
      <c r="AA11" s="22"/>
    </row>
    <row r="12" spans="1:39" s="2" customFormat="1" ht="162" x14ac:dyDescent="0.25">
      <c r="B12" s="14"/>
      <c r="C12" s="24"/>
      <c r="D12" s="16" t="s">
        <v>46</v>
      </c>
      <c r="E12" s="17"/>
      <c r="F12" s="15"/>
      <c r="G12" s="17" t="s">
        <v>55</v>
      </c>
      <c r="H12" s="17" t="s">
        <v>56</v>
      </c>
      <c r="I12" s="17" t="s">
        <v>36</v>
      </c>
      <c r="J12" s="17" t="s">
        <v>37</v>
      </c>
      <c r="K12" s="18">
        <f t="shared" si="0"/>
        <v>1</v>
      </c>
      <c r="L12" s="20">
        <v>0.5</v>
      </c>
      <c r="M12" s="20">
        <v>0.5</v>
      </c>
      <c r="N12" s="19"/>
      <c r="O12" s="19"/>
      <c r="P12" s="19"/>
      <c r="Q12" s="19"/>
      <c r="R12" s="19"/>
      <c r="S12" s="19"/>
      <c r="T12" s="19"/>
      <c r="U12" s="19"/>
      <c r="V12" s="19"/>
      <c r="W12" s="19"/>
      <c r="X12" s="21" t="s">
        <v>38</v>
      </c>
      <c r="Y12" s="21" t="s">
        <v>39</v>
      </c>
      <c r="Z12" s="21" t="s">
        <v>50</v>
      </c>
      <c r="AA12" s="22"/>
    </row>
    <row r="13" spans="1:39" s="2" customFormat="1" ht="162" x14ac:dyDescent="0.25">
      <c r="B13" s="14"/>
      <c r="C13" s="15" t="s">
        <v>57</v>
      </c>
      <c r="D13" s="16" t="s">
        <v>58</v>
      </c>
      <c r="E13" s="17"/>
      <c r="F13" s="17" t="s">
        <v>59</v>
      </c>
      <c r="G13" s="17" t="s">
        <v>60</v>
      </c>
      <c r="H13" s="17" t="s">
        <v>61</v>
      </c>
      <c r="I13" s="17" t="s">
        <v>36</v>
      </c>
      <c r="J13" s="17" t="s">
        <v>37</v>
      </c>
      <c r="K13" s="18">
        <f t="shared" si="0"/>
        <v>1</v>
      </c>
      <c r="L13" s="19"/>
      <c r="M13" s="19"/>
      <c r="N13" s="19"/>
      <c r="O13" s="19"/>
      <c r="P13" s="19"/>
      <c r="Q13" s="19"/>
      <c r="R13" s="19"/>
      <c r="S13" s="19"/>
      <c r="T13" s="20">
        <v>0.33</v>
      </c>
      <c r="U13" s="20">
        <v>0.33</v>
      </c>
      <c r="V13" s="20">
        <v>0.34</v>
      </c>
      <c r="W13" s="19"/>
      <c r="X13" s="21" t="s">
        <v>38</v>
      </c>
      <c r="Y13" s="21" t="s">
        <v>62</v>
      </c>
      <c r="Z13" s="21" t="s">
        <v>63</v>
      </c>
      <c r="AA13" s="25"/>
    </row>
    <row r="14" spans="1:39" s="2" customFormat="1" ht="162" x14ac:dyDescent="0.25">
      <c r="B14" s="14"/>
      <c r="C14" s="15"/>
      <c r="D14" s="16" t="s">
        <v>46</v>
      </c>
      <c r="E14" s="17"/>
      <c r="F14" s="26" t="s">
        <v>64</v>
      </c>
      <c r="G14" s="17" t="s">
        <v>65</v>
      </c>
      <c r="H14" s="26" t="s">
        <v>64</v>
      </c>
      <c r="I14" s="17" t="s">
        <v>36</v>
      </c>
      <c r="J14" s="17" t="s">
        <v>37</v>
      </c>
      <c r="K14" s="18">
        <f t="shared" si="0"/>
        <v>1</v>
      </c>
      <c r="L14" s="20"/>
      <c r="M14" s="20">
        <v>0.5</v>
      </c>
      <c r="N14" s="20">
        <v>0.5</v>
      </c>
      <c r="O14" s="19"/>
      <c r="P14" s="19"/>
      <c r="Q14" s="19"/>
      <c r="R14" s="19"/>
      <c r="S14" s="19"/>
      <c r="T14" s="19"/>
      <c r="U14" s="19"/>
      <c r="V14" s="19"/>
      <c r="W14" s="19"/>
      <c r="X14" s="21" t="s">
        <v>38</v>
      </c>
      <c r="Y14" s="21" t="s">
        <v>39</v>
      </c>
      <c r="Z14" s="21" t="s">
        <v>50</v>
      </c>
      <c r="AA14" s="22"/>
    </row>
    <row r="15" spans="1:39" s="2" customFormat="1" ht="162" x14ac:dyDescent="0.25">
      <c r="B15" s="14"/>
      <c r="C15" s="15"/>
      <c r="D15" s="16" t="s">
        <v>46</v>
      </c>
      <c r="E15" s="17"/>
      <c r="F15" s="17" t="s">
        <v>66</v>
      </c>
      <c r="G15" s="17" t="s">
        <v>67</v>
      </c>
      <c r="H15" s="17" t="s">
        <v>68</v>
      </c>
      <c r="I15" s="17" t="s">
        <v>36</v>
      </c>
      <c r="J15" s="17" t="s">
        <v>37</v>
      </c>
      <c r="K15" s="18">
        <f t="shared" si="0"/>
        <v>1</v>
      </c>
      <c r="L15" s="19"/>
      <c r="M15" s="19"/>
      <c r="N15" s="19"/>
      <c r="O15" s="20">
        <v>0.5</v>
      </c>
      <c r="P15" s="20">
        <v>0.5</v>
      </c>
      <c r="Q15" s="19"/>
      <c r="R15" s="19"/>
      <c r="S15" s="19"/>
      <c r="T15" s="19"/>
      <c r="U15" s="19"/>
      <c r="V15" s="19"/>
      <c r="W15" s="19"/>
      <c r="X15" s="21" t="s">
        <v>38</v>
      </c>
      <c r="Y15" s="21" t="s">
        <v>39</v>
      </c>
      <c r="Z15" s="21" t="s">
        <v>50</v>
      </c>
      <c r="AA15" s="22"/>
    </row>
    <row r="16" spans="1:39" s="2" customFormat="1" ht="162" x14ac:dyDescent="0.25">
      <c r="B16" s="14"/>
      <c r="C16" s="15"/>
      <c r="D16" s="16" t="s">
        <v>46</v>
      </c>
      <c r="E16" s="17"/>
      <c r="F16" s="17" t="s">
        <v>69</v>
      </c>
      <c r="G16" s="17" t="s">
        <v>70</v>
      </c>
      <c r="H16" s="17" t="s">
        <v>69</v>
      </c>
      <c r="I16" s="17" t="s">
        <v>36</v>
      </c>
      <c r="J16" s="17" t="s">
        <v>37</v>
      </c>
      <c r="K16" s="18">
        <f t="shared" si="0"/>
        <v>1</v>
      </c>
      <c r="L16" s="19"/>
      <c r="M16" s="19"/>
      <c r="N16" s="19"/>
      <c r="O16" s="20">
        <v>0.5</v>
      </c>
      <c r="P16" s="20">
        <v>0.5</v>
      </c>
      <c r="Q16" s="19"/>
      <c r="R16" s="19"/>
      <c r="S16" s="19"/>
      <c r="T16" s="19"/>
      <c r="U16" s="19"/>
      <c r="V16" s="19"/>
      <c r="W16" s="19"/>
      <c r="X16" s="21" t="s">
        <v>38</v>
      </c>
      <c r="Y16" s="21" t="s">
        <v>39</v>
      </c>
      <c r="Z16" s="21" t="s">
        <v>50</v>
      </c>
      <c r="AA16" s="22"/>
    </row>
    <row r="17" spans="2:27" s="2" customFormat="1" ht="162" x14ac:dyDescent="0.25">
      <c r="B17" s="14"/>
      <c r="C17" s="15"/>
      <c r="D17" s="16" t="s">
        <v>46</v>
      </c>
      <c r="E17" s="17"/>
      <c r="F17" s="17" t="s">
        <v>71</v>
      </c>
      <c r="G17" s="17" t="s">
        <v>72</v>
      </c>
      <c r="H17" s="17" t="s">
        <v>71</v>
      </c>
      <c r="I17" s="17" t="s">
        <v>36</v>
      </c>
      <c r="J17" s="17" t="s">
        <v>37</v>
      </c>
      <c r="K17" s="18">
        <f t="shared" si="0"/>
        <v>1</v>
      </c>
      <c r="L17" s="19"/>
      <c r="M17" s="19"/>
      <c r="N17" s="19"/>
      <c r="O17" s="19"/>
      <c r="P17" s="20">
        <v>0.5</v>
      </c>
      <c r="Q17" s="20">
        <v>0.5</v>
      </c>
      <c r="R17" s="19"/>
      <c r="S17" s="19"/>
      <c r="T17" s="19"/>
      <c r="U17" s="19"/>
      <c r="V17" s="19"/>
      <c r="W17" s="19"/>
      <c r="X17" s="21" t="s">
        <v>38</v>
      </c>
      <c r="Y17" s="21" t="s">
        <v>39</v>
      </c>
      <c r="Z17" s="21" t="s">
        <v>50</v>
      </c>
      <c r="AA17" s="22"/>
    </row>
    <row r="18" spans="2:27" s="2" customFormat="1" ht="162" x14ac:dyDescent="0.25">
      <c r="B18" s="27" t="s">
        <v>73</v>
      </c>
      <c r="C18" s="28" t="s">
        <v>74</v>
      </c>
      <c r="D18" s="16" t="s">
        <v>32</v>
      </c>
      <c r="E18" s="17"/>
      <c r="F18" s="17" t="s">
        <v>75</v>
      </c>
      <c r="G18" s="17" t="s">
        <v>76</v>
      </c>
      <c r="H18" s="17" t="s">
        <v>77</v>
      </c>
      <c r="I18" s="17" t="s">
        <v>36</v>
      </c>
      <c r="J18" s="17" t="s">
        <v>37</v>
      </c>
      <c r="K18" s="18">
        <f t="shared" si="0"/>
        <v>1</v>
      </c>
      <c r="L18" s="19"/>
      <c r="M18" s="19"/>
      <c r="N18" s="20">
        <v>0.55000000000000004</v>
      </c>
      <c r="O18" s="20">
        <v>0.45</v>
      </c>
      <c r="P18" s="20"/>
      <c r="Q18" s="19"/>
      <c r="R18" s="19"/>
      <c r="S18" s="19"/>
      <c r="T18" s="19"/>
      <c r="U18" s="19"/>
      <c r="V18" s="19"/>
      <c r="W18" s="19"/>
      <c r="X18" s="21" t="s">
        <v>38</v>
      </c>
      <c r="Y18" s="21" t="s">
        <v>39</v>
      </c>
      <c r="Z18" s="21" t="s">
        <v>40</v>
      </c>
      <c r="AA18" s="22"/>
    </row>
    <row r="19" spans="2:27" s="2" customFormat="1" ht="162" x14ac:dyDescent="0.25">
      <c r="B19" s="27"/>
      <c r="C19" s="29"/>
      <c r="D19" s="16" t="s">
        <v>32</v>
      </c>
      <c r="E19" s="17"/>
      <c r="F19" s="17" t="s">
        <v>75</v>
      </c>
      <c r="G19" s="17" t="s">
        <v>76</v>
      </c>
      <c r="H19" s="17" t="s">
        <v>78</v>
      </c>
      <c r="I19" s="17" t="s">
        <v>36</v>
      </c>
      <c r="J19" s="17" t="s">
        <v>37</v>
      </c>
      <c r="K19" s="18">
        <f t="shared" ref="K19" si="1">+SUM(L19:W19)</f>
        <v>1</v>
      </c>
      <c r="L19" s="19"/>
      <c r="M19" s="19"/>
      <c r="N19" s="20"/>
      <c r="O19" s="20">
        <v>0.55000000000000004</v>
      </c>
      <c r="P19" s="20">
        <v>0.45</v>
      </c>
      <c r="Q19" s="20"/>
      <c r="R19" s="20"/>
      <c r="S19" s="20"/>
      <c r="T19" s="19"/>
      <c r="U19" s="19"/>
      <c r="V19" s="19"/>
      <c r="W19" s="19"/>
      <c r="X19" s="21" t="s">
        <v>38</v>
      </c>
      <c r="Y19" s="21" t="s">
        <v>39</v>
      </c>
      <c r="Z19" s="21" t="s">
        <v>40</v>
      </c>
      <c r="AA19" s="22"/>
    </row>
    <row r="20" spans="2:27" s="2" customFormat="1" ht="162" x14ac:dyDescent="0.25">
      <c r="B20" s="27"/>
      <c r="C20" s="28" t="s">
        <v>79</v>
      </c>
      <c r="D20" s="16" t="s">
        <v>32</v>
      </c>
      <c r="E20" s="17"/>
      <c r="F20" s="17" t="s">
        <v>80</v>
      </c>
      <c r="G20" s="17" t="s">
        <v>81</v>
      </c>
      <c r="H20" s="17" t="s">
        <v>82</v>
      </c>
      <c r="I20" s="17" t="s">
        <v>36</v>
      </c>
      <c r="J20" s="17" t="s">
        <v>37</v>
      </c>
      <c r="K20" s="18">
        <v>1</v>
      </c>
      <c r="L20" s="19"/>
      <c r="M20" s="19"/>
      <c r="N20" s="20"/>
      <c r="O20" s="20"/>
      <c r="P20" s="20"/>
      <c r="Q20" s="19"/>
      <c r="R20" s="20">
        <v>0.55000000000000004</v>
      </c>
      <c r="S20" s="20">
        <v>0.45</v>
      </c>
      <c r="T20" s="19"/>
      <c r="U20" s="19"/>
      <c r="V20" s="19"/>
      <c r="W20" s="19"/>
      <c r="X20" s="21" t="s">
        <v>38</v>
      </c>
      <c r="Y20" s="21" t="s">
        <v>39</v>
      </c>
      <c r="Z20" s="21" t="s">
        <v>40</v>
      </c>
      <c r="AA20" s="22"/>
    </row>
    <row r="21" spans="2:27" s="2" customFormat="1" ht="162" x14ac:dyDescent="0.25">
      <c r="B21" s="27"/>
      <c r="C21" s="29"/>
      <c r="D21" s="16" t="s">
        <v>32</v>
      </c>
      <c r="E21" s="17"/>
      <c r="F21" s="17" t="s">
        <v>83</v>
      </c>
      <c r="G21" s="17" t="s">
        <v>84</v>
      </c>
      <c r="H21" s="17" t="s">
        <v>85</v>
      </c>
      <c r="I21" s="17" t="s">
        <v>36</v>
      </c>
      <c r="J21" s="17" t="s">
        <v>37</v>
      </c>
      <c r="K21" s="18">
        <f t="shared" si="0"/>
        <v>1</v>
      </c>
      <c r="L21" s="19"/>
      <c r="M21" s="19"/>
      <c r="N21" s="19"/>
      <c r="O21" s="19"/>
      <c r="P21" s="19"/>
      <c r="Q21" s="19"/>
      <c r="R21" s="20"/>
      <c r="S21" s="20">
        <v>0.55000000000000004</v>
      </c>
      <c r="T21" s="20">
        <v>0.45</v>
      </c>
      <c r="U21" s="19"/>
      <c r="V21" s="19"/>
      <c r="W21" s="19"/>
      <c r="X21" s="21" t="s">
        <v>38</v>
      </c>
      <c r="Y21" s="21" t="s">
        <v>39</v>
      </c>
      <c r="Z21" s="21" t="s">
        <v>40</v>
      </c>
      <c r="AA21" s="22"/>
    </row>
    <row r="22" spans="2:27" s="2" customFormat="1" ht="162" x14ac:dyDescent="0.25">
      <c r="B22" s="30" t="s">
        <v>86</v>
      </c>
      <c r="C22" s="31" t="s">
        <v>87</v>
      </c>
      <c r="D22" s="16" t="s">
        <v>46</v>
      </c>
      <c r="E22" s="15"/>
      <c r="F22" s="15" t="s">
        <v>88</v>
      </c>
      <c r="G22" s="15" t="s">
        <v>89</v>
      </c>
      <c r="H22" s="17" t="s">
        <v>90</v>
      </c>
      <c r="I22" s="17" t="s">
        <v>36</v>
      </c>
      <c r="J22" s="17" t="s">
        <v>37</v>
      </c>
      <c r="K22" s="18">
        <f t="shared" si="0"/>
        <v>1</v>
      </c>
      <c r="L22" s="19"/>
      <c r="M22" s="19"/>
      <c r="N22" s="20">
        <v>0.25</v>
      </c>
      <c r="O22" s="20">
        <v>0.1</v>
      </c>
      <c r="P22" s="20">
        <v>0.1</v>
      </c>
      <c r="Q22" s="20">
        <v>0.55000000000000004</v>
      </c>
      <c r="R22" s="19"/>
      <c r="S22" s="19"/>
      <c r="T22" s="19"/>
      <c r="U22" s="19"/>
      <c r="V22" s="19"/>
      <c r="W22" s="19"/>
      <c r="X22" s="21" t="s">
        <v>38</v>
      </c>
      <c r="Y22" s="21" t="s">
        <v>39</v>
      </c>
      <c r="Z22" s="21" t="s">
        <v>50</v>
      </c>
      <c r="AA22" s="22"/>
    </row>
    <row r="23" spans="2:27" s="2" customFormat="1" ht="162" x14ac:dyDescent="0.25">
      <c r="B23" s="30"/>
      <c r="C23" s="31"/>
      <c r="D23" s="16"/>
      <c r="E23" s="15"/>
      <c r="F23" s="15"/>
      <c r="G23" s="15"/>
      <c r="H23" s="17" t="s">
        <v>91</v>
      </c>
      <c r="I23" s="17" t="s">
        <v>36</v>
      </c>
      <c r="J23" s="17" t="s">
        <v>37</v>
      </c>
      <c r="K23" s="18">
        <f t="shared" si="0"/>
        <v>1</v>
      </c>
      <c r="L23" s="19"/>
      <c r="M23" s="19"/>
      <c r="N23" s="20"/>
      <c r="O23" s="20"/>
      <c r="P23" s="20"/>
      <c r="Q23" s="20"/>
      <c r="R23" s="20">
        <v>0.25</v>
      </c>
      <c r="S23" s="20">
        <v>0.1</v>
      </c>
      <c r="T23" s="20">
        <v>0.1</v>
      </c>
      <c r="U23" s="20">
        <v>0.55000000000000004</v>
      </c>
      <c r="V23" s="19"/>
      <c r="W23" s="19"/>
      <c r="X23" s="21" t="s">
        <v>38</v>
      </c>
      <c r="Y23" s="21" t="s">
        <v>39</v>
      </c>
      <c r="Z23" s="21" t="s">
        <v>50</v>
      </c>
      <c r="AA23" s="22"/>
    </row>
    <row r="24" spans="2:27" s="2" customFormat="1" ht="162" x14ac:dyDescent="0.25">
      <c r="B24" s="30"/>
      <c r="C24" s="31"/>
      <c r="D24" s="16" t="s">
        <v>92</v>
      </c>
      <c r="E24" s="17"/>
      <c r="F24" s="17" t="s">
        <v>93</v>
      </c>
      <c r="G24" s="17" t="s">
        <v>94</v>
      </c>
      <c r="H24" s="17" t="s">
        <v>95</v>
      </c>
      <c r="I24" s="17" t="s">
        <v>36</v>
      </c>
      <c r="J24" s="17" t="s">
        <v>37</v>
      </c>
      <c r="K24" s="18">
        <f t="shared" si="0"/>
        <v>1</v>
      </c>
      <c r="L24" s="19"/>
      <c r="M24" s="20">
        <v>0.45</v>
      </c>
      <c r="N24" s="20">
        <v>0.55000000000000004</v>
      </c>
      <c r="O24" s="19"/>
      <c r="P24" s="19"/>
      <c r="Q24" s="19"/>
      <c r="R24" s="19"/>
      <c r="S24" s="19"/>
      <c r="T24" s="19"/>
      <c r="U24" s="19"/>
      <c r="V24" s="19"/>
      <c r="W24" s="19"/>
      <c r="X24" s="21" t="s">
        <v>38</v>
      </c>
      <c r="Y24" s="21" t="s">
        <v>96</v>
      </c>
      <c r="Z24" s="21" t="s">
        <v>97</v>
      </c>
      <c r="AA24" s="22"/>
    </row>
    <row r="25" spans="2:27" s="2" customFormat="1" ht="162" x14ac:dyDescent="0.25">
      <c r="B25" s="30"/>
      <c r="C25" s="31"/>
      <c r="D25" s="16" t="s">
        <v>98</v>
      </c>
      <c r="E25" s="17"/>
      <c r="F25" s="15" t="s">
        <v>99</v>
      </c>
      <c r="G25" s="17" t="s">
        <v>100</v>
      </c>
      <c r="H25" s="17" t="s">
        <v>101</v>
      </c>
      <c r="I25" s="17" t="s">
        <v>36</v>
      </c>
      <c r="J25" s="17" t="s">
        <v>37</v>
      </c>
      <c r="K25" s="18">
        <f t="shared" si="0"/>
        <v>1</v>
      </c>
      <c r="L25" s="19"/>
      <c r="M25" s="20"/>
      <c r="N25" s="20"/>
      <c r="O25" s="20">
        <v>1</v>
      </c>
      <c r="P25" s="19"/>
      <c r="Q25" s="19"/>
      <c r="R25" s="19"/>
      <c r="S25" s="19"/>
      <c r="T25" s="19"/>
      <c r="U25" s="19"/>
      <c r="V25" s="19"/>
      <c r="W25" s="19"/>
      <c r="X25" s="21" t="s">
        <v>38</v>
      </c>
      <c r="Y25" s="21" t="s">
        <v>102</v>
      </c>
      <c r="Z25" s="21" t="s">
        <v>103</v>
      </c>
      <c r="AA25" s="22"/>
    </row>
    <row r="26" spans="2:27" s="2" customFormat="1" ht="162" x14ac:dyDescent="0.25">
      <c r="B26" s="30"/>
      <c r="C26" s="31"/>
      <c r="D26" s="16" t="s">
        <v>98</v>
      </c>
      <c r="E26" s="17"/>
      <c r="F26" s="15"/>
      <c r="G26" s="17" t="s">
        <v>104</v>
      </c>
      <c r="H26" s="17" t="s">
        <v>105</v>
      </c>
      <c r="I26" s="17" t="s">
        <v>36</v>
      </c>
      <c r="J26" s="17" t="s">
        <v>37</v>
      </c>
      <c r="K26" s="18">
        <f t="shared" si="0"/>
        <v>1</v>
      </c>
      <c r="L26" s="19"/>
      <c r="M26" s="20"/>
      <c r="N26" s="20"/>
      <c r="O26" s="19"/>
      <c r="P26" s="20"/>
      <c r="Q26" s="20"/>
      <c r="R26" s="20"/>
      <c r="S26" s="20">
        <v>1</v>
      </c>
      <c r="T26" s="19"/>
      <c r="U26" s="19"/>
      <c r="V26" s="19"/>
      <c r="W26" s="19"/>
      <c r="X26" s="21" t="s">
        <v>38</v>
      </c>
      <c r="Y26" s="21" t="s">
        <v>102</v>
      </c>
      <c r="Z26" s="21" t="s">
        <v>103</v>
      </c>
      <c r="AA26" s="22"/>
    </row>
    <row r="27" spans="2:27" s="2" customFormat="1" ht="162" x14ac:dyDescent="0.25">
      <c r="B27" s="30"/>
      <c r="C27" s="31"/>
      <c r="D27" s="16" t="s">
        <v>98</v>
      </c>
      <c r="E27" s="26"/>
      <c r="F27" s="15"/>
      <c r="G27" s="17" t="s">
        <v>106</v>
      </c>
      <c r="H27" s="17" t="s">
        <v>107</v>
      </c>
      <c r="I27" s="17" t="s">
        <v>36</v>
      </c>
      <c r="J27" s="17" t="s">
        <v>37</v>
      </c>
      <c r="K27" s="18">
        <f t="shared" si="0"/>
        <v>1</v>
      </c>
      <c r="L27" s="19"/>
      <c r="M27" s="19"/>
      <c r="N27" s="19"/>
      <c r="O27" s="19"/>
      <c r="P27" s="19"/>
      <c r="Q27" s="19"/>
      <c r="R27" s="20"/>
      <c r="S27" s="20"/>
      <c r="T27" s="20"/>
      <c r="U27" s="20"/>
      <c r="V27" s="20"/>
      <c r="W27" s="20">
        <v>1</v>
      </c>
      <c r="X27" s="21" t="s">
        <v>38</v>
      </c>
      <c r="Y27" s="21" t="s">
        <v>102</v>
      </c>
      <c r="Z27" s="21" t="s">
        <v>103</v>
      </c>
      <c r="AA27" s="22"/>
    </row>
    <row r="28" spans="2:27" s="2" customFormat="1" ht="162" x14ac:dyDescent="0.25">
      <c r="B28" s="30"/>
      <c r="C28" s="15" t="s">
        <v>108</v>
      </c>
      <c r="D28" s="16" t="s">
        <v>98</v>
      </c>
      <c r="E28" s="26"/>
      <c r="F28" s="17" t="s">
        <v>109</v>
      </c>
      <c r="G28" s="17" t="s">
        <v>110</v>
      </c>
      <c r="H28" s="17" t="s">
        <v>111</v>
      </c>
      <c r="I28" s="17" t="s">
        <v>36</v>
      </c>
      <c r="J28" s="17" t="s">
        <v>37</v>
      </c>
      <c r="K28" s="18">
        <f t="shared" si="0"/>
        <v>1</v>
      </c>
      <c r="L28" s="19"/>
      <c r="M28" s="19"/>
      <c r="N28" s="19"/>
      <c r="O28" s="20">
        <v>0.25</v>
      </c>
      <c r="P28" s="20">
        <v>0.25</v>
      </c>
      <c r="Q28" s="20">
        <v>0.5</v>
      </c>
      <c r="R28" s="19"/>
      <c r="S28" s="19"/>
      <c r="T28" s="19"/>
      <c r="U28" s="20"/>
      <c r="V28" s="20"/>
      <c r="W28" s="19"/>
      <c r="X28" s="21" t="s">
        <v>38</v>
      </c>
      <c r="Y28" s="21" t="s">
        <v>102</v>
      </c>
      <c r="Z28" s="21" t="s">
        <v>103</v>
      </c>
      <c r="AA28" s="22"/>
    </row>
    <row r="29" spans="2:27" s="2" customFormat="1" ht="162" x14ac:dyDescent="0.25">
      <c r="B29" s="30"/>
      <c r="C29" s="15"/>
      <c r="D29" s="16" t="s">
        <v>92</v>
      </c>
      <c r="E29" s="17"/>
      <c r="F29" s="17" t="s">
        <v>112</v>
      </c>
      <c r="G29" s="17" t="s">
        <v>113</v>
      </c>
      <c r="H29" s="17" t="s">
        <v>114</v>
      </c>
      <c r="I29" s="17" t="s">
        <v>36</v>
      </c>
      <c r="J29" s="17" t="s">
        <v>37</v>
      </c>
      <c r="K29" s="18">
        <f t="shared" si="0"/>
        <v>1</v>
      </c>
      <c r="L29" s="19"/>
      <c r="M29" s="19"/>
      <c r="N29" s="20">
        <v>0.55000000000000004</v>
      </c>
      <c r="O29" s="20">
        <v>0.45</v>
      </c>
      <c r="P29" s="19"/>
      <c r="Q29" s="19"/>
      <c r="R29" s="19"/>
      <c r="S29" s="19"/>
      <c r="T29" s="19"/>
      <c r="U29" s="19"/>
      <c r="V29" s="19"/>
      <c r="W29" s="19"/>
      <c r="X29" s="21" t="s">
        <v>38</v>
      </c>
      <c r="Y29" s="21" t="s">
        <v>96</v>
      </c>
      <c r="Z29" s="21" t="s">
        <v>97</v>
      </c>
      <c r="AA29" s="22"/>
    </row>
    <row r="30" spans="2:27" s="2" customFormat="1" ht="162" x14ac:dyDescent="0.25">
      <c r="B30" s="30"/>
      <c r="C30" s="15"/>
      <c r="D30" s="16" t="s">
        <v>92</v>
      </c>
      <c r="E30" s="17"/>
      <c r="F30" s="17" t="s">
        <v>115</v>
      </c>
      <c r="G30" s="17" t="s">
        <v>116</v>
      </c>
      <c r="H30" s="17" t="s">
        <v>117</v>
      </c>
      <c r="I30" s="17" t="s">
        <v>36</v>
      </c>
      <c r="J30" s="17" t="s">
        <v>37</v>
      </c>
      <c r="K30" s="18">
        <f t="shared" si="0"/>
        <v>1</v>
      </c>
      <c r="L30" s="19"/>
      <c r="M30" s="19"/>
      <c r="N30" s="19"/>
      <c r="O30" s="19"/>
      <c r="P30" s="19"/>
      <c r="Q30" s="19"/>
      <c r="R30" s="20">
        <v>0.45</v>
      </c>
      <c r="S30" s="20">
        <v>0.55000000000000004</v>
      </c>
      <c r="T30" s="19"/>
      <c r="U30" s="19"/>
      <c r="V30" s="19"/>
      <c r="W30" s="19"/>
      <c r="X30" s="21" t="s">
        <v>38</v>
      </c>
      <c r="Y30" s="21" t="s">
        <v>96</v>
      </c>
      <c r="Z30" s="21" t="s">
        <v>97</v>
      </c>
      <c r="AA30" s="22"/>
    </row>
    <row r="31" spans="2:27" s="2" customFormat="1" ht="121.5" x14ac:dyDescent="0.25">
      <c r="B31" s="30"/>
      <c r="C31" s="15"/>
      <c r="D31" s="16" t="s">
        <v>92</v>
      </c>
      <c r="E31" s="17"/>
      <c r="F31" s="17" t="s">
        <v>118</v>
      </c>
      <c r="G31" s="17" t="s">
        <v>119</v>
      </c>
      <c r="H31" s="17" t="s">
        <v>120</v>
      </c>
      <c r="I31" s="17" t="s">
        <v>121</v>
      </c>
      <c r="J31" s="17" t="s">
        <v>122</v>
      </c>
      <c r="K31" s="32">
        <f t="shared" si="0"/>
        <v>1</v>
      </c>
      <c r="L31" s="19">
        <v>1</v>
      </c>
      <c r="M31" s="19"/>
      <c r="N31" s="19"/>
      <c r="O31" s="19"/>
      <c r="P31" s="19"/>
      <c r="Q31" s="19"/>
      <c r="R31" s="19"/>
      <c r="S31" s="19"/>
      <c r="T31" s="19"/>
      <c r="U31" s="19"/>
      <c r="V31" s="19"/>
      <c r="W31" s="19"/>
      <c r="X31" s="21" t="s">
        <v>123</v>
      </c>
      <c r="Y31" s="21" t="s">
        <v>96</v>
      </c>
      <c r="Z31" s="21" t="s">
        <v>97</v>
      </c>
      <c r="AA31" s="22"/>
    </row>
    <row r="32" spans="2:27" s="2" customFormat="1" ht="162" x14ac:dyDescent="0.25">
      <c r="B32" s="30"/>
      <c r="C32" s="15"/>
      <c r="D32" s="16" t="s">
        <v>92</v>
      </c>
      <c r="E32" s="17"/>
      <c r="F32" s="17" t="s">
        <v>124</v>
      </c>
      <c r="G32" s="17" t="s">
        <v>125</v>
      </c>
      <c r="H32" s="17" t="s">
        <v>126</v>
      </c>
      <c r="I32" s="17" t="s">
        <v>36</v>
      </c>
      <c r="J32" s="17" t="s">
        <v>37</v>
      </c>
      <c r="K32" s="18">
        <f t="shared" si="0"/>
        <v>1</v>
      </c>
      <c r="L32" s="19"/>
      <c r="M32" s="19"/>
      <c r="N32" s="19"/>
      <c r="O32" s="19"/>
      <c r="P32" s="20">
        <v>0.35</v>
      </c>
      <c r="Q32" s="20">
        <v>0.5</v>
      </c>
      <c r="R32" s="20">
        <v>0.15</v>
      </c>
      <c r="S32" s="19"/>
      <c r="T32" s="19"/>
      <c r="U32" s="19"/>
      <c r="V32" s="19"/>
      <c r="W32" s="19"/>
      <c r="X32" s="21" t="s">
        <v>38</v>
      </c>
      <c r="Y32" s="21" t="s">
        <v>96</v>
      </c>
      <c r="Z32" s="21" t="s">
        <v>97</v>
      </c>
      <c r="AA32" s="22"/>
    </row>
    <row r="33" spans="2:27" s="2" customFormat="1" ht="162" x14ac:dyDescent="0.25">
      <c r="B33" s="30"/>
      <c r="C33" s="15" t="s">
        <v>127</v>
      </c>
      <c r="D33" s="16" t="s">
        <v>128</v>
      </c>
      <c r="E33" s="17"/>
      <c r="F33" s="17" t="s">
        <v>129</v>
      </c>
      <c r="G33" s="17" t="s">
        <v>130</v>
      </c>
      <c r="H33" s="17" t="s">
        <v>131</v>
      </c>
      <c r="I33" s="17" t="s">
        <v>36</v>
      </c>
      <c r="J33" s="17" t="s">
        <v>37</v>
      </c>
      <c r="K33" s="18">
        <f t="shared" si="0"/>
        <v>1</v>
      </c>
      <c r="L33" s="19"/>
      <c r="M33" s="19"/>
      <c r="N33" s="19"/>
      <c r="O33" s="19"/>
      <c r="P33" s="19"/>
      <c r="Q33" s="19"/>
      <c r="R33" s="19"/>
      <c r="S33" s="19"/>
      <c r="T33" s="20">
        <v>0.4</v>
      </c>
      <c r="U33" s="20">
        <v>0.45</v>
      </c>
      <c r="V33" s="20">
        <v>0.15</v>
      </c>
      <c r="W33" s="19"/>
      <c r="X33" s="21" t="s">
        <v>38</v>
      </c>
      <c r="Y33" s="21" t="s">
        <v>96</v>
      </c>
      <c r="Z33" s="21" t="s">
        <v>97</v>
      </c>
      <c r="AA33" s="22"/>
    </row>
    <row r="34" spans="2:27" s="2" customFormat="1" ht="162" x14ac:dyDescent="0.25">
      <c r="B34" s="30"/>
      <c r="C34" s="15"/>
      <c r="D34" s="16" t="s">
        <v>92</v>
      </c>
      <c r="E34" s="17"/>
      <c r="F34" s="17" t="s">
        <v>132</v>
      </c>
      <c r="G34" s="17" t="s">
        <v>133</v>
      </c>
      <c r="H34" s="17" t="s">
        <v>134</v>
      </c>
      <c r="I34" s="17" t="s">
        <v>36</v>
      </c>
      <c r="J34" s="17" t="s">
        <v>37</v>
      </c>
      <c r="K34" s="18">
        <f t="shared" si="0"/>
        <v>1</v>
      </c>
      <c r="L34" s="19"/>
      <c r="M34" s="19"/>
      <c r="N34" s="19"/>
      <c r="O34" s="19"/>
      <c r="P34" s="19"/>
      <c r="Q34" s="19"/>
      <c r="R34" s="20">
        <v>0.45</v>
      </c>
      <c r="S34" s="20">
        <v>0.35</v>
      </c>
      <c r="T34" s="20">
        <v>0.2</v>
      </c>
      <c r="U34" s="19"/>
      <c r="V34" s="19"/>
      <c r="W34" s="19"/>
      <c r="X34" s="21" t="s">
        <v>38</v>
      </c>
      <c r="Y34" s="21" t="s">
        <v>96</v>
      </c>
      <c r="Z34" s="21" t="s">
        <v>97</v>
      </c>
      <c r="AA34" s="22"/>
    </row>
    <row r="35" spans="2:27" s="2" customFormat="1" ht="162" x14ac:dyDescent="0.25">
      <c r="B35" s="30"/>
      <c r="C35" s="15"/>
      <c r="D35" s="16" t="s">
        <v>92</v>
      </c>
      <c r="E35" s="17"/>
      <c r="F35" s="17" t="s">
        <v>135</v>
      </c>
      <c r="G35" s="17" t="s">
        <v>136</v>
      </c>
      <c r="H35" s="17" t="s">
        <v>137</v>
      </c>
      <c r="I35" s="17" t="s">
        <v>36</v>
      </c>
      <c r="J35" s="17" t="s">
        <v>37</v>
      </c>
      <c r="K35" s="18">
        <f t="shared" si="0"/>
        <v>1</v>
      </c>
      <c r="L35" s="19"/>
      <c r="M35" s="19"/>
      <c r="N35" s="19"/>
      <c r="O35" s="19"/>
      <c r="P35" s="19"/>
      <c r="Q35" s="19"/>
      <c r="R35" s="20">
        <v>0.55000000000000004</v>
      </c>
      <c r="S35" s="20">
        <v>0.45</v>
      </c>
      <c r="T35" s="19"/>
      <c r="U35" s="19"/>
      <c r="V35" s="19"/>
      <c r="W35" s="19"/>
      <c r="X35" s="21" t="s">
        <v>38</v>
      </c>
      <c r="Y35" s="21" t="s">
        <v>96</v>
      </c>
      <c r="Z35" s="21" t="s">
        <v>97</v>
      </c>
      <c r="AA35" s="22"/>
    </row>
    <row r="36" spans="2:27" s="2" customFormat="1" ht="222.75" x14ac:dyDescent="0.25">
      <c r="B36" s="30"/>
      <c r="C36" s="15"/>
      <c r="D36" s="16" t="s">
        <v>138</v>
      </c>
      <c r="E36" s="17"/>
      <c r="F36" s="17" t="s">
        <v>139</v>
      </c>
      <c r="G36" s="33" t="s">
        <v>140</v>
      </c>
      <c r="H36" s="17" t="s">
        <v>141</v>
      </c>
      <c r="I36" s="17" t="s">
        <v>36</v>
      </c>
      <c r="J36" s="17" t="s">
        <v>37</v>
      </c>
      <c r="K36" s="18">
        <f t="shared" si="0"/>
        <v>1</v>
      </c>
      <c r="L36" s="20">
        <v>0.45</v>
      </c>
      <c r="M36" s="20">
        <v>0.55000000000000004</v>
      </c>
      <c r="N36" s="19"/>
      <c r="O36" s="19"/>
      <c r="P36" s="19"/>
      <c r="Q36" s="19"/>
      <c r="R36" s="19"/>
      <c r="S36" s="19"/>
      <c r="T36" s="19"/>
      <c r="U36" s="19"/>
      <c r="V36" s="19"/>
      <c r="W36" s="19"/>
      <c r="X36" s="21" t="s">
        <v>38</v>
      </c>
      <c r="Y36" s="21" t="s">
        <v>62</v>
      </c>
      <c r="Z36" s="21" t="s">
        <v>63</v>
      </c>
      <c r="AA36" s="25"/>
    </row>
    <row r="37" spans="2:27" s="2" customFormat="1" ht="162" x14ac:dyDescent="0.25">
      <c r="B37" s="30"/>
      <c r="C37" s="15"/>
      <c r="D37" s="16" t="s">
        <v>138</v>
      </c>
      <c r="E37" s="17"/>
      <c r="F37" s="17" t="s">
        <v>142</v>
      </c>
      <c r="G37" s="17" t="s">
        <v>143</v>
      </c>
      <c r="H37" s="17" t="s">
        <v>144</v>
      </c>
      <c r="I37" s="17" t="s">
        <v>36</v>
      </c>
      <c r="J37" s="17" t="s">
        <v>37</v>
      </c>
      <c r="K37" s="18">
        <f t="shared" si="0"/>
        <v>1</v>
      </c>
      <c r="L37" s="19"/>
      <c r="M37" s="19"/>
      <c r="N37" s="20">
        <v>0.45</v>
      </c>
      <c r="O37" s="20">
        <v>0.55000000000000004</v>
      </c>
      <c r="P37" s="19"/>
      <c r="Q37" s="19"/>
      <c r="R37" s="19"/>
      <c r="S37" s="19"/>
      <c r="T37" s="19"/>
      <c r="U37" s="19"/>
      <c r="V37" s="19"/>
      <c r="W37" s="19"/>
      <c r="X37" s="21" t="s">
        <v>38</v>
      </c>
      <c r="Y37" s="21" t="s">
        <v>62</v>
      </c>
      <c r="Z37" s="21" t="s">
        <v>63</v>
      </c>
      <c r="AA37" s="25"/>
    </row>
    <row r="38" spans="2:27" s="2" customFormat="1" ht="162" x14ac:dyDescent="0.25">
      <c r="B38" s="30"/>
      <c r="C38" s="15"/>
      <c r="D38" s="16" t="s">
        <v>138</v>
      </c>
      <c r="E38" s="17"/>
      <c r="F38" s="17" t="s">
        <v>145</v>
      </c>
      <c r="G38" s="33" t="s">
        <v>146</v>
      </c>
      <c r="H38" s="17" t="s">
        <v>147</v>
      </c>
      <c r="I38" s="17" t="s">
        <v>36</v>
      </c>
      <c r="J38" s="17" t="s">
        <v>37</v>
      </c>
      <c r="K38" s="18">
        <f t="shared" si="0"/>
        <v>1</v>
      </c>
      <c r="L38" s="19"/>
      <c r="M38" s="19"/>
      <c r="N38" s="19"/>
      <c r="O38" s="19"/>
      <c r="P38" s="19"/>
      <c r="Q38" s="19"/>
      <c r="R38" s="20">
        <v>0.45</v>
      </c>
      <c r="S38" s="20">
        <v>0.55000000000000004</v>
      </c>
      <c r="T38" s="19"/>
      <c r="U38" s="19"/>
      <c r="V38" s="19"/>
      <c r="W38" s="19"/>
      <c r="X38" s="21" t="s">
        <v>38</v>
      </c>
      <c r="Y38" s="21" t="s">
        <v>62</v>
      </c>
      <c r="Z38" s="21" t="s">
        <v>63</v>
      </c>
      <c r="AA38" s="25"/>
    </row>
    <row r="39" spans="2:27" s="2" customFormat="1" ht="162" x14ac:dyDescent="0.25">
      <c r="B39" s="30"/>
      <c r="C39" s="15"/>
      <c r="D39" s="16" t="s">
        <v>138</v>
      </c>
      <c r="E39" s="17"/>
      <c r="F39" s="17" t="s">
        <v>148</v>
      </c>
      <c r="G39" s="17" t="s">
        <v>149</v>
      </c>
      <c r="H39" s="17" t="s">
        <v>150</v>
      </c>
      <c r="I39" s="17" t="s">
        <v>36</v>
      </c>
      <c r="J39" s="17" t="s">
        <v>37</v>
      </c>
      <c r="K39" s="18">
        <f t="shared" si="0"/>
        <v>1</v>
      </c>
      <c r="L39" s="19"/>
      <c r="M39" s="19"/>
      <c r="N39" s="19"/>
      <c r="O39" s="19"/>
      <c r="P39" s="20">
        <v>0.45</v>
      </c>
      <c r="Q39" s="20">
        <v>0.55000000000000004</v>
      </c>
      <c r="R39" s="19"/>
      <c r="S39" s="19"/>
      <c r="T39" s="19"/>
      <c r="U39" s="19"/>
      <c r="V39" s="19"/>
      <c r="W39" s="19"/>
      <c r="X39" s="21" t="s">
        <v>38</v>
      </c>
      <c r="Y39" s="21" t="s">
        <v>62</v>
      </c>
      <c r="Z39" s="21" t="s">
        <v>63</v>
      </c>
      <c r="AA39" s="25"/>
    </row>
    <row r="40" spans="2:27" s="2" customFormat="1" ht="162" x14ac:dyDescent="0.25">
      <c r="B40" s="30"/>
      <c r="C40" s="15" t="s">
        <v>151</v>
      </c>
      <c r="D40" s="16" t="s">
        <v>128</v>
      </c>
      <c r="E40" s="17"/>
      <c r="F40" s="17" t="s">
        <v>152</v>
      </c>
      <c r="G40" s="17" t="s">
        <v>153</v>
      </c>
      <c r="H40" s="17" t="s">
        <v>154</v>
      </c>
      <c r="I40" s="17" t="s">
        <v>36</v>
      </c>
      <c r="J40" s="17" t="s">
        <v>37</v>
      </c>
      <c r="K40" s="18">
        <f t="shared" ref="K40:K58" si="2">+SUM(L40:W40)</f>
        <v>1</v>
      </c>
      <c r="L40" s="19"/>
      <c r="M40" s="19"/>
      <c r="N40" s="19"/>
      <c r="O40" s="19"/>
      <c r="P40" s="20">
        <v>0.55000000000000004</v>
      </c>
      <c r="Q40" s="20">
        <v>0.45</v>
      </c>
      <c r="R40" s="19"/>
      <c r="S40" s="19"/>
      <c r="T40" s="19"/>
      <c r="U40" s="19"/>
      <c r="V40" s="19"/>
      <c r="W40" s="19"/>
      <c r="X40" s="21" t="s">
        <v>38</v>
      </c>
      <c r="Y40" s="21" t="s">
        <v>155</v>
      </c>
      <c r="Z40" s="21" t="s">
        <v>40</v>
      </c>
      <c r="AA40" s="22"/>
    </row>
    <row r="41" spans="2:27" s="2" customFormat="1" ht="182.25" x14ac:dyDescent="0.25">
      <c r="B41" s="30"/>
      <c r="C41" s="15"/>
      <c r="D41" s="16" t="s">
        <v>92</v>
      </c>
      <c r="E41" s="17"/>
      <c r="F41" s="17" t="s">
        <v>156</v>
      </c>
      <c r="G41" s="17" t="s">
        <v>157</v>
      </c>
      <c r="H41" s="17" t="s">
        <v>158</v>
      </c>
      <c r="I41" s="17" t="s">
        <v>36</v>
      </c>
      <c r="J41" s="17" t="s">
        <v>37</v>
      </c>
      <c r="K41" s="18">
        <f t="shared" si="2"/>
        <v>1</v>
      </c>
      <c r="L41" s="20">
        <v>0.45</v>
      </c>
      <c r="M41" s="20">
        <v>0.55000000000000004</v>
      </c>
      <c r="N41" s="19"/>
      <c r="O41" s="19"/>
      <c r="P41" s="19"/>
      <c r="Q41" s="19"/>
      <c r="R41" s="19"/>
      <c r="S41" s="19"/>
      <c r="T41" s="19"/>
      <c r="U41" s="19"/>
      <c r="V41" s="19"/>
      <c r="W41" s="19"/>
      <c r="X41" s="21" t="s">
        <v>38</v>
      </c>
      <c r="Y41" s="21" t="s">
        <v>96</v>
      </c>
      <c r="Z41" s="21" t="s">
        <v>97</v>
      </c>
      <c r="AA41" s="22"/>
    </row>
    <row r="42" spans="2:27" s="2" customFormat="1" ht="162" x14ac:dyDescent="0.25">
      <c r="B42" s="30"/>
      <c r="C42" s="15"/>
      <c r="D42" s="16" t="s">
        <v>92</v>
      </c>
      <c r="E42" s="17"/>
      <c r="F42" s="17" t="s">
        <v>159</v>
      </c>
      <c r="G42" s="17" t="s">
        <v>160</v>
      </c>
      <c r="H42" s="17" t="s">
        <v>161</v>
      </c>
      <c r="I42" s="17" t="s">
        <v>36</v>
      </c>
      <c r="J42" s="17" t="s">
        <v>37</v>
      </c>
      <c r="K42" s="18">
        <f t="shared" si="2"/>
        <v>1</v>
      </c>
      <c r="L42" s="20"/>
      <c r="M42" s="20"/>
      <c r="N42" s="19"/>
      <c r="O42" s="19"/>
      <c r="P42" s="19"/>
      <c r="Q42" s="19"/>
      <c r="R42" s="19"/>
      <c r="S42" s="19"/>
      <c r="T42" s="20">
        <v>0.45</v>
      </c>
      <c r="U42" s="20">
        <v>0.55000000000000004</v>
      </c>
      <c r="V42" s="19"/>
      <c r="W42" s="19"/>
      <c r="X42" s="21" t="s">
        <v>38</v>
      </c>
      <c r="Y42" s="21" t="s">
        <v>96</v>
      </c>
      <c r="Z42" s="21" t="s">
        <v>97</v>
      </c>
      <c r="AA42" s="22"/>
    </row>
    <row r="43" spans="2:27" s="2" customFormat="1" ht="162" x14ac:dyDescent="0.25">
      <c r="B43" s="30"/>
      <c r="C43" s="15"/>
      <c r="D43" s="16" t="s">
        <v>92</v>
      </c>
      <c r="E43" s="17"/>
      <c r="F43" s="17" t="s">
        <v>162</v>
      </c>
      <c r="G43" s="17" t="s">
        <v>163</v>
      </c>
      <c r="H43" s="17" t="s">
        <v>164</v>
      </c>
      <c r="I43" s="17" t="s">
        <v>36</v>
      </c>
      <c r="J43" s="17" t="s">
        <v>37</v>
      </c>
      <c r="K43" s="18">
        <f t="shared" si="2"/>
        <v>1</v>
      </c>
      <c r="L43" s="19"/>
      <c r="M43" s="19"/>
      <c r="N43" s="19"/>
      <c r="O43" s="19"/>
      <c r="P43" s="19"/>
      <c r="Q43" s="19"/>
      <c r="R43" s="19"/>
      <c r="S43" s="19"/>
      <c r="T43" s="19"/>
      <c r="U43" s="20">
        <v>1</v>
      </c>
      <c r="V43" s="19"/>
      <c r="W43" s="19"/>
      <c r="X43" s="21" t="s">
        <v>38</v>
      </c>
      <c r="Y43" s="21" t="s">
        <v>96</v>
      </c>
      <c r="Z43" s="21" t="s">
        <v>97</v>
      </c>
      <c r="AA43" s="22"/>
    </row>
    <row r="44" spans="2:27" s="2" customFormat="1" ht="101.25" x14ac:dyDescent="0.25">
      <c r="B44" s="30"/>
      <c r="C44" s="15"/>
      <c r="D44" s="16" t="s">
        <v>32</v>
      </c>
      <c r="E44" s="17"/>
      <c r="F44" s="15" t="s">
        <v>165</v>
      </c>
      <c r="G44" s="15" t="s">
        <v>166</v>
      </c>
      <c r="H44" s="17" t="s">
        <v>167</v>
      </c>
      <c r="I44" s="17" t="s">
        <v>36</v>
      </c>
      <c r="J44" s="17" t="s">
        <v>37</v>
      </c>
      <c r="K44" s="18">
        <f t="shared" si="2"/>
        <v>1</v>
      </c>
      <c r="L44" s="19"/>
      <c r="M44" s="19"/>
      <c r="N44" s="20">
        <v>0.5</v>
      </c>
      <c r="O44" s="20">
        <v>0.5</v>
      </c>
      <c r="P44" s="19"/>
      <c r="Q44" s="19"/>
      <c r="R44" s="19"/>
      <c r="S44" s="19"/>
      <c r="T44" s="19"/>
      <c r="U44" s="20"/>
      <c r="V44" s="19"/>
      <c r="W44" s="19"/>
      <c r="X44" s="21" t="s">
        <v>168</v>
      </c>
      <c r="Y44" s="21" t="s">
        <v>39</v>
      </c>
      <c r="Z44" s="21" t="s">
        <v>40</v>
      </c>
      <c r="AA44" s="22"/>
    </row>
    <row r="45" spans="2:27" s="2" customFormat="1" ht="101.25" x14ac:dyDescent="0.25">
      <c r="B45" s="30"/>
      <c r="C45" s="15"/>
      <c r="D45" s="16"/>
      <c r="E45" s="17"/>
      <c r="F45" s="15"/>
      <c r="G45" s="15"/>
      <c r="H45" s="17" t="s">
        <v>169</v>
      </c>
      <c r="I45" s="17" t="s">
        <v>36</v>
      </c>
      <c r="J45" s="17" t="s">
        <v>37</v>
      </c>
      <c r="K45" s="18">
        <f t="shared" si="2"/>
        <v>1</v>
      </c>
      <c r="L45" s="19"/>
      <c r="M45" s="19"/>
      <c r="N45" s="20"/>
      <c r="O45" s="20"/>
      <c r="P45" s="19"/>
      <c r="Q45" s="19"/>
      <c r="R45" s="19"/>
      <c r="S45" s="19"/>
      <c r="T45" s="19"/>
      <c r="U45" s="20"/>
      <c r="V45" s="20">
        <v>0.5</v>
      </c>
      <c r="W45" s="20">
        <v>0.5</v>
      </c>
      <c r="X45" s="21" t="s">
        <v>168</v>
      </c>
      <c r="Y45" s="21" t="s">
        <v>39</v>
      </c>
      <c r="Z45" s="21" t="s">
        <v>40</v>
      </c>
      <c r="AA45" s="22"/>
    </row>
    <row r="46" spans="2:27" s="2" customFormat="1" ht="162" x14ac:dyDescent="0.25">
      <c r="B46" s="30"/>
      <c r="C46" s="15"/>
      <c r="D46" s="16" t="s">
        <v>92</v>
      </c>
      <c r="E46" s="17"/>
      <c r="F46" s="17" t="s">
        <v>170</v>
      </c>
      <c r="G46" s="17" t="s">
        <v>171</v>
      </c>
      <c r="H46" s="17" t="s">
        <v>172</v>
      </c>
      <c r="I46" s="17" t="s">
        <v>36</v>
      </c>
      <c r="J46" s="17" t="s">
        <v>37</v>
      </c>
      <c r="K46" s="18">
        <f t="shared" si="2"/>
        <v>1</v>
      </c>
      <c r="L46" s="19"/>
      <c r="M46" s="19"/>
      <c r="N46" s="20"/>
      <c r="O46" s="20"/>
      <c r="P46" s="20">
        <v>0.55000000000000004</v>
      </c>
      <c r="Q46" s="20">
        <v>0.45</v>
      </c>
      <c r="R46" s="19"/>
      <c r="S46" s="19"/>
      <c r="T46" s="19"/>
      <c r="U46" s="19"/>
      <c r="V46" s="19"/>
      <c r="W46" s="19"/>
      <c r="X46" s="21" t="s">
        <v>38</v>
      </c>
      <c r="Y46" s="21" t="s">
        <v>96</v>
      </c>
      <c r="Z46" s="21" t="s">
        <v>97</v>
      </c>
      <c r="AA46" s="22"/>
    </row>
    <row r="47" spans="2:27" s="2" customFormat="1" ht="162" x14ac:dyDescent="0.25">
      <c r="B47" s="30"/>
      <c r="C47" s="31" t="s">
        <v>173</v>
      </c>
      <c r="D47" s="16" t="s">
        <v>92</v>
      </c>
      <c r="E47" s="17"/>
      <c r="F47" s="17" t="s">
        <v>174</v>
      </c>
      <c r="G47" s="17" t="s">
        <v>175</v>
      </c>
      <c r="H47" s="17" t="s">
        <v>176</v>
      </c>
      <c r="I47" s="17" t="s">
        <v>36</v>
      </c>
      <c r="J47" s="17" t="s">
        <v>37</v>
      </c>
      <c r="K47" s="18">
        <f t="shared" si="2"/>
        <v>1</v>
      </c>
      <c r="L47" s="19"/>
      <c r="M47" s="19"/>
      <c r="N47" s="19"/>
      <c r="O47" s="19"/>
      <c r="P47" s="19"/>
      <c r="Q47" s="19"/>
      <c r="R47" s="19"/>
      <c r="S47" s="19"/>
      <c r="T47" s="20">
        <v>0.45</v>
      </c>
      <c r="U47" s="20">
        <v>0.55000000000000004</v>
      </c>
      <c r="V47" s="20"/>
      <c r="W47" s="19"/>
      <c r="X47" s="21" t="s">
        <v>38</v>
      </c>
      <c r="Y47" s="21" t="s">
        <v>96</v>
      </c>
      <c r="Z47" s="21" t="s">
        <v>97</v>
      </c>
      <c r="AA47" s="22"/>
    </row>
    <row r="48" spans="2:27" s="2" customFormat="1" ht="162" x14ac:dyDescent="0.25">
      <c r="B48" s="30"/>
      <c r="C48" s="31"/>
      <c r="D48" s="16" t="s">
        <v>46</v>
      </c>
      <c r="E48" s="17"/>
      <c r="F48" s="17" t="s">
        <v>177</v>
      </c>
      <c r="G48" s="17" t="s">
        <v>178</v>
      </c>
      <c r="H48" s="17" t="s">
        <v>177</v>
      </c>
      <c r="I48" s="17" t="s">
        <v>36</v>
      </c>
      <c r="J48" s="17" t="s">
        <v>37</v>
      </c>
      <c r="K48" s="18">
        <v>1</v>
      </c>
      <c r="L48" s="19"/>
      <c r="M48" s="19"/>
      <c r="N48" s="19"/>
      <c r="O48" s="19"/>
      <c r="P48" s="19"/>
      <c r="Q48" s="19"/>
      <c r="R48" s="20">
        <v>0.5</v>
      </c>
      <c r="S48" s="20">
        <v>0.5</v>
      </c>
      <c r="T48" s="20"/>
      <c r="U48" s="20"/>
      <c r="V48" s="20"/>
      <c r="W48" s="19"/>
      <c r="X48" s="21" t="s">
        <v>38</v>
      </c>
      <c r="Y48" s="21" t="s">
        <v>39</v>
      </c>
      <c r="Z48" s="21" t="s">
        <v>50</v>
      </c>
      <c r="AA48" s="22"/>
    </row>
    <row r="49" spans="2:27" s="2" customFormat="1" ht="162" x14ac:dyDescent="0.25">
      <c r="B49" s="30"/>
      <c r="C49" s="31"/>
      <c r="D49" s="16" t="s">
        <v>92</v>
      </c>
      <c r="E49" s="17"/>
      <c r="F49" s="17" t="s">
        <v>179</v>
      </c>
      <c r="G49" s="17" t="s">
        <v>180</v>
      </c>
      <c r="H49" s="17" t="s">
        <v>181</v>
      </c>
      <c r="I49" s="17" t="s">
        <v>36</v>
      </c>
      <c r="J49" s="17" t="s">
        <v>37</v>
      </c>
      <c r="K49" s="18">
        <f t="shared" si="2"/>
        <v>1</v>
      </c>
      <c r="L49" s="19"/>
      <c r="M49" s="19"/>
      <c r="N49" s="19"/>
      <c r="O49" s="19"/>
      <c r="P49" s="19"/>
      <c r="Q49" s="19"/>
      <c r="R49" s="19"/>
      <c r="S49" s="19"/>
      <c r="T49" s="19"/>
      <c r="U49" s="19"/>
      <c r="V49" s="20">
        <v>0.45</v>
      </c>
      <c r="W49" s="20">
        <v>0.55000000000000004</v>
      </c>
      <c r="X49" s="21" t="s">
        <v>38</v>
      </c>
      <c r="Y49" s="21" t="s">
        <v>96</v>
      </c>
      <c r="Z49" s="21" t="s">
        <v>97</v>
      </c>
      <c r="AA49" s="22"/>
    </row>
    <row r="50" spans="2:27" s="2" customFormat="1" ht="60.75" x14ac:dyDescent="0.25">
      <c r="B50" s="30"/>
      <c r="C50" s="31"/>
      <c r="D50" s="16" t="s">
        <v>98</v>
      </c>
      <c r="E50" s="31" t="s">
        <v>182</v>
      </c>
      <c r="F50" s="28" t="s">
        <v>183</v>
      </c>
      <c r="G50" s="17"/>
      <c r="H50" s="17" t="s">
        <v>184</v>
      </c>
      <c r="I50" s="17" t="s">
        <v>185</v>
      </c>
      <c r="J50" s="17" t="s">
        <v>186</v>
      </c>
      <c r="K50" s="19">
        <f t="shared" si="2"/>
        <v>1</v>
      </c>
      <c r="L50" s="19"/>
      <c r="M50" s="19"/>
      <c r="N50" s="19"/>
      <c r="O50" s="19"/>
      <c r="P50" s="19"/>
      <c r="Q50" s="19"/>
      <c r="R50" s="19"/>
      <c r="S50" s="19"/>
      <c r="T50" s="19"/>
      <c r="U50" s="19">
        <v>1</v>
      </c>
      <c r="V50" s="20"/>
      <c r="W50" s="20"/>
      <c r="X50" s="21" t="s">
        <v>187</v>
      </c>
      <c r="Y50" s="21" t="s">
        <v>102</v>
      </c>
      <c r="Z50" s="21" t="s">
        <v>103</v>
      </c>
      <c r="AA50" s="22"/>
    </row>
    <row r="51" spans="2:27" s="2" customFormat="1" ht="81" x14ac:dyDescent="0.25">
      <c r="B51" s="30"/>
      <c r="C51" s="31"/>
      <c r="D51" s="16" t="s">
        <v>98</v>
      </c>
      <c r="E51" s="31"/>
      <c r="F51" s="34"/>
      <c r="G51" s="17"/>
      <c r="H51" s="17" t="s">
        <v>184</v>
      </c>
      <c r="I51" s="17" t="s">
        <v>185</v>
      </c>
      <c r="J51" s="17" t="s">
        <v>186</v>
      </c>
      <c r="K51" s="19">
        <f t="shared" si="2"/>
        <v>2</v>
      </c>
      <c r="L51" s="19"/>
      <c r="M51" s="19"/>
      <c r="N51" s="19"/>
      <c r="O51" s="19">
        <v>1</v>
      </c>
      <c r="P51" s="19"/>
      <c r="Q51" s="19"/>
      <c r="R51" s="19"/>
      <c r="S51" s="19"/>
      <c r="T51" s="19"/>
      <c r="U51" s="19">
        <v>1</v>
      </c>
      <c r="V51" s="20"/>
      <c r="W51" s="20"/>
      <c r="X51" s="21" t="s">
        <v>187</v>
      </c>
      <c r="Y51" s="21" t="s">
        <v>39</v>
      </c>
      <c r="Z51" s="21" t="s">
        <v>103</v>
      </c>
      <c r="AA51" s="22"/>
    </row>
    <row r="52" spans="2:27" s="2" customFormat="1" ht="81" x14ac:dyDescent="0.25">
      <c r="B52" s="30"/>
      <c r="C52" s="31"/>
      <c r="D52" s="16" t="s">
        <v>98</v>
      </c>
      <c r="E52" s="31"/>
      <c r="F52" s="34"/>
      <c r="G52" s="17"/>
      <c r="H52" s="17" t="s">
        <v>184</v>
      </c>
      <c r="I52" s="17" t="s">
        <v>185</v>
      </c>
      <c r="J52" s="17" t="s">
        <v>186</v>
      </c>
      <c r="K52" s="19">
        <f t="shared" si="2"/>
        <v>1</v>
      </c>
      <c r="L52" s="19"/>
      <c r="M52" s="19"/>
      <c r="N52" s="19"/>
      <c r="O52" s="19"/>
      <c r="P52" s="19"/>
      <c r="Q52" s="19"/>
      <c r="R52" s="19"/>
      <c r="S52" s="19"/>
      <c r="T52" s="19">
        <v>1</v>
      </c>
      <c r="U52" s="19"/>
      <c r="V52" s="20"/>
      <c r="W52" s="20"/>
      <c r="X52" s="21" t="s">
        <v>187</v>
      </c>
      <c r="Y52" s="21" t="s">
        <v>96</v>
      </c>
      <c r="Z52" s="21" t="s">
        <v>103</v>
      </c>
      <c r="AA52" s="22"/>
    </row>
    <row r="53" spans="2:27" s="2" customFormat="1" ht="81" x14ac:dyDescent="0.25">
      <c r="B53" s="30"/>
      <c r="C53" s="31"/>
      <c r="D53" s="16" t="s">
        <v>98</v>
      </c>
      <c r="E53" s="31"/>
      <c r="F53" s="29"/>
      <c r="G53" s="17"/>
      <c r="H53" s="17" t="s">
        <v>184</v>
      </c>
      <c r="I53" s="17" t="s">
        <v>185</v>
      </c>
      <c r="J53" s="17" t="s">
        <v>186</v>
      </c>
      <c r="K53" s="19">
        <f t="shared" si="2"/>
        <v>1</v>
      </c>
      <c r="L53" s="19"/>
      <c r="M53" s="19"/>
      <c r="N53" s="19"/>
      <c r="O53" s="19"/>
      <c r="P53" s="19"/>
      <c r="Q53" s="19"/>
      <c r="R53" s="19"/>
      <c r="S53" s="19"/>
      <c r="T53" s="19"/>
      <c r="U53" s="19">
        <v>1</v>
      </c>
      <c r="V53" s="20"/>
      <c r="W53" s="20"/>
      <c r="X53" s="21" t="s">
        <v>187</v>
      </c>
      <c r="Y53" s="21" t="s">
        <v>62</v>
      </c>
      <c r="Z53" s="21" t="s">
        <v>103</v>
      </c>
      <c r="AA53" s="22"/>
    </row>
    <row r="54" spans="2:27" s="2" customFormat="1" ht="162" x14ac:dyDescent="0.25">
      <c r="B54" s="27" t="s">
        <v>188</v>
      </c>
      <c r="C54" s="15" t="s">
        <v>189</v>
      </c>
      <c r="D54" s="16" t="s">
        <v>92</v>
      </c>
      <c r="E54" s="17"/>
      <c r="F54" s="17" t="s">
        <v>190</v>
      </c>
      <c r="G54" s="17" t="s">
        <v>191</v>
      </c>
      <c r="H54" s="17" t="s">
        <v>192</v>
      </c>
      <c r="I54" s="17" t="s">
        <v>36</v>
      </c>
      <c r="J54" s="17" t="s">
        <v>37</v>
      </c>
      <c r="K54" s="18">
        <f t="shared" si="2"/>
        <v>1</v>
      </c>
      <c r="L54" s="20">
        <v>0.55000000000000004</v>
      </c>
      <c r="M54" s="20">
        <v>0.45</v>
      </c>
      <c r="N54" s="19"/>
      <c r="O54" s="19"/>
      <c r="P54" s="19"/>
      <c r="Q54" s="19"/>
      <c r="R54" s="19"/>
      <c r="S54" s="19"/>
      <c r="T54" s="19"/>
      <c r="U54" s="19"/>
      <c r="V54" s="19"/>
      <c r="W54" s="19"/>
      <c r="X54" s="21" t="s">
        <v>38</v>
      </c>
      <c r="Y54" s="21" t="s">
        <v>96</v>
      </c>
      <c r="Z54" s="21" t="s">
        <v>97</v>
      </c>
      <c r="AA54" s="22"/>
    </row>
    <row r="55" spans="2:27" s="2" customFormat="1" ht="162" x14ac:dyDescent="0.25">
      <c r="B55" s="27"/>
      <c r="C55" s="15"/>
      <c r="D55" s="16" t="s">
        <v>92</v>
      </c>
      <c r="E55" s="17"/>
      <c r="F55" s="17" t="s">
        <v>193</v>
      </c>
      <c r="G55" s="17" t="s">
        <v>194</v>
      </c>
      <c r="H55" s="17" t="s">
        <v>195</v>
      </c>
      <c r="I55" s="17" t="s">
        <v>36</v>
      </c>
      <c r="J55" s="17" t="s">
        <v>37</v>
      </c>
      <c r="K55" s="18">
        <f t="shared" si="2"/>
        <v>1</v>
      </c>
      <c r="L55" s="19"/>
      <c r="M55" s="19"/>
      <c r="N55" s="20">
        <v>0.45</v>
      </c>
      <c r="O55" s="20">
        <v>0.55000000000000004</v>
      </c>
      <c r="P55" s="19"/>
      <c r="Q55" s="19"/>
      <c r="R55" s="19"/>
      <c r="S55" s="19"/>
      <c r="T55" s="19"/>
      <c r="U55" s="19"/>
      <c r="V55" s="19"/>
      <c r="W55" s="19"/>
      <c r="X55" s="21" t="s">
        <v>38</v>
      </c>
      <c r="Y55" s="21" t="s">
        <v>96</v>
      </c>
      <c r="Z55" s="21" t="s">
        <v>97</v>
      </c>
      <c r="AA55" s="22"/>
    </row>
    <row r="56" spans="2:27" s="2" customFormat="1" ht="81" x14ac:dyDescent="0.25">
      <c r="B56" s="30" t="s">
        <v>196</v>
      </c>
      <c r="C56" s="15" t="s">
        <v>197</v>
      </c>
      <c r="D56" s="16" t="s">
        <v>46</v>
      </c>
      <c r="E56" s="17"/>
      <c r="F56" s="15" t="s">
        <v>198</v>
      </c>
      <c r="G56" s="17" t="s">
        <v>199</v>
      </c>
      <c r="H56" s="17" t="s">
        <v>200</v>
      </c>
      <c r="I56" s="17" t="s">
        <v>36</v>
      </c>
      <c r="J56" s="17" t="s">
        <v>37</v>
      </c>
      <c r="K56" s="18">
        <f t="shared" si="2"/>
        <v>1</v>
      </c>
      <c r="L56" s="19"/>
      <c r="M56" s="19"/>
      <c r="N56" s="19"/>
      <c r="O56" s="19"/>
      <c r="P56" s="19"/>
      <c r="Q56" s="19"/>
      <c r="R56" s="20">
        <v>0.5</v>
      </c>
      <c r="S56" s="20">
        <v>0.5</v>
      </c>
      <c r="T56" s="19"/>
      <c r="U56" s="19"/>
      <c r="V56" s="19"/>
      <c r="W56" s="19"/>
      <c r="X56" s="21" t="s">
        <v>201</v>
      </c>
      <c r="Y56" s="21" t="s">
        <v>39</v>
      </c>
      <c r="Z56" s="21" t="s">
        <v>50</v>
      </c>
      <c r="AA56" s="22"/>
    </row>
    <row r="57" spans="2:27" s="2" customFormat="1" ht="162" x14ac:dyDescent="0.25">
      <c r="B57" s="30"/>
      <c r="C57" s="15"/>
      <c r="D57" s="16" t="s">
        <v>46</v>
      </c>
      <c r="E57" s="17"/>
      <c r="F57" s="15"/>
      <c r="G57" s="17" t="s">
        <v>202</v>
      </c>
      <c r="H57" s="26" t="s">
        <v>203</v>
      </c>
      <c r="I57" s="17" t="s">
        <v>36</v>
      </c>
      <c r="J57" s="17" t="s">
        <v>37</v>
      </c>
      <c r="K57" s="18">
        <f t="shared" si="2"/>
        <v>1</v>
      </c>
      <c r="L57" s="19"/>
      <c r="M57" s="19"/>
      <c r="N57" s="19"/>
      <c r="O57" s="19"/>
      <c r="P57" s="19"/>
      <c r="Q57" s="19"/>
      <c r="R57" s="19"/>
      <c r="S57" s="19"/>
      <c r="T57" s="20">
        <v>1</v>
      </c>
      <c r="U57" s="19"/>
      <c r="V57" s="19"/>
      <c r="W57" s="19"/>
      <c r="X57" s="21" t="s">
        <v>38</v>
      </c>
      <c r="Y57" s="21" t="s">
        <v>39</v>
      </c>
      <c r="Z57" s="21" t="s">
        <v>50</v>
      </c>
      <c r="AA57" s="22"/>
    </row>
    <row r="58" spans="2:27" s="2" customFormat="1" ht="162" x14ac:dyDescent="0.25">
      <c r="B58" s="30"/>
      <c r="C58" s="15"/>
      <c r="D58" s="16" t="s">
        <v>46</v>
      </c>
      <c r="E58" s="17"/>
      <c r="F58" s="15"/>
      <c r="G58" s="17" t="s">
        <v>204</v>
      </c>
      <c r="H58" s="17" t="s">
        <v>205</v>
      </c>
      <c r="I58" s="17" t="s">
        <v>36</v>
      </c>
      <c r="J58" s="17" t="s">
        <v>37</v>
      </c>
      <c r="K58" s="18">
        <f t="shared" si="2"/>
        <v>1</v>
      </c>
      <c r="L58" s="19"/>
      <c r="M58" s="19"/>
      <c r="N58" s="19"/>
      <c r="O58" s="19"/>
      <c r="P58" s="19"/>
      <c r="Q58" s="19"/>
      <c r="R58" s="19"/>
      <c r="S58" s="19"/>
      <c r="T58" s="20"/>
      <c r="U58" s="20">
        <v>0.5</v>
      </c>
      <c r="V58" s="20">
        <v>0.5</v>
      </c>
      <c r="W58" s="19"/>
      <c r="X58" s="21" t="s">
        <v>38</v>
      </c>
      <c r="Y58" s="21" t="s">
        <v>39</v>
      </c>
      <c r="Z58" s="21" t="s">
        <v>50</v>
      </c>
      <c r="AA58" s="22"/>
    </row>
    <row r="59" spans="2:27" s="2" customFormat="1" ht="81" x14ac:dyDescent="0.25">
      <c r="B59" s="30"/>
      <c r="C59" s="15" t="s">
        <v>206</v>
      </c>
      <c r="D59" s="16" t="s">
        <v>207</v>
      </c>
      <c r="E59" s="17"/>
      <c r="F59" s="17" t="s">
        <v>208</v>
      </c>
      <c r="G59" s="17" t="s">
        <v>209</v>
      </c>
      <c r="H59" s="17" t="s">
        <v>210</v>
      </c>
      <c r="I59" s="17" t="s">
        <v>211</v>
      </c>
      <c r="J59" s="17" t="s">
        <v>212</v>
      </c>
      <c r="K59" s="20">
        <f>+AVERAGE(L59:W59)</f>
        <v>1</v>
      </c>
      <c r="L59" s="19"/>
      <c r="M59" s="19"/>
      <c r="N59" s="20">
        <v>1</v>
      </c>
      <c r="O59" s="19"/>
      <c r="P59" s="19"/>
      <c r="Q59" s="20">
        <v>1</v>
      </c>
      <c r="R59" s="19"/>
      <c r="S59" s="19"/>
      <c r="T59" s="20">
        <v>1</v>
      </c>
      <c r="U59" s="19"/>
      <c r="V59" s="19"/>
      <c r="W59" s="20">
        <v>1</v>
      </c>
      <c r="X59" s="21" t="s">
        <v>201</v>
      </c>
      <c r="Y59" s="21" t="s">
        <v>102</v>
      </c>
      <c r="Z59" s="21" t="s">
        <v>213</v>
      </c>
      <c r="AA59" s="22"/>
    </row>
    <row r="60" spans="2:27" s="2" customFormat="1" ht="40.5" x14ac:dyDescent="0.25">
      <c r="B60" s="30"/>
      <c r="C60" s="15"/>
      <c r="D60" s="31" t="s">
        <v>207</v>
      </c>
      <c r="E60" s="15" t="s">
        <v>214</v>
      </c>
      <c r="F60" s="15" t="s">
        <v>215</v>
      </c>
      <c r="G60" s="15" t="s">
        <v>216</v>
      </c>
      <c r="H60" s="17" t="s">
        <v>217</v>
      </c>
      <c r="I60" s="15" t="s">
        <v>218</v>
      </c>
      <c r="J60" s="17"/>
      <c r="K60" s="18">
        <f t="shared" ref="K60:K67" si="3">+SUM(L60:W60)</f>
        <v>1</v>
      </c>
      <c r="L60" s="20">
        <v>0.25</v>
      </c>
      <c r="M60" s="20">
        <v>0.25</v>
      </c>
      <c r="N60" s="20">
        <v>0.25</v>
      </c>
      <c r="O60" s="20">
        <v>0.25</v>
      </c>
      <c r="P60" s="19"/>
      <c r="Q60" s="19"/>
      <c r="R60" s="19"/>
      <c r="S60" s="19"/>
      <c r="T60" s="19"/>
      <c r="U60" s="19"/>
      <c r="V60" s="19"/>
      <c r="W60" s="19"/>
      <c r="X60" s="21" t="s">
        <v>219</v>
      </c>
      <c r="Y60" s="31" t="s">
        <v>102</v>
      </c>
      <c r="Z60" s="21" t="s">
        <v>220</v>
      </c>
      <c r="AA60" s="22"/>
    </row>
    <row r="61" spans="2:27" s="2" customFormat="1" ht="60.75" x14ac:dyDescent="0.25">
      <c r="B61" s="30"/>
      <c r="C61" s="15"/>
      <c r="D61" s="31"/>
      <c r="E61" s="15"/>
      <c r="F61" s="15"/>
      <c r="G61" s="15"/>
      <c r="H61" s="17" t="s">
        <v>221</v>
      </c>
      <c r="I61" s="15"/>
      <c r="J61" s="17"/>
      <c r="K61" s="18">
        <f t="shared" si="3"/>
        <v>1</v>
      </c>
      <c r="L61" s="20">
        <v>1</v>
      </c>
      <c r="M61" s="19"/>
      <c r="N61" s="19"/>
      <c r="O61" s="19"/>
      <c r="P61" s="19"/>
      <c r="Q61" s="19"/>
      <c r="R61" s="19"/>
      <c r="S61" s="19"/>
      <c r="T61" s="19"/>
      <c r="U61" s="19"/>
      <c r="V61" s="19"/>
      <c r="W61" s="19"/>
      <c r="X61" s="21" t="s">
        <v>222</v>
      </c>
      <c r="Y61" s="31"/>
      <c r="Z61" s="22" t="s">
        <v>103</v>
      </c>
      <c r="AA61" s="22"/>
    </row>
    <row r="62" spans="2:27" s="2" customFormat="1" ht="121.5" x14ac:dyDescent="0.25">
      <c r="B62" s="30"/>
      <c r="C62" s="15"/>
      <c r="D62" s="31"/>
      <c r="E62" s="15"/>
      <c r="F62" s="15"/>
      <c r="G62" s="15"/>
      <c r="H62" s="17" t="s">
        <v>223</v>
      </c>
      <c r="I62" s="15"/>
      <c r="J62" s="17"/>
      <c r="K62" s="18">
        <f t="shared" si="3"/>
        <v>1</v>
      </c>
      <c r="L62" s="20">
        <v>0.25</v>
      </c>
      <c r="M62" s="20">
        <v>0.25</v>
      </c>
      <c r="N62" s="20">
        <v>0.25</v>
      </c>
      <c r="O62" s="20">
        <v>0.25</v>
      </c>
      <c r="P62" s="19"/>
      <c r="Q62" s="19"/>
      <c r="R62" s="19"/>
      <c r="S62" s="19"/>
      <c r="T62" s="19"/>
      <c r="U62" s="19"/>
      <c r="V62" s="19"/>
      <c r="W62" s="19"/>
      <c r="X62" s="21" t="s">
        <v>224</v>
      </c>
      <c r="Y62" s="31"/>
      <c r="Z62" s="21" t="s">
        <v>220</v>
      </c>
      <c r="AA62" s="22"/>
    </row>
    <row r="63" spans="2:27" s="2" customFormat="1" ht="121.5" x14ac:dyDescent="0.25">
      <c r="B63" s="30"/>
      <c r="C63" s="15"/>
      <c r="D63" s="31"/>
      <c r="E63" s="15"/>
      <c r="F63" s="15"/>
      <c r="G63" s="15"/>
      <c r="H63" s="17" t="s">
        <v>225</v>
      </c>
      <c r="I63" s="15"/>
      <c r="J63" s="17"/>
      <c r="K63" s="18">
        <f t="shared" si="3"/>
        <v>1</v>
      </c>
      <c r="L63" s="20"/>
      <c r="M63" s="20"/>
      <c r="N63" s="20">
        <v>0.5</v>
      </c>
      <c r="O63" s="20">
        <v>0.5</v>
      </c>
      <c r="P63" s="19"/>
      <c r="Q63" s="19"/>
      <c r="R63" s="19"/>
      <c r="S63" s="19"/>
      <c r="T63" s="19"/>
      <c r="U63" s="19"/>
      <c r="V63" s="19"/>
      <c r="W63" s="19"/>
      <c r="X63" s="21" t="s">
        <v>226</v>
      </c>
      <c r="Y63" s="31"/>
      <c r="Z63" s="22" t="s">
        <v>103</v>
      </c>
      <c r="AA63" s="22"/>
    </row>
    <row r="64" spans="2:27" s="2" customFormat="1" ht="60.75" x14ac:dyDescent="0.25">
      <c r="B64" s="30"/>
      <c r="C64" s="15"/>
      <c r="D64" s="31"/>
      <c r="E64" s="15"/>
      <c r="F64" s="15"/>
      <c r="G64" s="15"/>
      <c r="H64" s="17" t="s">
        <v>227</v>
      </c>
      <c r="I64" s="15"/>
      <c r="J64" s="17"/>
      <c r="K64" s="18">
        <f t="shared" si="3"/>
        <v>1</v>
      </c>
      <c r="L64" s="20">
        <v>0.25</v>
      </c>
      <c r="M64" s="20">
        <v>0.25</v>
      </c>
      <c r="N64" s="20">
        <v>0.25</v>
      </c>
      <c r="O64" s="20">
        <v>0.25</v>
      </c>
      <c r="P64" s="19"/>
      <c r="Q64" s="19"/>
      <c r="R64" s="19"/>
      <c r="S64" s="19"/>
      <c r="T64" s="19"/>
      <c r="U64" s="19"/>
      <c r="V64" s="19"/>
      <c r="W64" s="19"/>
      <c r="X64" s="21" t="s">
        <v>228</v>
      </c>
      <c r="Y64" s="31"/>
      <c r="Z64" s="21" t="s">
        <v>220</v>
      </c>
      <c r="AA64" s="22"/>
    </row>
    <row r="65" spans="2:39" s="2" customFormat="1" ht="101.25" x14ac:dyDescent="0.25">
      <c r="B65" s="30"/>
      <c r="C65" s="15"/>
      <c r="D65" s="31"/>
      <c r="E65" s="15"/>
      <c r="F65" s="15"/>
      <c r="G65" s="15"/>
      <c r="H65" s="17" t="s">
        <v>229</v>
      </c>
      <c r="I65" s="15"/>
      <c r="J65" s="17"/>
      <c r="K65" s="18">
        <f t="shared" si="3"/>
        <v>1</v>
      </c>
      <c r="L65" s="19"/>
      <c r="M65" s="19"/>
      <c r="N65" s="20">
        <v>0.25</v>
      </c>
      <c r="O65" s="20">
        <v>0.25</v>
      </c>
      <c r="P65" s="20">
        <v>0.25</v>
      </c>
      <c r="Q65" s="20">
        <v>0.25</v>
      </c>
      <c r="R65" s="19"/>
      <c r="S65" s="19"/>
      <c r="T65" s="19"/>
      <c r="U65" s="19"/>
      <c r="V65" s="19"/>
      <c r="W65" s="19"/>
      <c r="X65" s="21" t="s">
        <v>230</v>
      </c>
      <c r="Y65" s="31"/>
      <c r="Z65" s="21" t="s">
        <v>220</v>
      </c>
      <c r="AA65" s="22"/>
    </row>
    <row r="66" spans="2:39" s="2" customFormat="1" ht="121.5" x14ac:dyDescent="0.25">
      <c r="B66" s="30"/>
      <c r="C66" s="15"/>
      <c r="D66" s="31"/>
      <c r="E66" s="15"/>
      <c r="F66" s="15"/>
      <c r="G66" s="15"/>
      <c r="H66" s="17" t="s">
        <v>231</v>
      </c>
      <c r="I66" s="15"/>
      <c r="J66" s="17"/>
      <c r="K66" s="18">
        <f t="shared" si="3"/>
        <v>1</v>
      </c>
      <c r="L66" s="19"/>
      <c r="M66" s="19"/>
      <c r="N66" s="20">
        <v>0.25</v>
      </c>
      <c r="O66" s="20">
        <v>0.25</v>
      </c>
      <c r="P66" s="20">
        <v>0.25</v>
      </c>
      <c r="Q66" s="20">
        <v>0.25</v>
      </c>
      <c r="R66" s="19"/>
      <c r="S66" s="19"/>
      <c r="T66" s="19"/>
      <c r="U66" s="19"/>
      <c r="V66" s="19"/>
      <c r="W66" s="19"/>
      <c r="X66" s="21" t="s">
        <v>232</v>
      </c>
      <c r="Y66" s="31"/>
      <c r="Z66" s="22" t="s">
        <v>103</v>
      </c>
      <c r="AA66" s="22"/>
    </row>
    <row r="67" spans="2:39" s="2" customFormat="1" ht="121.5" x14ac:dyDescent="0.25">
      <c r="B67" s="30"/>
      <c r="C67" s="15"/>
      <c r="D67" s="31"/>
      <c r="E67" s="15"/>
      <c r="F67" s="15"/>
      <c r="G67" s="15"/>
      <c r="H67" s="17" t="s">
        <v>233</v>
      </c>
      <c r="I67" s="15"/>
      <c r="J67" s="17"/>
      <c r="K67" s="18">
        <f t="shared" si="3"/>
        <v>1</v>
      </c>
      <c r="L67" s="19"/>
      <c r="M67" s="19"/>
      <c r="N67" s="19"/>
      <c r="O67" s="20">
        <v>0.25</v>
      </c>
      <c r="P67" s="20">
        <v>0.25</v>
      </c>
      <c r="Q67" s="20">
        <v>0.25</v>
      </c>
      <c r="R67" s="20">
        <v>0.25</v>
      </c>
      <c r="S67" s="19"/>
      <c r="T67" s="19"/>
      <c r="U67" s="19"/>
      <c r="V67" s="19"/>
      <c r="W67" s="19"/>
      <c r="X67" s="21" t="s">
        <v>232</v>
      </c>
      <c r="Y67" s="31"/>
      <c r="Z67" s="21" t="s">
        <v>220</v>
      </c>
      <c r="AA67" s="22"/>
    </row>
    <row r="68" spans="2:39" s="2" customFormat="1" ht="101.25" x14ac:dyDescent="0.25">
      <c r="B68" s="30"/>
      <c r="C68" s="15"/>
      <c r="D68" s="31"/>
      <c r="E68" s="15"/>
      <c r="F68" s="15"/>
      <c r="G68" s="15"/>
      <c r="H68" s="17" t="s">
        <v>234</v>
      </c>
      <c r="I68" s="15"/>
      <c r="J68" s="17"/>
      <c r="K68" s="35">
        <f>SUM(L68:W68)</f>
        <v>1.1900000000000001E-2</v>
      </c>
      <c r="L68" s="19"/>
      <c r="M68" s="19"/>
      <c r="N68" s="19"/>
      <c r="O68" s="20"/>
      <c r="P68" s="20"/>
      <c r="Q68" s="20"/>
      <c r="R68" s="20"/>
      <c r="S68" s="19"/>
      <c r="T68" s="19"/>
      <c r="U68" s="35">
        <v>1.1900000000000001E-2</v>
      </c>
      <c r="V68" s="19"/>
      <c r="W68" s="19"/>
      <c r="X68" s="31" t="s">
        <v>235</v>
      </c>
      <c r="Y68" s="31"/>
      <c r="Z68" s="22" t="s">
        <v>103</v>
      </c>
      <c r="AA68" s="22"/>
    </row>
    <row r="69" spans="2:39" s="2" customFormat="1" ht="81" x14ac:dyDescent="0.25">
      <c r="B69" s="30"/>
      <c r="C69" s="15"/>
      <c r="D69" s="31"/>
      <c r="E69" s="15"/>
      <c r="F69" s="15"/>
      <c r="G69" s="15"/>
      <c r="H69" s="17" t="s">
        <v>236</v>
      </c>
      <c r="I69" s="15"/>
      <c r="J69" s="17"/>
      <c r="K69" s="35">
        <f>SUM(L69:W69)</f>
        <v>3.5700000000000003E-2</v>
      </c>
      <c r="L69" s="19"/>
      <c r="M69" s="19"/>
      <c r="N69" s="19"/>
      <c r="O69" s="20"/>
      <c r="P69" s="20"/>
      <c r="Q69" s="20"/>
      <c r="R69" s="20"/>
      <c r="S69" s="35">
        <v>1.1900000000000001E-2</v>
      </c>
      <c r="T69" s="20"/>
      <c r="U69" s="35">
        <v>1.1900000000000001E-2</v>
      </c>
      <c r="V69" s="20"/>
      <c r="W69" s="35">
        <v>1.1900000000000001E-2</v>
      </c>
      <c r="X69" s="31"/>
      <c r="Y69" s="31"/>
      <c r="Z69" s="22" t="s">
        <v>237</v>
      </c>
      <c r="AA69" s="22"/>
    </row>
    <row r="70" spans="2:39" s="2" customFormat="1" ht="81" x14ac:dyDescent="0.25">
      <c r="B70" s="30"/>
      <c r="C70" s="15"/>
      <c r="D70" s="31"/>
      <c r="E70" s="15"/>
      <c r="F70" s="15"/>
      <c r="G70" s="15"/>
      <c r="H70" s="17" t="s">
        <v>238</v>
      </c>
      <c r="I70" s="15"/>
      <c r="J70" s="17"/>
      <c r="K70" s="35">
        <f>SUM(L70:W70)</f>
        <v>9.509999999999999E-2</v>
      </c>
      <c r="L70" s="19"/>
      <c r="M70" s="19"/>
      <c r="N70" s="19"/>
      <c r="O70" s="20"/>
      <c r="P70" s="20"/>
      <c r="Q70" s="20"/>
      <c r="R70" s="20"/>
      <c r="S70" s="35">
        <v>3.1699999999999999E-2</v>
      </c>
      <c r="T70" s="20"/>
      <c r="U70" s="35">
        <v>3.1699999999999999E-2</v>
      </c>
      <c r="V70" s="20"/>
      <c r="W70" s="35">
        <v>3.1699999999999999E-2</v>
      </c>
      <c r="X70" s="31"/>
      <c r="Y70" s="31"/>
      <c r="Z70" s="21" t="s">
        <v>239</v>
      </c>
      <c r="AA70" s="22"/>
    </row>
    <row r="71" spans="2:39" s="2" customFormat="1" ht="101.25" x14ac:dyDescent="0.25">
      <c r="B71" s="30"/>
      <c r="C71" s="15"/>
      <c r="D71" s="31"/>
      <c r="E71" s="15"/>
      <c r="F71" s="15"/>
      <c r="G71" s="15"/>
      <c r="H71" s="17" t="s">
        <v>240</v>
      </c>
      <c r="I71" s="15"/>
      <c r="J71" s="17"/>
      <c r="K71" s="35">
        <f>SUM(L71:W71)</f>
        <v>0.17849999999999999</v>
      </c>
      <c r="L71" s="19"/>
      <c r="M71" s="19"/>
      <c r="N71" s="19"/>
      <c r="O71" s="20"/>
      <c r="P71" s="20"/>
      <c r="Q71" s="20"/>
      <c r="R71" s="20"/>
      <c r="S71" s="35">
        <v>5.9499999999999997E-2</v>
      </c>
      <c r="T71" s="20"/>
      <c r="U71" s="35">
        <v>5.9499999999999997E-2</v>
      </c>
      <c r="V71" s="20"/>
      <c r="W71" s="35">
        <v>5.9499999999999997E-2</v>
      </c>
      <c r="X71" s="31"/>
      <c r="Y71" s="31"/>
      <c r="Z71" s="21" t="s">
        <v>97</v>
      </c>
      <c r="AA71" s="22"/>
    </row>
    <row r="72" spans="2:39" s="2" customFormat="1" ht="121.5" x14ac:dyDescent="0.25">
      <c r="B72" s="30"/>
      <c r="C72" s="15"/>
      <c r="D72" s="31"/>
      <c r="E72" s="15"/>
      <c r="F72" s="15"/>
      <c r="G72" s="15"/>
      <c r="H72" s="17" t="s">
        <v>241</v>
      </c>
      <c r="I72" s="15"/>
      <c r="J72" s="17"/>
      <c r="K72" s="35">
        <f>SUM(L72:W72)</f>
        <v>3.5700000000000003E-2</v>
      </c>
      <c r="L72" s="19"/>
      <c r="M72" s="19"/>
      <c r="N72" s="19"/>
      <c r="O72" s="20"/>
      <c r="P72" s="20"/>
      <c r="Q72" s="20"/>
      <c r="R72" s="20"/>
      <c r="S72" s="35">
        <v>1.1900000000000001E-2</v>
      </c>
      <c r="T72" s="20"/>
      <c r="U72" s="35">
        <v>1.1900000000000001E-2</v>
      </c>
      <c r="V72" s="20"/>
      <c r="W72" s="35">
        <v>1.1900000000000001E-2</v>
      </c>
      <c r="X72" s="31"/>
      <c r="Y72" s="31"/>
      <c r="Z72" s="22" t="s">
        <v>242</v>
      </c>
      <c r="AA72" s="22"/>
    </row>
    <row r="73" spans="2:39" s="2" customFormat="1" ht="40.5" x14ac:dyDescent="0.25">
      <c r="B73" s="30"/>
      <c r="C73" s="15"/>
      <c r="D73" s="31"/>
      <c r="E73" s="15"/>
      <c r="F73" s="15"/>
      <c r="G73" s="15"/>
      <c r="H73" s="17" t="s">
        <v>243</v>
      </c>
      <c r="I73" s="15"/>
      <c r="J73" s="17"/>
      <c r="K73" s="18">
        <f>+SUM(L73:W73)</f>
        <v>1</v>
      </c>
      <c r="L73" s="19"/>
      <c r="M73" s="19"/>
      <c r="N73" s="19"/>
      <c r="O73" s="19"/>
      <c r="P73" s="19"/>
      <c r="Q73" s="19"/>
      <c r="R73" s="19"/>
      <c r="S73" s="35"/>
      <c r="T73" s="35"/>
      <c r="U73" s="35"/>
      <c r="V73" s="20">
        <v>0.5</v>
      </c>
      <c r="W73" s="20">
        <v>0.5</v>
      </c>
      <c r="X73" s="22" t="s">
        <v>244</v>
      </c>
      <c r="Y73" s="31"/>
      <c r="Z73" s="22" t="s">
        <v>213</v>
      </c>
      <c r="AA73" s="22"/>
    </row>
    <row r="74" spans="2:39" s="2" customFormat="1" ht="101.25" x14ac:dyDescent="0.25">
      <c r="B74" s="30"/>
      <c r="C74" s="15"/>
      <c r="D74" s="16" t="s">
        <v>207</v>
      </c>
      <c r="E74" s="17"/>
      <c r="F74" s="17" t="s">
        <v>245</v>
      </c>
      <c r="G74" s="17" t="s">
        <v>246</v>
      </c>
      <c r="H74" s="17" t="s">
        <v>247</v>
      </c>
      <c r="I74" s="17" t="s">
        <v>211</v>
      </c>
      <c r="J74" s="17" t="s">
        <v>212</v>
      </c>
      <c r="K74" s="18">
        <f>+AVERAGE(L74:W74)</f>
        <v>1</v>
      </c>
      <c r="L74" s="19"/>
      <c r="M74" s="19"/>
      <c r="N74" s="20">
        <v>1</v>
      </c>
      <c r="O74" s="19"/>
      <c r="P74" s="19"/>
      <c r="Q74" s="20">
        <v>1</v>
      </c>
      <c r="R74" s="19"/>
      <c r="S74" s="19"/>
      <c r="T74" s="20">
        <v>1</v>
      </c>
      <c r="U74" s="19"/>
      <c r="V74" s="19"/>
      <c r="W74" s="20">
        <v>1</v>
      </c>
      <c r="X74" s="21" t="s">
        <v>248</v>
      </c>
      <c r="Y74" s="21" t="s">
        <v>102</v>
      </c>
      <c r="Z74" s="21" t="s">
        <v>213</v>
      </c>
      <c r="AA74" s="22"/>
    </row>
    <row r="75" spans="2:39" s="2" customFormat="1" ht="162" x14ac:dyDescent="0.3">
      <c r="B75" s="30" t="s">
        <v>249</v>
      </c>
      <c r="C75" s="17" t="s">
        <v>250</v>
      </c>
      <c r="D75" s="16" t="s">
        <v>98</v>
      </c>
      <c r="E75" s="26"/>
      <c r="F75" s="17" t="s">
        <v>251</v>
      </c>
      <c r="G75" s="17" t="s">
        <v>252</v>
      </c>
      <c r="H75" s="17" t="s">
        <v>253</v>
      </c>
      <c r="I75" s="17" t="s">
        <v>36</v>
      </c>
      <c r="J75" s="17" t="s">
        <v>37</v>
      </c>
      <c r="K75" s="18">
        <f>+SUM(L75:W75)</f>
        <v>1</v>
      </c>
      <c r="L75" s="19"/>
      <c r="M75" s="19"/>
      <c r="N75" s="19"/>
      <c r="O75" s="19"/>
      <c r="P75" s="19"/>
      <c r="Q75" s="19"/>
      <c r="R75" s="19"/>
      <c r="S75" s="20">
        <v>0.5</v>
      </c>
      <c r="T75" s="20">
        <v>0.5</v>
      </c>
      <c r="U75" s="20"/>
      <c r="V75" s="20"/>
      <c r="W75" s="19"/>
      <c r="X75" s="21" t="s">
        <v>254</v>
      </c>
      <c r="Y75" s="21" t="s">
        <v>102</v>
      </c>
      <c r="Z75" s="21" t="s">
        <v>103</v>
      </c>
      <c r="AA75" s="36"/>
      <c r="AB75" s="23"/>
      <c r="AC75" s="23"/>
      <c r="AD75" s="23"/>
      <c r="AE75" s="23"/>
      <c r="AF75" s="23"/>
      <c r="AG75" s="23"/>
      <c r="AH75" s="23"/>
      <c r="AI75" s="23"/>
      <c r="AJ75" s="23"/>
      <c r="AK75" s="23"/>
      <c r="AL75" s="23"/>
      <c r="AM75" s="23"/>
    </row>
    <row r="76" spans="2:39" s="2" customFormat="1" ht="162" x14ac:dyDescent="0.3">
      <c r="B76" s="30"/>
      <c r="C76" s="15" t="s">
        <v>255</v>
      </c>
      <c r="D76" s="16" t="s">
        <v>92</v>
      </c>
      <c r="E76" s="26"/>
      <c r="F76" s="17" t="s">
        <v>256</v>
      </c>
      <c r="G76" s="17" t="s">
        <v>257</v>
      </c>
      <c r="H76" s="17" t="s">
        <v>258</v>
      </c>
      <c r="I76" s="17" t="s">
        <v>36</v>
      </c>
      <c r="J76" s="17" t="s">
        <v>37</v>
      </c>
      <c r="K76" s="18">
        <f>+SUM(L76:W76)</f>
        <v>1</v>
      </c>
      <c r="L76" s="19"/>
      <c r="M76" s="19"/>
      <c r="N76" s="20">
        <v>0.45</v>
      </c>
      <c r="O76" s="20">
        <v>0.55000000000000004</v>
      </c>
      <c r="P76" s="19"/>
      <c r="Q76" s="19"/>
      <c r="R76" s="19"/>
      <c r="S76" s="19"/>
      <c r="T76" s="19"/>
      <c r="U76" s="19"/>
      <c r="V76" s="19"/>
      <c r="W76" s="19"/>
      <c r="X76" s="21" t="s">
        <v>38</v>
      </c>
      <c r="Y76" s="21" t="s">
        <v>96</v>
      </c>
      <c r="Z76" s="21" t="s">
        <v>97</v>
      </c>
      <c r="AA76" s="36"/>
      <c r="AB76" s="23"/>
      <c r="AC76" s="23"/>
      <c r="AD76" s="23"/>
      <c r="AE76" s="23"/>
      <c r="AF76" s="23"/>
      <c r="AG76" s="23"/>
      <c r="AH76" s="23"/>
      <c r="AI76" s="23"/>
      <c r="AJ76" s="23"/>
      <c r="AK76" s="23"/>
      <c r="AL76" s="23"/>
      <c r="AM76" s="23"/>
    </row>
    <row r="77" spans="2:39" s="2" customFormat="1" ht="121.5" x14ac:dyDescent="0.3">
      <c r="B77" s="30"/>
      <c r="C77" s="15"/>
      <c r="D77" s="16" t="s">
        <v>98</v>
      </c>
      <c r="E77" s="26"/>
      <c r="F77" s="17" t="s">
        <v>259</v>
      </c>
      <c r="G77" s="17" t="s">
        <v>260</v>
      </c>
      <c r="H77" s="17" t="s">
        <v>261</v>
      </c>
      <c r="I77" s="17" t="s">
        <v>262</v>
      </c>
      <c r="J77" s="17" t="s">
        <v>263</v>
      </c>
      <c r="K77" s="18">
        <f>+SUM(L77:W77)</f>
        <v>1</v>
      </c>
      <c r="L77" s="19"/>
      <c r="M77" s="19"/>
      <c r="N77" s="18">
        <v>0.5</v>
      </c>
      <c r="O77" s="18">
        <v>0.5</v>
      </c>
      <c r="P77" s="19"/>
      <c r="Q77" s="19"/>
      <c r="R77" s="19"/>
      <c r="S77" s="19"/>
      <c r="T77" s="19"/>
      <c r="U77" s="19"/>
      <c r="V77" s="19"/>
      <c r="W77" s="19"/>
      <c r="X77" s="17" t="s">
        <v>264</v>
      </c>
      <c r="Y77" s="21" t="s">
        <v>102</v>
      </c>
      <c r="Z77" s="21" t="s">
        <v>103</v>
      </c>
      <c r="AA77" s="36"/>
      <c r="AB77" s="23"/>
      <c r="AC77" s="23"/>
      <c r="AD77" s="23"/>
      <c r="AE77" s="23"/>
      <c r="AF77" s="23"/>
      <c r="AG77" s="23"/>
      <c r="AH77" s="23"/>
      <c r="AI77" s="23"/>
      <c r="AJ77" s="23"/>
      <c r="AK77" s="23"/>
      <c r="AL77" s="23"/>
      <c r="AM77" s="23"/>
    </row>
    <row r="78" spans="2:39" s="37" customFormat="1" ht="16.5" customHeight="1" x14ac:dyDescent="0.25">
      <c r="K78" s="38"/>
    </row>
    <row r="79" spans="2:39" s="37" customFormat="1" ht="16.5" customHeight="1" x14ac:dyDescent="0.25">
      <c r="K79" s="38"/>
    </row>
    <row r="80" spans="2:39" s="37" customFormat="1" ht="16.5" customHeight="1" x14ac:dyDescent="0.25">
      <c r="K80" s="38"/>
    </row>
    <row r="81" spans="8:39" s="37" customFormat="1" ht="16.5" customHeight="1" x14ac:dyDescent="0.25">
      <c r="K81" s="38"/>
    </row>
    <row r="82" spans="8:39" s="37" customFormat="1" ht="16.5" customHeight="1" x14ac:dyDescent="0.3">
      <c r="K82" s="38"/>
      <c r="AA82" s="39"/>
      <c r="AB82" s="39"/>
      <c r="AC82" s="39"/>
      <c r="AD82" s="39"/>
      <c r="AE82" s="39"/>
      <c r="AF82" s="39"/>
      <c r="AG82" s="39"/>
      <c r="AH82" s="39"/>
      <c r="AI82" s="39"/>
      <c r="AJ82" s="39"/>
      <c r="AK82" s="39"/>
      <c r="AL82" s="39"/>
      <c r="AM82" s="39"/>
    </row>
    <row r="83" spans="8:39" s="37" customFormat="1" ht="16.5" customHeight="1" x14ac:dyDescent="0.25">
      <c r="K83" s="38"/>
    </row>
    <row r="84" spans="8:39" s="37" customFormat="1" ht="16.5" customHeight="1" x14ac:dyDescent="0.25">
      <c r="K84" s="38"/>
    </row>
    <row r="85" spans="8:39" s="37" customFormat="1" ht="16.5" customHeight="1" x14ac:dyDescent="0.25">
      <c r="K85" s="38"/>
    </row>
    <row r="86" spans="8:39" s="37" customFormat="1" ht="16.5" customHeight="1" x14ac:dyDescent="0.25">
      <c r="K86" s="38"/>
    </row>
    <row r="87" spans="8:39" s="37" customFormat="1" x14ac:dyDescent="0.3">
      <c r="K87" s="38"/>
      <c r="AA87" s="39"/>
      <c r="AB87" s="39"/>
      <c r="AC87" s="39"/>
      <c r="AD87" s="39"/>
      <c r="AE87" s="39"/>
      <c r="AF87" s="39"/>
      <c r="AG87" s="39"/>
      <c r="AH87" s="39"/>
      <c r="AI87" s="39"/>
      <c r="AJ87" s="39"/>
      <c r="AK87" s="39"/>
      <c r="AL87" s="39"/>
      <c r="AM87" s="39"/>
    </row>
    <row r="88" spans="8:39" s="37" customFormat="1" x14ac:dyDescent="0.3">
      <c r="K88" s="38"/>
      <c r="AA88" s="39"/>
      <c r="AB88" s="39"/>
      <c r="AC88" s="39"/>
      <c r="AD88" s="39"/>
      <c r="AE88" s="39"/>
      <c r="AF88" s="39"/>
      <c r="AG88" s="39"/>
      <c r="AH88" s="39"/>
      <c r="AI88" s="39"/>
      <c r="AJ88" s="39"/>
      <c r="AK88" s="39"/>
      <c r="AL88" s="39"/>
      <c r="AM88" s="39"/>
    </row>
    <row r="94" spans="8:39" x14ac:dyDescent="0.25">
      <c r="H94" s="1"/>
      <c r="AA94" s="1"/>
      <c r="AB94" s="1"/>
      <c r="AC94" s="1"/>
      <c r="AD94" s="1"/>
      <c r="AE94" s="1"/>
      <c r="AF94" s="1"/>
      <c r="AG94" s="1"/>
      <c r="AH94" s="1"/>
      <c r="AI94" s="1"/>
      <c r="AJ94" s="1"/>
      <c r="AK94" s="1"/>
      <c r="AL94" s="1"/>
      <c r="AM94" s="1"/>
    </row>
  </sheetData>
  <mergeCells count="53">
    <mergeCell ref="G60:G73"/>
    <mergeCell ref="I60:I73"/>
    <mergeCell ref="Y60:Y73"/>
    <mergeCell ref="X68:X72"/>
    <mergeCell ref="B75:B77"/>
    <mergeCell ref="C76:C77"/>
    <mergeCell ref="B56:B74"/>
    <mergeCell ref="C56:C58"/>
    <mergeCell ref="F56:F58"/>
    <mergeCell ref="C59:C74"/>
    <mergeCell ref="D60:D73"/>
    <mergeCell ref="E60:E73"/>
    <mergeCell ref="F60:F73"/>
    <mergeCell ref="G44:G45"/>
    <mergeCell ref="C47:C53"/>
    <mergeCell ref="E50:E53"/>
    <mergeCell ref="F50:F53"/>
    <mergeCell ref="B54:B55"/>
    <mergeCell ref="C54:C55"/>
    <mergeCell ref="B22:B53"/>
    <mergeCell ref="C22:C27"/>
    <mergeCell ref="E22:E23"/>
    <mergeCell ref="F22:F23"/>
    <mergeCell ref="G22:G23"/>
    <mergeCell ref="F25:F27"/>
    <mergeCell ref="C28:C32"/>
    <mergeCell ref="C33:C39"/>
    <mergeCell ref="C40:C46"/>
    <mergeCell ref="F44:F45"/>
    <mergeCell ref="B9:B17"/>
    <mergeCell ref="C9:C12"/>
    <mergeCell ref="F9:F12"/>
    <mergeCell ref="C13:C17"/>
    <mergeCell ref="B18:B21"/>
    <mergeCell ref="C18:C19"/>
    <mergeCell ref="C20:C21"/>
    <mergeCell ref="L5:W5"/>
    <mergeCell ref="X5:X6"/>
    <mergeCell ref="Y5:Y6"/>
    <mergeCell ref="Z5:Z6"/>
    <mergeCell ref="AA5:AA6"/>
    <mergeCell ref="B7:B8"/>
    <mergeCell ref="C7:C8"/>
    <mergeCell ref="C3:Y3"/>
    <mergeCell ref="B4:D5"/>
    <mergeCell ref="E4:AA4"/>
    <mergeCell ref="E5:E6"/>
    <mergeCell ref="F5:F6"/>
    <mergeCell ref="G5:G6"/>
    <mergeCell ref="H5:H6"/>
    <mergeCell ref="I5:I6"/>
    <mergeCell ref="J5:J6"/>
    <mergeCell ref="K5:K6"/>
  </mergeCells>
  <pageMargins left="0.23622047244094491" right="0.23622047244094491" top="0.74803149606299213" bottom="0.74803149606299213" header="0.31496062992125984" footer="0.31496062992125984"/>
  <pageSetup paperSize="5" scale="33" orientation="landscape"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5:AK93"/>
  <sheetViews>
    <sheetView showGridLines="0" zoomScale="55" zoomScaleNormal="55" zoomScaleSheetLayoutView="50" workbookViewId="0">
      <selection activeCell="E9" sqref="E9:AA9"/>
    </sheetView>
  </sheetViews>
  <sheetFormatPr baseColWidth="10" defaultRowHeight="16.5" x14ac:dyDescent="0.3"/>
  <cols>
    <col min="1" max="1" width="0.5703125" style="1" customWidth="1"/>
    <col min="2" max="2" width="25.85546875" style="1" customWidth="1"/>
    <col min="3" max="3" width="52.85546875" style="3" customWidth="1"/>
    <col min="4" max="4" width="19.5703125" style="1" customWidth="1"/>
    <col min="5" max="5" width="30.42578125" style="3" customWidth="1"/>
    <col min="6" max="6" width="33.28515625" style="3" customWidth="1"/>
    <col min="7" max="7" width="78.140625" style="3" customWidth="1"/>
    <col min="8" max="8" width="40.42578125" style="82" customWidth="1"/>
    <col min="9" max="9" width="20.7109375" style="3" customWidth="1"/>
    <col min="10" max="10" width="27.7109375" style="3" customWidth="1"/>
    <col min="11" max="11" width="15.7109375" style="1" customWidth="1"/>
    <col min="12" max="18" width="11" style="1" customWidth="1"/>
    <col min="19" max="19" width="15.42578125" style="1" customWidth="1"/>
    <col min="20" max="20" width="16" style="1" customWidth="1"/>
    <col min="21" max="21" width="14.7109375" style="1" customWidth="1"/>
    <col min="22" max="22" width="15.140625" style="1" customWidth="1"/>
    <col min="23" max="23" width="14.42578125" style="1" customWidth="1"/>
    <col min="24" max="24" width="27.5703125" style="329" customWidth="1"/>
    <col min="25" max="25" width="27.7109375" style="329" customWidth="1"/>
    <col min="26" max="26" width="20.140625" style="3" customWidth="1"/>
    <col min="27" max="27" width="22.7109375" style="5" customWidth="1"/>
    <col min="28" max="37" width="11.42578125" style="5"/>
    <col min="38" max="38" width="5" style="1" customWidth="1"/>
    <col min="39" max="16384" width="11.42578125" style="1"/>
  </cols>
  <sheetData>
    <row r="5" spans="1:27" ht="25.5" x14ac:dyDescent="0.3">
      <c r="C5" s="419" t="s">
        <v>0</v>
      </c>
      <c r="D5" s="419"/>
      <c r="E5" s="419"/>
      <c r="F5" s="419"/>
      <c r="G5" s="419"/>
      <c r="H5" s="419"/>
      <c r="I5" s="419"/>
      <c r="J5" s="419"/>
      <c r="K5" s="419"/>
      <c r="L5" s="419"/>
      <c r="M5" s="419"/>
      <c r="N5" s="419"/>
      <c r="O5" s="419"/>
      <c r="P5" s="419"/>
      <c r="Q5" s="419"/>
      <c r="R5" s="419"/>
      <c r="S5" s="419"/>
      <c r="T5" s="419"/>
      <c r="U5" s="419"/>
      <c r="V5" s="419"/>
      <c r="W5" s="419"/>
      <c r="X5" s="419"/>
      <c r="Y5" s="419"/>
    </row>
    <row r="6" spans="1:27" ht="25.5" x14ac:dyDescent="0.3">
      <c r="C6" s="419"/>
      <c r="D6" s="419"/>
      <c r="E6" s="419"/>
      <c r="F6" s="419"/>
      <c r="G6" s="419"/>
      <c r="H6" s="419"/>
      <c r="I6" s="419"/>
      <c r="J6" s="419"/>
      <c r="K6" s="419"/>
      <c r="L6" s="419"/>
      <c r="M6" s="419"/>
      <c r="N6" s="419"/>
      <c r="O6" s="419"/>
      <c r="P6" s="419"/>
      <c r="Q6" s="419"/>
      <c r="R6" s="419"/>
      <c r="S6" s="419"/>
      <c r="T6" s="419"/>
      <c r="U6" s="419"/>
      <c r="V6" s="419"/>
      <c r="W6" s="419"/>
      <c r="X6" s="419"/>
      <c r="Y6" s="419"/>
    </row>
    <row r="9" spans="1:27" ht="36" customHeight="1" x14ac:dyDescent="0.3">
      <c r="B9" s="174" t="s">
        <v>1</v>
      </c>
      <c r="C9" s="174"/>
      <c r="D9" s="174"/>
      <c r="E9" s="174" t="s">
        <v>2782</v>
      </c>
      <c r="F9" s="174"/>
      <c r="G9" s="174"/>
      <c r="H9" s="174"/>
      <c r="I9" s="174"/>
      <c r="J9" s="174"/>
      <c r="K9" s="174"/>
      <c r="L9" s="174"/>
      <c r="M9" s="174"/>
      <c r="N9" s="174"/>
      <c r="O9" s="174"/>
      <c r="P9" s="174"/>
      <c r="Q9" s="174"/>
      <c r="R9" s="174"/>
      <c r="S9" s="174"/>
      <c r="T9" s="174"/>
      <c r="U9" s="174"/>
      <c r="V9" s="174"/>
      <c r="W9" s="174"/>
      <c r="X9" s="174"/>
      <c r="Y9" s="174"/>
      <c r="Z9" s="174"/>
      <c r="AA9" s="174"/>
    </row>
    <row r="10" spans="1:27" ht="37.5" customHeight="1" x14ac:dyDescent="0.3">
      <c r="B10" s="174"/>
      <c r="C10" s="174"/>
      <c r="D10" s="174"/>
      <c r="E10" s="174" t="s">
        <v>3</v>
      </c>
      <c r="F10" s="174" t="s">
        <v>4</v>
      </c>
      <c r="G10" s="174" t="s">
        <v>5</v>
      </c>
      <c r="H10" s="174" t="s">
        <v>6</v>
      </c>
      <c r="I10" s="174" t="s">
        <v>7</v>
      </c>
      <c r="J10" s="174" t="s">
        <v>267</v>
      </c>
      <c r="K10" s="174" t="s">
        <v>9</v>
      </c>
      <c r="L10" s="174" t="s">
        <v>10</v>
      </c>
      <c r="M10" s="174"/>
      <c r="N10" s="174"/>
      <c r="O10" s="174"/>
      <c r="P10" s="174"/>
      <c r="Q10" s="174"/>
      <c r="R10" s="174"/>
      <c r="S10" s="174"/>
      <c r="T10" s="174"/>
      <c r="U10" s="174"/>
      <c r="V10" s="174"/>
      <c r="W10" s="174"/>
      <c r="X10" s="174" t="s">
        <v>11</v>
      </c>
      <c r="Y10" s="174" t="s">
        <v>12</v>
      </c>
      <c r="Z10" s="174" t="s">
        <v>13</v>
      </c>
      <c r="AA10" s="174" t="s">
        <v>14</v>
      </c>
    </row>
    <row r="11" spans="1:27" ht="47.25" customHeight="1" thickBot="1" x14ac:dyDescent="0.35">
      <c r="A11" s="554"/>
      <c r="B11" s="555" t="s">
        <v>15</v>
      </c>
      <c r="C11" s="555" t="s">
        <v>16</v>
      </c>
      <c r="D11" s="555" t="s">
        <v>17</v>
      </c>
      <c r="E11" s="556"/>
      <c r="F11" s="556"/>
      <c r="G11" s="556"/>
      <c r="H11" s="556"/>
      <c r="I11" s="556"/>
      <c r="J11" s="556"/>
      <c r="K11" s="556"/>
      <c r="L11" s="555">
        <v>1</v>
      </c>
      <c r="M11" s="555">
        <v>2</v>
      </c>
      <c r="N11" s="555">
        <v>3</v>
      </c>
      <c r="O11" s="555">
        <v>4</v>
      </c>
      <c r="P11" s="555">
        <v>5</v>
      </c>
      <c r="Q11" s="555">
        <v>6</v>
      </c>
      <c r="R11" s="555">
        <v>7</v>
      </c>
      <c r="S11" s="555">
        <v>8</v>
      </c>
      <c r="T11" s="555">
        <v>9</v>
      </c>
      <c r="U11" s="555">
        <v>10</v>
      </c>
      <c r="V11" s="555">
        <v>11</v>
      </c>
      <c r="W11" s="555">
        <v>12</v>
      </c>
      <c r="X11" s="556"/>
      <c r="Y11" s="556"/>
      <c r="Z11" s="556"/>
      <c r="AA11" s="556"/>
    </row>
    <row r="12" spans="1:27" ht="92.25" customHeight="1" thickTop="1" x14ac:dyDescent="0.3">
      <c r="B12" s="557" t="s">
        <v>30</v>
      </c>
      <c r="C12" s="558" t="s">
        <v>305</v>
      </c>
      <c r="D12" s="559" t="s">
        <v>2783</v>
      </c>
      <c r="E12" s="560" t="s">
        <v>2784</v>
      </c>
      <c r="F12" s="561" t="s">
        <v>2785</v>
      </c>
      <c r="G12" s="562" t="s">
        <v>2786</v>
      </c>
      <c r="H12" s="563" t="s">
        <v>2787</v>
      </c>
      <c r="I12" s="563" t="s">
        <v>2788</v>
      </c>
      <c r="J12" s="563" t="s">
        <v>2789</v>
      </c>
      <c r="K12" s="564">
        <f t="shared" ref="K12:K18" si="0">SUM(L12:W12)</f>
        <v>43800</v>
      </c>
      <c r="L12" s="564">
        <v>1500</v>
      </c>
      <c r="M12" s="564">
        <v>1800</v>
      </c>
      <c r="N12" s="564">
        <v>2000</v>
      </c>
      <c r="O12" s="564">
        <v>2500</v>
      </c>
      <c r="P12" s="564">
        <v>2500</v>
      </c>
      <c r="Q12" s="564">
        <v>4500</v>
      </c>
      <c r="R12" s="564">
        <v>5500</v>
      </c>
      <c r="S12" s="564">
        <v>5500</v>
      </c>
      <c r="T12" s="564">
        <v>5000</v>
      </c>
      <c r="U12" s="564">
        <v>5000</v>
      </c>
      <c r="V12" s="564">
        <v>4500</v>
      </c>
      <c r="W12" s="564">
        <v>3500</v>
      </c>
      <c r="X12" s="565" t="s">
        <v>2790</v>
      </c>
      <c r="Y12" s="566" t="s">
        <v>2791</v>
      </c>
      <c r="Z12" s="565" t="s">
        <v>2792</v>
      </c>
      <c r="AA12" s="567"/>
    </row>
    <row r="13" spans="1:27" ht="37.5" customHeight="1" x14ac:dyDescent="0.3">
      <c r="B13" s="557"/>
      <c r="C13" s="558"/>
      <c r="D13" s="568" t="s">
        <v>2793</v>
      </c>
      <c r="E13" s="569"/>
      <c r="F13" s="570" t="s">
        <v>2794</v>
      </c>
      <c r="G13" s="570" t="s">
        <v>2795</v>
      </c>
      <c r="H13" s="563" t="s">
        <v>2796</v>
      </c>
      <c r="I13" s="99" t="s">
        <v>2788</v>
      </c>
      <c r="J13" s="563" t="s">
        <v>2789</v>
      </c>
      <c r="K13" s="564">
        <f t="shared" si="0"/>
        <v>36418</v>
      </c>
      <c r="L13" s="564">
        <v>5275</v>
      </c>
      <c r="M13" s="564">
        <v>5408</v>
      </c>
      <c r="N13" s="564">
        <v>4835</v>
      </c>
      <c r="O13" s="564">
        <v>4000</v>
      </c>
      <c r="P13" s="564">
        <v>5200</v>
      </c>
      <c r="Q13" s="564">
        <v>2020</v>
      </c>
      <c r="R13" s="564">
        <v>2000</v>
      </c>
      <c r="S13" s="564">
        <v>2000</v>
      </c>
      <c r="T13" s="564">
        <v>2000</v>
      </c>
      <c r="U13" s="564">
        <v>1680</v>
      </c>
      <c r="V13" s="564">
        <v>2000</v>
      </c>
      <c r="W13" s="564"/>
      <c r="X13" s="571" t="s">
        <v>2797</v>
      </c>
      <c r="Y13" s="572" t="s">
        <v>2798</v>
      </c>
      <c r="Z13" s="573" t="s">
        <v>2799</v>
      </c>
      <c r="AA13" s="100"/>
    </row>
    <row r="14" spans="1:27" ht="43.5" customHeight="1" x14ac:dyDescent="0.3">
      <c r="B14" s="557"/>
      <c r="C14" s="558"/>
      <c r="D14" s="558"/>
      <c r="E14" s="574"/>
      <c r="F14" s="575"/>
      <c r="G14" s="575"/>
      <c r="H14" s="563" t="s">
        <v>2800</v>
      </c>
      <c r="I14" s="99" t="s">
        <v>2788</v>
      </c>
      <c r="J14" s="563" t="s">
        <v>2789</v>
      </c>
      <c r="K14" s="564">
        <f t="shared" si="0"/>
        <v>38088</v>
      </c>
      <c r="L14" s="564">
        <v>5275</v>
      </c>
      <c r="M14" s="564">
        <v>5408</v>
      </c>
      <c r="N14" s="564">
        <v>4835</v>
      </c>
      <c r="O14" s="564">
        <v>4000</v>
      </c>
      <c r="P14" s="564">
        <v>5200</v>
      </c>
      <c r="Q14" s="564">
        <v>2222</v>
      </c>
      <c r="R14" s="564">
        <v>2200</v>
      </c>
      <c r="S14" s="564">
        <v>2200</v>
      </c>
      <c r="T14" s="564">
        <v>2200</v>
      </c>
      <c r="U14" s="564">
        <v>1848.0000000000002</v>
      </c>
      <c r="V14" s="564">
        <v>2200</v>
      </c>
      <c r="W14" s="564">
        <v>500</v>
      </c>
      <c r="X14" s="571" t="s">
        <v>2797</v>
      </c>
      <c r="Y14" s="572" t="s">
        <v>2798</v>
      </c>
      <c r="Z14" s="573" t="s">
        <v>2799</v>
      </c>
      <c r="AA14" s="100"/>
    </row>
    <row r="15" spans="1:27" ht="43.5" customHeight="1" x14ac:dyDescent="0.3">
      <c r="B15" s="557"/>
      <c r="C15" s="558"/>
      <c r="D15" s="558"/>
      <c r="E15" s="574"/>
      <c r="F15" s="575"/>
      <c r="G15" s="575"/>
      <c r="H15" s="563" t="s">
        <v>2801</v>
      </c>
      <c r="I15" s="99" t="s">
        <v>2788</v>
      </c>
      <c r="J15" s="563" t="s">
        <v>2789</v>
      </c>
      <c r="K15" s="564">
        <f t="shared" si="0"/>
        <v>36940.050000000003</v>
      </c>
      <c r="L15" s="576"/>
      <c r="M15" s="576"/>
      <c r="N15" s="576"/>
      <c r="O15" s="576"/>
      <c r="P15" s="576"/>
      <c r="Q15" s="564">
        <v>5277.15</v>
      </c>
      <c r="R15" s="564">
        <v>5277.15</v>
      </c>
      <c r="S15" s="564">
        <v>5277.15</v>
      </c>
      <c r="T15" s="564">
        <v>5277.15</v>
      </c>
      <c r="U15" s="564">
        <v>5277.15</v>
      </c>
      <c r="V15" s="564">
        <v>5277.15</v>
      </c>
      <c r="W15" s="564">
        <v>5277.15</v>
      </c>
      <c r="X15" s="571" t="s">
        <v>2797</v>
      </c>
      <c r="Y15" s="572" t="s">
        <v>2798</v>
      </c>
      <c r="Z15" s="573" t="s">
        <v>2799</v>
      </c>
      <c r="AA15" s="100"/>
    </row>
    <row r="16" spans="1:27" ht="43.5" customHeight="1" x14ac:dyDescent="0.3">
      <c r="B16" s="557"/>
      <c r="C16" s="558"/>
      <c r="D16" s="558"/>
      <c r="E16" s="577"/>
      <c r="F16" s="578"/>
      <c r="G16" s="578"/>
      <c r="H16" s="563" t="s">
        <v>2802</v>
      </c>
      <c r="I16" s="99" t="s">
        <v>2788</v>
      </c>
      <c r="J16" s="563" t="s">
        <v>2803</v>
      </c>
      <c r="K16" s="564">
        <f t="shared" si="0"/>
        <v>84</v>
      </c>
      <c r="L16" s="113"/>
      <c r="M16" s="113"/>
      <c r="N16" s="113"/>
      <c r="O16" s="113"/>
      <c r="P16" s="113"/>
      <c r="Q16" s="113"/>
      <c r="R16" s="564">
        <v>14</v>
      </c>
      <c r="S16" s="564">
        <v>14</v>
      </c>
      <c r="T16" s="564">
        <v>14</v>
      </c>
      <c r="U16" s="564">
        <v>14</v>
      </c>
      <c r="V16" s="564">
        <v>14</v>
      </c>
      <c r="W16" s="564">
        <v>14</v>
      </c>
      <c r="X16" s="571" t="s">
        <v>2797</v>
      </c>
      <c r="Y16" s="572" t="s">
        <v>2798</v>
      </c>
      <c r="Z16" s="573" t="s">
        <v>2799</v>
      </c>
      <c r="AA16" s="100"/>
    </row>
    <row r="17" spans="2:37" ht="43.5" customHeight="1" x14ac:dyDescent="0.3">
      <c r="B17" s="557"/>
      <c r="C17" s="558"/>
      <c r="D17" s="558"/>
      <c r="E17" s="569"/>
      <c r="F17" s="570" t="s">
        <v>2804</v>
      </c>
      <c r="G17" s="570" t="s">
        <v>2805</v>
      </c>
      <c r="H17" s="563" t="s">
        <v>2806</v>
      </c>
      <c r="I17" s="563" t="s">
        <v>2788</v>
      </c>
      <c r="J17" s="563" t="s">
        <v>2789</v>
      </c>
      <c r="K17" s="564">
        <f t="shared" si="0"/>
        <v>7082.6400000000012</v>
      </c>
      <c r="L17" s="563"/>
      <c r="M17" s="563"/>
      <c r="N17" s="563"/>
      <c r="O17" s="563"/>
      <c r="P17" s="563"/>
      <c r="Q17" s="563"/>
      <c r="R17" s="564">
        <v>1180.44</v>
      </c>
      <c r="S17" s="564">
        <v>1180.44</v>
      </c>
      <c r="T17" s="564">
        <v>1180.44</v>
      </c>
      <c r="U17" s="564">
        <v>1180.44</v>
      </c>
      <c r="V17" s="564">
        <v>1180.44</v>
      </c>
      <c r="W17" s="564">
        <v>1180.44</v>
      </c>
      <c r="X17" s="566" t="s">
        <v>2807</v>
      </c>
      <c r="Y17" s="579" t="s">
        <v>2808</v>
      </c>
      <c r="Z17" s="579" t="s">
        <v>2799</v>
      </c>
      <c r="AA17" s="580"/>
    </row>
    <row r="18" spans="2:37" ht="56.25" customHeight="1" x14ac:dyDescent="0.3">
      <c r="B18" s="557"/>
      <c r="C18" s="558"/>
      <c r="D18" s="558"/>
      <c r="E18" s="577"/>
      <c r="F18" s="578"/>
      <c r="G18" s="578"/>
      <c r="H18" s="563" t="s">
        <v>2809</v>
      </c>
      <c r="I18" s="563" t="s">
        <v>2788</v>
      </c>
      <c r="J18" s="563" t="s">
        <v>2810</v>
      </c>
      <c r="K18" s="564">
        <f t="shared" si="0"/>
        <v>600</v>
      </c>
      <c r="L18" s="581"/>
      <c r="M18" s="581"/>
      <c r="N18" s="581"/>
      <c r="O18" s="581"/>
      <c r="P18" s="581"/>
      <c r="Q18" s="581"/>
      <c r="R18" s="564">
        <v>100</v>
      </c>
      <c r="S18" s="564">
        <v>100</v>
      </c>
      <c r="T18" s="564">
        <v>100</v>
      </c>
      <c r="U18" s="564">
        <v>100</v>
      </c>
      <c r="V18" s="564">
        <v>100</v>
      </c>
      <c r="W18" s="564">
        <v>100</v>
      </c>
      <c r="X18" s="566" t="s">
        <v>2811</v>
      </c>
      <c r="Y18" s="579" t="s">
        <v>2808</v>
      </c>
      <c r="Z18" s="579" t="s">
        <v>2799</v>
      </c>
      <c r="AA18" s="580"/>
    </row>
    <row r="19" spans="2:37" ht="72.75" customHeight="1" x14ac:dyDescent="0.3">
      <c r="B19" s="557"/>
      <c r="C19" s="558"/>
      <c r="D19" s="558"/>
      <c r="E19" s="569"/>
      <c r="F19" s="570" t="s">
        <v>2812</v>
      </c>
      <c r="G19" s="570" t="s">
        <v>2813</v>
      </c>
      <c r="H19" s="563" t="s">
        <v>2814</v>
      </c>
      <c r="I19" s="563" t="s">
        <v>2815</v>
      </c>
      <c r="J19" s="563" t="s">
        <v>2816</v>
      </c>
      <c r="K19" s="582">
        <f>+AVERAGE(L19:W19)</f>
        <v>1</v>
      </c>
      <c r="L19" s="581"/>
      <c r="M19" s="581"/>
      <c r="N19" s="581"/>
      <c r="O19" s="581"/>
      <c r="P19" s="581"/>
      <c r="Q19" s="581"/>
      <c r="R19" s="583">
        <v>1</v>
      </c>
      <c r="S19" s="583">
        <v>1</v>
      </c>
      <c r="T19" s="583">
        <v>1</v>
      </c>
      <c r="U19" s="583">
        <v>1</v>
      </c>
      <c r="V19" s="583">
        <v>1</v>
      </c>
      <c r="W19" s="583">
        <v>1</v>
      </c>
      <c r="X19" s="566" t="s">
        <v>2817</v>
      </c>
      <c r="Y19" s="579" t="s">
        <v>2808</v>
      </c>
      <c r="Z19" s="579" t="s">
        <v>2799</v>
      </c>
      <c r="AA19" s="580"/>
    </row>
    <row r="20" spans="2:37" ht="56.25" customHeight="1" x14ac:dyDescent="0.3">
      <c r="B20" s="557"/>
      <c r="C20" s="558"/>
      <c r="D20" s="558"/>
      <c r="E20" s="574"/>
      <c r="F20" s="575"/>
      <c r="G20" s="575"/>
      <c r="H20" s="563" t="s">
        <v>2818</v>
      </c>
      <c r="I20" s="563" t="s">
        <v>2815</v>
      </c>
      <c r="J20" s="563" t="s">
        <v>2819</v>
      </c>
      <c r="K20" s="582">
        <f t="shared" ref="K20:K21" si="1">+AVERAGE(L20:W20)</f>
        <v>1</v>
      </c>
      <c r="L20" s="581"/>
      <c r="M20" s="581"/>
      <c r="N20" s="581"/>
      <c r="O20" s="581"/>
      <c r="P20" s="581"/>
      <c r="Q20" s="581"/>
      <c r="R20" s="583">
        <v>1</v>
      </c>
      <c r="S20" s="583">
        <v>1</v>
      </c>
      <c r="T20" s="583">
        <v>1</v>
      </c>
      <c r="U20" s="583">
        <v>1</v>
      </c>
      <c r="V20" s="583">
        <v>1</v>
      </c>
      <c r="W20" s="583">
        <v>1</v>
      </c>
      <c r="X20" s="566" t="s">
        <v>2817</v>
      </c>
      <c r="Y20" s="579" t="s">
        <v>2808</v>
      </c>
      <c r="Z20" s="579" t="s">
        <v>2799</v>
      </c>
      <c r="AA20" s="580"/>
    </row>
    <row r="21" spans="2:37" ht="56.25" customHeight="1" x14ac:dyDescent="0.3">
      <c r="B21" s="557"/>
      <c r="C21" s="584"/>
      <c r="D21" s="584"/>
      <c r="E21" s="577"/>
      <c r="F21" s="578"/>
      <c r="G21" s="578"/>
      <c r="H21" s="563" t="s">
        <v>2820</v>
      </c>
      <c r="I21" s="563" t="s">
        <v>2821</v>
      </c>
      <c r="J21" s="563" t="s">
        <v>2822</v>
      </c>
      <c r="K21" s="582">
        <f t="shared" si="1"/>
        <v>1</v>
      </c>
      <c r="L21" s="582"/>
      <c r="M21" s="582"/>
      <c r="N21" s="582"/>
      <c r="O21" s="582"/>
      <c r="P21" s="582"/>
      <c r="Q21" s="582"/>
      <c r="R21" s="583">
        <v>1</v>
      </c>
      <c r="S21" s="583">
        <v>1</v>
      </c>
      <c r="T21" s="583">
        <v>1</v>
      </c>
      <c r="U21" s="583">
        <v>1</v>
      </c>
      <c r="V21" s="583">
        <v>1</v>
      </c>
      <c r="W21" s="583">
        <v>1</v>
      </c>
      <c r="X21" s="566" t="s">
        <v>2817</v>
      </c>
      <c r="Y21" s="579" t="s">
        <v>2808</v>
      </c>
      <c r="Z21" s="579" t="s">
        <v>2799</v>
      </c>
      <c r="AA21" s="580"/>
    </row>
    <row r="22" spans="2:37" ht="60.75" customHeight="1" x14ac:dyDescent="0.3">
      <c r="B22" s="557"/>
      <c r="C22" s="569" t="s">
        <v>342</v>
      </c>
      <c r="D22" s="568" t="s">
        <v>2823</v>
      </c>
      <c r="E22" s="569"/>
      <c r="F22" s="570" t="s">
        <v>2824</v>
      </c>
      <c r="G22" s="570" t="s">
        <v>2825</v>
      </c>
      <c r="H22" s="563" t="s">
        <v>2826</v>
      </c>
      <c r="I22" s="563" t="s">
        <v>2788</v>
      </c>
      <c r="J22" s="563" t="s">
        <v>2789</v>
      </c>
      <c r="K22" s="564">
        <f t="shared" ref="K22:K69" si="2">SUM(L22:W22)</f>
        <v>31662.9</v>
      </c>
      <c r="L22" s="585"/>
      <c r="M22" s="585"/>
      <c r="N22" s="585"/>
      <c r="O22" s="585"/>
      <c r="P22" s="585"/>
      <c r="Q22" s="585"/>
      <c r="R22" s="564">
        <v>5277.15</v>
      </c>
      <c r="S22" s="564">
        <v>5277.15</v>
      </c>
      <c r="T22" s="564">
        <v>5277.15</v>
      </c>
      <c r="U22" s="564">
        <v>5277.15</v>
      </c>
      <c r="V22" s="564">
        <v>5277.15</v>
      </c>
      <c r="W22" s="564">
        <v>5277.15</v>
      </c>
      <c r="X22" s="566" t="s">
        <v>2827</v>
      </c>
      <c r="Y22" s="579" t="s">
        <v>2828</v>
      </c>
      <c r="Z22" s="579" t="s">
        <v>2799</v>
      </c>
      <c r="AA22" s="580"/>
    </row>
    <row r="23" spans="2:37" ht="43.5" customHeight="1" x14ac:dyDescent="0.3">
      <c r="B23" s="557"/>
      <c r="C23" s="574"/>
      <c r="D23" s="558"/>
      <c r="E23" s="574"/>
      <c r="F23" s="575"/>
      <c r="G23" s="575"/>
      <c r="H23" s="563" t="s">
        <v>2829</v>
      </c>
      <c r="I23" s="563" t="s">
        <v>2788</v>
      </c>
      <c r="J23" s="563" t="s">
        <v>2789</v>
      </c>
      <c r="K23" s="564">
        <f t="shared" si="2"/>
        <v>26913.464999999997</v>
      </c>
      <c r="L23" s="585"/>
      <c r="M23" s="585"/>
      <c r="N23" s="585"/>
      <c r="O23" s="585"/>
      <c r="P23" s="585"/>
      <c r="Q23" s="585"/>
      <c r="R23" s="564">
        <v>4485.5774999999994</v>
      </c>
      <c r="S23" s="564">
        <v>4485.5774999999994</v>
      </c>
      <c r="T23" s="564">
        <v>4485.5774999999994</v>
      </c>
      <c r="U23" s="564">
        <v>4485.5774999999994</v>
      </c>
      <c r="V23" s="564">
        <v>4485.5774999999994</v>
      </c>
      <c r="W23" s="564">
        <v>4485.5774999999994</v>
      </c>
      <c r="X23" s="566" t="s">
        <v>2827</v>
      </c>
      <c r="Y23" s="579" t="s">
        <v>2828</v>
      </c>
      <c r="Z23" s="579" t="s">
        <v>2799</v>
      </c>
      <c r="AA23" s="580"/>
    </row>
    <row r="24" spans="2:37" ht="43.5" customHeight="1" x14ac:dyDescent="0.3">
      <c r="B24" s="557"/>
      <c r="C24" s="574"/>
      <c r="D24" s="558"/>
      <c r="E24" s="577"/>
      <c r="F24" s="578"/>
      <c r="G24" s="578"/>
      <c r="H24" s="563" t="s">
        <v>2830</v>
      </c>
      <c r="I24" s="563" t="s">
        <v>2788</v>
      </c>
      <c r="J24" s="563" t="s">
        <v>2789</v>
      </c>
      <c r="K24" s="564">
        <f t="shared" si="2"/>
        <v>813</v>
      </c>
      <c r="L24" s="585"/>
      <c r="M24" s="585"/>
      <c r="N24" s="585"/>
      <c r="O24" s="585"/>
      <c r="P24" s="585"/>
      <c r="Q24" s="585"/>
      <c r="R24" s="564">
        <v>135.5</v>
      </c>
      <c r="S24" s="564">
        <v>135.5</v>
      </c>
      <c r="T24" s="564">
        <v>135.5</v>
      </c>
      <c r="U24" s="564">
        <v>135.5</v>
      </c>
      <c r="V24" s="564">
        <v>135.5</v>
      </c>
      <c r="W24" s="564">
        <v>135.5</v>
      </c>
      <c r="X24" s="566" t="s">
        <v>2827</v>
      </c>
      <c r="Y24" s="579" t="s">
        <v>2828</v>
      </c>
      <c r="Z24" s="579" t="s">
        <v>2799</v>
      </c>
      <c r="AA24" s="580"/>
    </row>
    <row r="25" spans="2:37" ht="66" customHeight="1" x14ac:dyDescent="0.3">
      <c r="B25" s="557"/>
      <c r="C25" s="574"/>
      <c r="D25" s="558"/>
      <c r="E25" s="586"/>
      <c r="F25" s="563" t="s">
        <v>2831</v>
      </c>
      <c r="G25" s="563" t="s">
        <v>2832</v>
      </c>
      <c r="H25" s="563" t="s">
        <v>2833</v>
      </c>
      <c r="I25" s="563" t="s">
        <v>2815</v>
      </c>
      <c r="J25" s="563" t="s">
        <v>2834</v>
      </c>
      <c r="K25" s="564">
        <f t="shared" si="2"/>
        <v>7</v>
      </c>
      <c r="L25" s="581"/>
      <c r="M25" s="581"/>
      <c r="N25" s="564">
        <v>1</v>
      </c>
      <c r="O25" s="564">
        <v>2</v>
      </c>
      <c r="P25" s="564">
        <v>2</v>
      </c>
      <c r="Q25" s="564">
        <v>2</v>
      </c>
      <c r="R25" s="583"/>
      <c r="S25" s="583"/>
      <c r="T25" s="583"/>
      <c r="U25" s="583"/>
      <c r="V25" s="583"/>
      <c r="W25" s="583"/>
      <c r="X25" s="566" t="s">
        <v>2827</v>
      </c>
      <c r="Y25" s="579" t="s">
        <v>2828</v>
      </c>
      <c r="Z25" s="579" t="s">
        <v>2799</v>
      </c>
      <c r="AA25" s="580"/>
    </row>
    <row r="26" spans="2:37" ht="56.25" customHeight="1" x14ac:dyDescent="0.3">
      <c r="B26" s="557"/>
      <c r="C26" s="574"/>
      <c r="D26" s="558"/>
      <c r="E26" s="586"/>
      <c r="F26" s="587" t="s">
        <v>2835</v>
      </c>
      <c r="G26" s="587" t="s">
        <v>2836</v>
      </c>
      <c r="H26" s="563" t="s">
        <v>2837</v>
      </c>
      <c r="I26" s="563" t="s">
        <v>2815</v>
      </c>
      <c r="J26" s="563" t="s">
        <v>2838</v>
      </c>
      <c r="K26" s="564">
        <f t="shared" si="2"/>
        <v>21530.771999999997</v>
      </c>
      <c r="L26" s="581"/>
      <c r="M26" s="581"/>
      <c r="N26" s="583"/>
      <c r="O26" s="583"/>
      <c r="P26" s="583"/>
      <c r="Q26" s="583"/>
      <c r="R26" s="564">
        <v>3588.4619999999995</v>
      </c>
      <c r="S26" s="564">
        <v>3588.4619999999995</v>
      </c>
      <c r="T26" s="564">
        <v>3588.4619999999995</v>
      </c>
      <c r="U26" s="564">
        <v>3588.4619999999995</v>
      </c>
      <c r="V26" s="564">
        <v>3588.4619999999995</v>
      </c>
      <c r="W26" s="564">
        <v>3588.4619999999995</v>
      </c>
      <c r="X26" s="566" t="s">
        <v>2839</v>
      </c>
      <c r="Y26" s="579" t="s">
        <v>2840</v>
      </c>
      <c r="Z26" s="579" t="s">
        <v>2799</v>
      </c>
      <c r="AA26" s="580"/>
    </row>
    <row r="27" spans="2:37" ht="83.25" customHeight="1" x14ac:dyDescent="0.3">
      <c r="B27" s="557"/>
      <c r="C27" s="574"/>
      <c r="D27" s="558"/>
      <c r="E27" s="586"/>
      <c r="F27" s="588"/>
      <c r="G27" s="588"/>
      <c r="H27" s="563" t="s">
        <v>2841</v>
      </c>
      <c r="I27" s="563" t="s">
        <v>2815</v>
      </c>
      <c r="J27" s="563" t="s">
        <v>2842</v>
      </c>
      <c r="K27" s="564">
        <f t="shared" si="2"/>
        <v>772.35</v>
      </c>
      <c r="L27" s="581"/>
      <c r="M27" s="581"/>
      <c r="N27" s="583"/>
      <c r="O27" s="583"/>
      <c r="P27" s="583"/>
      <c r="Q27" s="583"/>
      <c r="R27" s="564">
        <v>128.72499999999999</v>
      </c>
      <c r="S27" s="564">
        <v>128.72499999999999</v>
      </c>
      <c r="T27" s="564">
        <v>128.72499999999999</v>
      </c>
      <c r="U27" s="564">
        <v>128.72499999999999</v>
      </c>
      <c r="V27" s="564">
        <v>128.72499999999999</v>
      </c>
      <c r="W27" s="564">
        <v>128.72499999999999</v>
      </c>
      <c r="X27" s="566" t="s">
        <v>2839</v>
      </c>
      <c r="Y27" s="579" t="s">
        <v>2840</v>
      </c>
      <c r="Z27" s="579" t="s">
        <v>2799</v>
      </c>
      <c r="AA27" s="580"/>
    </row>
    <row r="28" spans="2:37" ht="56.25" customHeight="1" x14ac:dyDescent="0.3">
      <c r="B28" s="557"/>
      <c r="C28" s="574"/>
      <c r="D28" s="558"/>
      <c r="E28" s="586"/>
      <c r="F28" s="588"/>
      <c r="G28" s="588"/>
      <c r="H28" s="563" t="s">
        <v>2843</v>
      </c>
      <c r="I28" s="563" t="s">
        <v>2815</v>
      </c>
      <c r="J28" s="563" t="s">
        <v>2844</v>
      </c>
      <c r="K28" s="564">
        <f t="shared" si="2"/>
        <v>3541.3200000000006</v>
      </c>
      <c r="L28" s="113"/>
      <c r="M28" s="113"/>
      <c r="N28" s="583"/>
      <c r="O28" s="583"/>
      <c r="P28" s="583"/>
      <c r="Q28" s="583"/>
      <c r="R28" s="564">
        <v>590.22</v>
      </c>
      <c r="S28" s="564">
        <v>590.22</v>
      </c>
      <c r="T28" s="564">
        <v>590.22</v>
      </c>
      <c r="U28" s="564">
        <v>590.22</v>
      </c>
      <c r="V28" s="564">
        <v>590.22</v>
      </c>
      <c r="W28" s="564">
        <v>590.22</v>
      </c>
      <c r="X28" s="566" t="s">
        <v>2839</v>
      </c>
      <c r="Y28" s="579" t="s">
        <v>2840</v>
      </c>
      <c r="Z28" s="579" t="s">
        <v>2799</v>
      </c>
      <c r="AA28" s="580"/>
    </row>
    <row r="29" spans="2:37" s="2" customFormat="1" ht="56.25" customHeight="1" x14ac:dyDescent="0.3">
      <c r="B29" s="589"/>
      <c r="C29" s="577"/>
      <c r="D29" s="584"/>
      <c r="E29" s="590"/>
      <c r="F29" s="591"/>
      <c r="G29" s="591"/>
      <c r="H29" s="592" t="s">
        <v>2845</v>
      </c>
      <c r="I29" s="593" t="s">
        <v>2815</v>
      </c>
      <c r="J29" s="592" t="s">
        <v>2846</v>
      </c>
      <c r="K29" s="594">
        <f t="shared" si="2"/>
        <v>144</v>
      </c>
      <c r="L29" s="595"/>
      <c r="M29" s="595"/>
      <c r="N29" s="596"/>
      <c r="O29" s="596"/>
      <c r="P29" s="596"/>
      <c r="Q29" s="596"/>
      <c r="R29" s="594">
        <v>24</v>
      </c>
      <c r="S29" s="594">
        <v>24</v>
      </c>
      <c r="T29" s="594">
        <v>24</v>
      </c>
      <c r="U29" s="594">
        <v>24</v>
      </c>
      <c r="V29" s="594">
        <v>24</v>
      </c>
      <c r="W29" s="594">
        <v>24</v>
      </c>
      <c r="X29" s="597" t="s">
        <v>2839</v>
      </c>
      <c r="Y29" s="598" t="s">
        <v>2840</v>
      </c>
      <c r="Z29" s="598" t="s">
        <v>2799</v>
      </c>
      <c r="AA29" s="599"/>
      <c r="AB29" s="23"/>
      <c r="AC29" s="23"/>
      <c r="AD29" s="23"/>
      <c r="AE29" s="23"/>
      <c r="AF29" s="23"/>
      <c r="AG29" s="23"/>
      <c r="AH29" s="23"/>
      <c r="AI29" s="23"/>
      <c r="AJ29" s="23"/>
      <c r="AK29" s="23"/>
    </row>
    <row r="30" spans="2:37" ht="114" customHeight="1" x14ac:dyDescent="0.25">
      <c r="B30" s="600" t="s">
        <v>44</v>
      </c>
      <c r="C30" s="586" t="s">
        <v>45</v>
      </c>
      <c r="D30" s="601" t="s">
        <v>2783</v>
      </c>
      <c r="E30" s="586"/>
      <c r="F30" s="554" t="s">
        <v>2785</v>
      </c>
      <c r="G30" s="571" t="s">
        <v>2786</v>
      </c>
      <c r="H30" s="571" t="s">
        <v>2847</v>
      </c>
      <c r="I30" s="571" t="s">
        <v>2848</v>
      </c>
      <c r="J30" s="563"/>
      <c r="K30" s="564">
        <f t="shared" si="2"/>
        <v>7300</v>
      </c>
      <c r="L30" s="564">
        <v>2000</v>
      </c>
      <c r="M30" s="564">
        <v>1800</v>
      </c>
      <c r="N30" s="564">
        <v>1500</v>
      </c>
      <c r="O30" s="564">
        <v>1000</v>
      </c>
      <c r="P30" s="564">
        <v>500</v>
      </c>
      <c r="Q30" s="564">
        <v>500</v>
      </c>
      <c r="R30" s="564"/>
      <c r="S30" s="564"/>
      <c r="T30" s="564"/>
      <c r="U30" s="564"/>
      <c r="V30" s="564" t="s">
        <v>2849</v>
      </c>
      <c r="W30" s="564"/>
      <c r="X30" s="573" t="s">
        <v>2850</v>
      </c>
      <c r="Y30" s="602" t="s">
        <v>2791</v>
      </c>
      <c r="Z30" s="565" t="s">
        <v>2792</v>
      </c>
      <c r="AA30" s="554"/>
      <c r="AB30" s="1"/>
      <c r="AC30" s="1"/>
      <c r="AD30" s="1"/>
      <c r="AE30" s="1"/>
      <c r="AF30" s="1"/>
      <c r="AG30" s="1"/>
      <c r="AH30" s="1"/>
      <c r="AI30" s="1"/>
      <c r="AJ30" s="1"/>
      <c r="AK30" s="1"/>
    </row>
    <row r="31" spans="2:37" ht="114" customHeight="1" x14ac:dyDescent="0.25">
      <c r="B31" s="557"/>
      <c r="C31" s="586" t="s">
        <v>336</v>
      </c>
      <c r="D31" s="601" t="s">
        <v>2783</v>
      </c>
      <c r="E31" s="586" t="s">
        <v>2784</v>
      </c>
      <c r="F31" s="571" t="s">
        <v>2851</v>
      </c>
      <c r="G31" s="571" t="s">
        <v>2852</v>
      </c>
      <c r="H31" s="571" t="s">
        <v>2853</v>
      </c>
      <c r="I31" s="571" t="s">
        <v>2848</v>
      </c>
      <c r="J31" s="563" t="s">
        <v>2854</v>
      </c>
      <c r="K31" s="564">
        <f t="shared" si="2"/>
        <v>150</v>
      </c>
      <c r="L31" s="564">
        <v>8</v>
      </c>
      <c r="M31" s="564">
        <v>10</v>
      </c>
      <c r="N31" s="564">
        <v>10</v>
      </c>
      <c r="O31" s="564">
        <v>10</v>
      </c>
      <c r="P31" s="564">
        <v>10</v>
      </c>
      <c r="Q31" s="564">
        <v>15</v>
      </c>
      <c r="R31" s="564">
        <v>20</v>
      </c>
      <c r="S31" s="564">
        <v>20</v>
      </c>
      <c r="T31" s="564">
        <v>15</v>
      </c>
      <c r="U31" s="564">
        <v>15</v>
      </c>
      <c r="V31" s="564">
        <v>10</v>
      </c>
      <c r="W31" s="564">
        <v>7</v>
      </c>
      <c r="X31" s="573" t="s">
        <v>2855</v>
      </c>
      <c r="Y31" s="602" t="s">
        <v>2791</v>
      </c>
      <c r="Z31" s="565" t="s">
        <v>2792</v>
      </c>
      <c r="AA31" s="554"/>
      <c r="AB31" s="1"/>
      <c r="AC31" s="1"/>
      <c r="AD31" s="1"/>
      <c r="AE31" s="1"/>
      <c r="AF31" s="1"/>
      <c r="AG31" s="1"/>
      <c r="AH31" s="1"/>
      <c r="AI31" s="1"/>
      <c r="AJ31" s="1"/>
      <c r="AK31" s="1"/>
    </row>
    <row r="32" spans="2:37" ht="43.5" customHeight="1" x14ac:dyDescent="0.25">
      <c r="B32" s="603" t="s">
        <v>73</v>
      </c>
      <c r="C32" s="569" t="s">
        <v>493</v>
      </c>
      <c r="D32" s="568" t="s">
        <v>2856</v>
      </c>
      <c r="E32" s="569" t="s">
        <v>2857</v>
      </c>
      <c r="F32" s="570" t="s">
        <v>2858</v>
      </c>
      <c r="G32" s="570" t="s">
        <v>2859</v>
      </c>
      <c r="H32" s="571" t="s">
        <v>2860</v>
      </c>
      <c r="I32" s="571" t="s">
        <v>2848</v>
      </c>
      <c r="J32" s="563" t="s">
        <v>2789</v>
      </c>
      <c r="K32" s="564">
        <f t="shared" si="2"/>
        <v>7</v>
      </c>
      <c r="L32" s="571"/>
      <c r="M32" s="571"/>
      <c r="N32" s="571"/>
      <c r="O32" s="571">
        <v>7</v>
      </c>
      <c r="P32" s="571"/>
      <c r="Q32" s="571"/>
      <c r="R32" s="571"/>
      <c r="S32" s="571"/>
      <c r="T32" s="571"/>
      <c r="U32" s="571"/>
      <c r="V32" s="571"/>
      <c r="W32" s="571"/>
      <c r="X32" s="573" t="s">
        <v>2861</v>
      </c>
      <c r="Y32" s="602" t="s">
        <v>2862</v>
      </c>
      <c r="Z32" s="602" t="s">
        <v>2863</v>
      </c>
      <c r="AA32" s="571"/>
      <c r="AB32" s="1"/>
      <c r="AC32" s="1"/>
      <c r="AD32" s="1"/>
      <c r="AE32" s="1"/>
      <c r="AF32" s="1"/>
      <c r="AG32" s="1"/>
      <c r="AH32" s="1"/>
      <c r="AI32" s="1"/>
      <c r="AJ32" s="1"/>
      <c r="AK32" s="1"/>
    </row>
    <row r="33" spans="2:37" ht="43.5" customHeight="1" x14ac:dyDescent="0.25">
      <c r="B33" s="604"/>
      <c r="C33" s="574"/>
      <c r="D33" s="558"/>
      <c r="E33" s="574"/>
      <c r="F33" s="575"/>
      <c r="G33" s="575"/>
      <c r="H33" s="571" t="s">
        <v>2864</v>
      </c>
      <c r="I33" s="571" t="s">
        <v>2848</v>
      </c>
      <c r="J33" s="563" t="s">
        <v>2789</v>
      </c>
      <c r="K33" s="564">
        <f t="shared" si="2"/>
        <v>9000</v>
      </c>
      <c r="L33" s="571"/>
      <c r="M33" s="571"/>
      <c r="N33" s="571"/>
      <c r="O33" s="571"/>
      <c r="P33" s="564">
        <v>1800</v>
      </c>
      <c r="Q33" s="564">
        <v>1800</v>
      </c>
      <c r="R33" s="564">
        <v>1800</v>
      </c>
      <c r="S33" s="564">
        <v>1800</v>
      </c>
      <c r="T33" s="564">
        <v>1800</v>
      </c>
      <c r="U33" s="564"/>
      <c r="V33" s="564"/>
      <c r="W33" s="564"/>
      <c r="X33" s="573" t="s">
        <v>2865</v>
      </c>
      <c r="Y33" s="602" t="s">
        <v>2862</v>
      </c>
      <c r="Z33" s="602" t="s">
        <v>2863</v>
      </c>
      <c r="AA33" s="571"/>
      <c r="AB33" s="1"/>
      <c r="AC33" s="1"/>
      <c r="AD33" s="1"/>
      <c r="AE33" s="1"/>
      <c r="AF33" s="1"/>
      <c r="AG33" s="1"/>
      <c r="AH33" s="1"/>
      <c r="AI33" s="1"/>
      <c r="AJ33" s="1"/>
      <c r="AK33" s="1"/>
    </row>
    <row r="34" spans="2:37" ht="43.5" customHeight="1" x14ac:dyDescent="0.25">
      <c r="B34" s="604"/>
      <c r="C34" s="574"/>
      <c r="D34" s="558"/>
      <c r="E34" s="574"/>
      <c r="F34" s="575"/>
      <c r="G34" s="575"/>
      <c r="H34" s="571" t="s">
        <v>2866</v>
      </c>
      <c r="I34" s="571" t="s">
        <v>2867</v>
      </c>
      <c r="J34" s="563" t="s">
        <v>2789</v>
      </c>
      <c r="K34" s="564">
        <f t="shared" si="2"/>
        <v>351</v>
      </c>
      <c r="L34" s="571"/>
      <c r="M34" s="571"/>
      <c r="N34" s="571"/>
      <c r="O34" s="571"/>
      <c r="P34" s="564"/>
      <c r="Q34" s="564">
        <v>50</v>
      </c>
      <c r="R34" s="564">
        <v>50</v>
      </c>
      <c r="S34" s="564">
        <v>50</v>
      </c>
      <c r="T34" s="564">
        <v>50</v>
      </c>
      <c r="U34" s="564">
        <v>50</v>
      </c>
      <c r="V34" s="564">
        <v>50</v>
      </c>
      <c r="W34" s="564">
        <v>51</v>
      </c>
      <c r="X34" s="573" t="s">
        <v>2865</v>
      </c>
      <c r="Y34" s="602" t="s">
        <v>2862</v>
      </c>
      <c r="Z34" s="602" t="s">
        <v>2863</v>
      </c>
      <c r="AA34" s="571"/>
      <c r="AB34" s="1"/>
      <c r="AC34" s="1"/>
      <c r="AD34" s="1"/>
      <c r="AE34" s="1"/>
      <c r="AF34" s="1"/>
      <c r="AG34" s="1"/>
      <c r="AH34" s="1"/>
      <c r="AI34" s="1"/>
      <c r="AJ34" s="1"/>
      <c r="AK34" s="1"/>
    </row>
    <row r="35" spans="2:37" ht="43.5" customHeight="1" x14ac:dyDescent="0.25">
      <c r="B35" s="604"/>
      <c r="C35" s="574"/>
      <c r="D35" s="558"/>
      <c r="E35" s="574"/>
      <c r="F35" s="575"/>
      <c r="G35" s="575"/>
      <c r="H35" s="571" t="s">
        <v>2868</v>
      </c>
      <c r="I35" s="571" t="s">
        <v>2869</v>
      </c>
      <c r="J35" s="563" t="s">
        <v>2789</v>
      </c>
      <c r="K35" s="564">
        <f t="shared" si="2"/>
        <v>340</v>
      </c>
      <c r="L35" s="571"/>
      <c r="M35" s="571"/>
      <c r="N35" s="571"/>
      <c r="O35" s="571"/>
      <c r="P35" s="564"/>
      <c r="Q35" s="564">
        <v>50</v>
      </c>
      <c r="R35" s="564">
        <v>50</v>
      </c>
      <c r="S35" s="564">
        <v>50</v>
      </c>
      <c r="T35" s="564">
        <v>50</v>
      </c>
      <c r="U35" s="564">
        <v>50</v>
      </c>
      <c r="V35" s="564">
        <v>50</v>
      </c>
      <c r="W35" s="564">
        <v>40</v>
      </c>
      <c r="X35" s="573" t="s">
        <v>2865</v>
      </c>
      <c r="Y35" s="602" t="s">
        <v>2862</v>
      </c>
      <c r="Z35" s="602" t="s">
        <v>2863</v>
      </c>
      <c r="AA35" s="571"/>
      <c r="AB35" s="1"/>
      <c r="AC35" s="1"/>
      <c r="AD35" s="1"/>
      <c r="AE35" s="1"/>
      <c r="AF35" s="1"/>
      <c r="AG35" s="1"/>
      <c r="AH35" s="1"/>
      <c r="AI35" s="1"/>
      <c r="AJ35" s="1"/>
      <c r="AK35" s="1"/>
    </row>
    <row r="36" spans="2:37" ht="43.5" customHeight="1" x14ac:dyDescent="0.25">
      <c r="B36" s="604"/>
      <c r="C36" s="574"/>
      <c r="D36" s="558"/>
      <c r="E36" s="574"/>
      <c r="F36" s="575"/>
      <c r="G36" s="575"/>
      <c r="H36" s="571" t="s">
        <v>2870</v>
      </c>
      <c r="I36" s="571" t="s">
        <v>2848</v>
      </c>
      <c r="J36" s="563" t="s">
        <v>2789</v>
      </c>
      <c r="K36" s="564">
        <f t="shared" si="2"/>
        <v>1286</v>
      </c>
      <c r="L36" s="571"/>
      <c r="M36" s="571"/>
      <c r="N36" s="571"/>
      <c r="O36" s="571"/>
      <c r="P36" s="564"/>
      <c r="Q36" s="564"/>
      <c r="R36" s="564">
        <v>214</v>
      </c>
      <c r="S36" s="564">
        <v>214</v>
      </c>
      <c r="T36" s="564">
        <v>214</v>
      </c>
      <c r="U36" s="564">
        <v>214</v>
      </c>
      <c r="V36" s="564">
        <v>214</v>
      </c>
      <c r="W36" s="564">
        <v>216</v>
      </c>
      <c r="X36" s="573" t="s">
        <v>2865</v>
      </c>
      <c r="Y36" s="602" t="s">
        <v>2862</v>
      </c>
      <c r="Z36" s="602" t="s">
        <v>2863</v>
      </c>
      <c r="AA36" s="571"/>
      <c r="AB36" s="1"/>
      <c r="AC36" s="1"/>
      <c r="AD36" s="1"/>
      <c r="AE36" s="1"/>
      <c r="AF36" s="1"/>
      <c r="AG36" s="1"/>
      <c r="AH36" s="1"/>
      <c r="AI36" s="1"/>
      <c r="AJ36" s="1"/>
      <c r="AK36" s="1"/>
    </row>
    <row r="37" spans="2:37" ht="43.5" customHeight="1" x14ac:dyDescent="0.25">
      <c r="B37" s="604"/>
      <c r="C37" s="574"/>
      <c r="D37" s="558"/>
      <c r="E37" s="574"/>
      <c r="F37" s="575"/>
      <c r="G37" s="575"/>
      <c r="H37" s="571" t="s">
        <v>2871</v>
      </c>
      <c r="I37" s="571" t="s">
        <v>2848</v>
      </c>
      <c r="J37" s="563" t="s">
        <v>2789</v>
      </c>
      <c r="K37" s="564">
        <f t="shared" si="2"/>
        <v>9140</v>
      </c>
      <c r="L37" s="571"/>
      <c r="M37" s="571"/>
      <c r="N37" s="571"/>
      <c r="O37" s="571"/>
      <c r="P37" s="564"/>
      <c r="Q37" s="564"/>
      <c r="R37" s="564">
        <v>1500</v>
      </c>
      <c r="S37" s="564">
        <v>1500</v>
      </c>
      <c r="T37" s="564">
        <v>1500</v>
      </c>
      <c r="U37" s="564">
        <v>1500</v>
      </c>
      <c r="V37" s="564">
        <v>1600</v>
      </c>
      <c r="W37" s="564">
        <v>1540</v>
      </c>
      <c r="X37" s="573" t="s">
        <v>2865</v>
      </c>
      <c r="Y37" s="602" t="s">
        <v>2862</v>
      </c>
      <c r="Z37" s="602" t="s">
        <v>2863</v>
      </c>
      <c r="AA37" s="571"/>
      <c r="AB37" s="1"/>
      <c r="AC37" s="1"/>
      <c r="AD37" s="1"/>
      <c r="AE37" s="1"/>
      <c r="AF37" s="1"/>
      <c r="AG37" s="1"/>
      <c r="AH37" s="1"/>
      <c r="AI37" s="1"/>
      <c r="AJ37" s="1"/>
      <c r="AK37" s="1"/>
    </row>
    <row r="38" spans="2:37" s="2" customFormat="1" ht="43.5" customHeight="1" x14ac:dyDescent="0.25">
      <c r="B38" s="604"/>
      <c r="C38" s="577"/>
      <c r="D38" s="584"/>
      <c r="E38" s="577"/>
      <c r="F38" s="578"/>
      <c r="G38" s="578"/>
      <c r="H38" s="605" t="s">
        <v>2872</v>
      </c>
      <c r="I38" s="605" t="s">
        <v>2848</v>
      </c>
      <c r="J38" s="592" t="s">
        <v>2789</v>
      </c>
      <c r="K38" s="594">
        <f t="shared" si="2"/>
        <v>14</v>
      </c>
      <c r="L38" s="605"/>
      <c r="M38" s="605"/>
      <c r="N38" s="605"/>
      <c r="O38" s="605"/>
      <c r="P38" s="594"/>
      <c r="Q38" s="594"/>
      <c r="R38" s="594">
        <v>7</v>
      </c>
      <c r="S38" s="594"/>
      <c r="T38" s="594">
        <v>7</v>
      </c>
      <c r="U38" s="594"/>
      <c r="V38" s="594"/>
      <c r="W38" s="594"/>
      <c r="X38" s="606" t="s">
        <v>2865</v>
      </c>
      <c r="Y38" s="607" t="s">
        <v>2862</v>
      </c>
      <c r="Z38" s="607" t="s">
        <v>2863</v>
      </c>
      <c r="AA38" s="605"/>
    </row>
    <row r="39" spans="2:37" ht="43.5" customHeight="1" x14ac:dyDescent="0.25">
      <c r="B39" s="604"/>
      <c r="C39" s="569" t="s">
        <v>516</v>
      </c>
      <c r="D39" s="568" t="s">
        <v>2873</v>
      </c>
      <c r="E39" s="569" t="s">
        <v>2857</v>
      </c>
      <c r="F39" s="570" t="s">
        <v>2874</v>
      </c>
      <c r="G39" s="570" t="s">
        <v>2875</v>
      </c>
      <c r="H39" s="571" t="s">
        <v>2876</v>
      </c>
      <c r="I39" s="554" t="s">
        <v>2788</v>
      </c>
      <c r="J39" s="563" t="s">
        <v>2789</v>
      </c>
      <c r="K39" s="564">
        <f t="shared" si="2"/>
        <v>30</v>
      </c>
      <c r="L39" s="564"/>
      <c r="M39" s="564"/>
      <c r="N39" s="564"/>
      <c r="O39" s="564"/>
      <c r="P39" s="564"/>
      <c r="Q39" s="564"/>
      <c r="R39" s="564"/>
      <c r="S39" s="564">
        <v>7</v>
      </c>
      <c r="T39" s="564">
        <v>2</v>
      </c>
      <c r="U39" s="564">
        <v>9</v>
      </c>
      <c r="V39" s="564">
        <v>2</v>
      </c>
      <c r="W39" s="564">
        <v>10</v>
      </c>
      <c r="X39" s="573" t="s">
        <v>2865</v>
      </c>
      <c r="Y39" s="602" t="s">
        <v>2862</v>
      </c>
      <c r="Z39" s="602" t="s">
        <v>2863</v>
      </c>
      <c r="AA39" s="554"/>
      <c r="AB39" s="1"/>
      <c r="AC39" s="1"/>
      <c r="AD39" s="1"/>
      <c r="AE39" s="1"/>
      <c r="AF39" s="1"/>
      <c r="AG39" s="1"/>
      <c r="AH39" s="1"/>
      <c r="AI39" s="1"/>
      <c r="AJ39" s="1"/>
      <c r="AK39" s="1"/>
    </row>
    <row r="40" spans="2:37" s="2" customFormat="1" ht="43.5" customHeight="1" x14ac:dyDescent="0.25">
      <c r="B40" s="604"/>
      <c r="C40" s="574"/>
      <c r="D40" s="558"/>
      <c r="E40" s="574"/>
      <c r="F40" s="575"/>
      <c r="G40" s="575"/>
      <c r="H40" s="605" t="s">
        <v>2877</v>
      </c>
      <c r="I40" s="605" t="s">
        <v>2878</v>
      </c>
      <c r="J40" s="592" t="s">
        <v>2879</v>
      </c>
      <c r="K40" s="594">
        <f t="shared" si="2"/>
        <v>45</v>
      </c>
      <c r="L40" s="594"/>
      <c r="M40" s="594"/>
      <c r="N40" s="594"/>
      <c r="O40" s="594">
        <v>5</v>
      </c>
      <c r="P40" s="594">
        <v>5</v>
      </c>
      <c r="Q40" s="594">
        <v>5</v>
      </c>
      <c r="R40" s="594">
        <v>5</v>
      </c>
      <c r="S40" s="594">
        <v>5</v>
      </c>
      <c r="T40" s="594">
        <v>5</v>
      </c>
      <c r="U40" s="594">
        <v>5</v>
      </c>
      <c r="V40" s="594">
        <v>5</v>
      </c>
      <c r="W40" s="594">
        <v>5</v>
      </c>
      <c r="X40" s="606" t="s">
        <v>2865</v>
      </c>
      <c r="Y40" s="607" t="s">
        <v>2862</v>
      </c>
      <c r="Z40" s="607" t="s">
        <v>2863</v>
      </c>
      <c r="AA40" s="608"/>
    </row>
    <row r="41" spans="2:37" ht="43.5" customHeight="1" x14ac:dyDescent="0.25">
      <c r="B41" s="604"/>
      <c r="C41" s="574"/>
      <c r="D41" s="558"/>
      <c r="E41" s="574"/>
      <c r="F41" s="575"/>
      <c r="G41" s="575"/>
      <c r="H41" s="571" t="s">
        <v>2880</v>
      </c>
      <c r="I41" s="571" t="s">
        <v>2848</v>
      </c>
      <c r="J41" s="563" t="s">
        <v>2789</v>
      </c>
      <c r="K41" s="564">
        <f t="shared" si="2"/>
        <v>112</v>
      </c>
      <c r="L41" s="564"/>
      <c r="M41" s="564"/>
      <c r="N41" s="564"/>
      <c r="O41" s="564"/>
      <c r="P41" s="564">
        <v>14</v>
      </c>
      <c r="Q41" s="564">
        <v>14</v>
      </c>
      <c r="R41" s="564">
        <v>14</v>
      </c>
      <c r="S41" s="564">
        <v>14</v>
      </c>
      <c r="T41" s="564">
        <v>14</v>
      </c>
      <c r="U41" s="564">
        <v>14</v>
      </c>
      <c r="V41" s="564">
        <v>14</v>
      </c>
      <c r="W41" s="564">
        <v>14</v>
      </c>
      <c r="X41" s="573" t="s">
        <v>2865</v>
      </c>
      <c r="Y41" s="602" t="s">
        <v>2862</v>
      </c>
      <c r="Z41" s="602" t="s">
        <v>2863</v>
      </c>
      <c r="AA41" s="554"/>
      <c r="AB41" s="1"/>
      <c r="AC41" s="1"/>
      <c r="AD41" s="1"/>
      <c r="AE41" s="1"/>
      <c r="AF41" s="1"/>
      <c r="AG41" s="1"/>
      <c r="AH41" s="1"/>
      <c r="AI41" s="1"/>
      <c r="AJ41" s="1"/>
      <c r="AK41" s="1"/>
    </row>
    <row r="42" spans="2:37" ht="43.5" customHeight="1" x14ac:dyDescent="0.25">
      <c r="B42" s="604"/>
      <c r="C42" s="574"/>
      <c r="D42" s="558"/>
      <c r="E42" s="574"/>
      <c r="F42" s="575"/>
      <c r="G42" s="575"/>
      <c r="H42" s="571" t="s">
        <v>2881</v>
      </c>
      <c r="I42" s="571" t="s">
        <v>2848</v>
      </c>
      <c r="J42" s="563" t="s">
        <v>2789</v>
      </c>
      <c r="K42" s="564">
        <f t="shared" si="2"/>
        <v>84</v>
      </c>
      <c r="L42" s="564">
        <v>7</v>
      </c>
      <c r="M42" s="564">
        <v>7</v>
      </c>
      <c r="N42" s="564">
        <v>7</v>
      </c>
      <c r="O42" s="564">
        <v>7</v>
      </c>
      <c r="P42" s="564">
        <v>7</v>
      </c>
      <c r="Q42" s="564">
        <v>7</v>
      </c>
      <c r="R42" s="564">
        <v>7</v>
      </c>
      <c r="S42" s="564">
        <v>7</v>
      </c>
      <c r="T42" s="564">
        <v>7</v>
      </c>
      <c r="U42" s="564">
        <v>7</v>
      </c>
      <c r="V42" s="564">
        <v>7</v>
      </c>
      <c r="W42" s="564">
        <v>7</v>
      </c>
      <c r="X42" s="573" t="s">
        <v>2865</v>
      </c>
      <c r="Y42" s="602" t="s">
        <v>2862</v>
      </c>
      <c r="Z42" s="602" t="s">
        <v>2863</v>
      </c>
      <c r="AA42" s="554"/>
      <c r="AB42" s="1"/>
      <c r="AC42" s="1"/>
      <c r="AD42" s="1"/>
      <c r="AE42" s="1"/>
      <c r="AF42" s="1"/>
      <c r="AG42" s="1"/>
      <c r="AH42" s="1"/>
      <c r="AI42" s="1"/>
      <c r="AJ42" s="1"/>
      <c r="AK42" s="1"/>
    </row>
    <row r="43" spans="2:37" ht="40.5" customHeight="1" x14ac:dyDescent="0.25">
      <c r="B43" s="609"/>
      <c r="C43" s="577"/>
      <c r="D43" s="584"/>
      <c r="E43" s="577"/>
      <c r="F43" s="578"/>
      <c r="G43" s="578"/>
      <c r="H43" s="571" t="s">
        <v>2882</v>
      </c>
      <c r="I43" s="571" t="s">
        <v>2883</v>
      </c>
      <c r="J43" s="563" t="s">
        <v>2789</v>
      </c>
      <c r="K43" s="564">
        <f t="shared" si="2"/>
        <v>8</v>
      </c>
      <c r="L43" s="583"/>
      <c r="M43" s="583"/>
      <c r="N43" s="583"/>
      <c r="O43" s="583"/>
      <c r="P43" s="564">
        <v>1</v>
      </c>
      <c r="Q43" s="564">
        <v>1</v>
      </c>
      <c r="R43" s="564">
        <v>1</v>
      </c>
      <c r="S43" s="564">
        <v>1</v>
      </c>
      <c r="T43" s="564">
        <v>1</v>
      </c>
      <c r="U43" s="564">
        <v>1</v>
      </c>
      <c r="V43" s="564">
        <v>1</v>
      </c>
      <c r="W43" s="564">
        <v>1</v>
      </c>
      <c r="X43" s="573" t="s">
        <v>2865</v>
      </c>
      <c r="Y43" s="602" t="s">
        <v>2862</v>
      </c>
      <c r="Z43" s="602" t="s">
        <v>2863</v>
      </c>
      <c r="AA43" s="554"/>
      <c r="AB43" s="1"/>
      <c r="AC43" s="1"/>
      <c r="AD43" s="1"/>
      <c r="AE43" s="1"/>
      <c r="AF43" s="1"/>
      <c r="AG43" s="1"/>
      <c r="AH43" s="1"/>
      <c r="AI43" s="1"/>
      <c r="AJ43" s="1"/>
      <c r="AK43" s="1"/>
    </row>
    <row r="44" spans="2:37" ht="85.5" customHeight="1" x14ac:dyDescent="0.25">
      <c r="B44" s="603" t="s">
        <v>86</v>
      </c>
      <c r="C44" s="568" t="s">
        <v>151</v>
      </c>
      <c r="D44" s="568" t="s">
        <v>2884</v>
      </c>
      <c r="E44" s="586" t="s">
        <v>2885</v>
      </c>
      <c r="F44" s="610" t="s">
        <v>2886</v>
      </c>
      <c r="G44" s="571" t="s">
        <v>2887</v>
      </c>
      <c r="H44" s="571" t="s">
        <v>2888</v>
      </c>
      <c r="I44" s="571" t="s">
        <v>2889</v>
      </c>
      <c r="J44" s="563" t="s">
        <v>2890</v>
      </c>
      <c r="K44" s="564">
        <f t="shared" si="2"/>
        <v>4</v>
      </c>
      <c r="L44" s="564">
        <v>1</v>
      </c>
      <c r="M44" s="564"/>
      <c r="N44" s="564"/>
      <c r="O44" s="564">
        <v>1</v>
      </c>
      <c r="P44" s="564"/>
      <c r="Q44" s="564"/>
      <c r="R44" s="564">
        <v>1</v>
      </c>
      <c r="S44" s="564"/>
      <c r="T44" s="564"/>
      <c r="U44" s="564">
        <v>1</v>
      </c>
      <c r="V44" s="564"/>
      <c r="W44" s="564"/>
      <c r="X44" s="573" t="s">
        <v>2891</v>
      </c>
      <c r="Y44" s="602" t="s">
        <v>2892</v>
      </c>
      <c r="Z44" s="602" t="s">
        <v>2893</v>
      </c>
      <c r="AA44" s="554"/>
      <c r="AB44" s="1"/>
      <c r="AC44" s="1"/>
      <c r="AD44" s="1"/>
      <c r="AE44" s="1"/>
      <c r="AF44" s="1"/>
      <c r="AG44" s="1"/>
      <c r="AH44" s="1"/>
      <c r="AI44" s="1"/>
      <c r="AJ44" s="1"/>
      <c r="AK44" s="1"/>
    </row>
    <row r="45" spans="2:37" ht="88.5" customHeight="1" x14ac:dyDescent="0.25">
      <c r="B45" s="604"/>
      <c r="C45" s="584"/>
      <c r="D45" s="584"/>
      <c r="E45" s="586" t="s">
        <v>2885</v>
      </c>
      <c r="F45" s="611"/>
      <c r="G45" s="571" t="s">
        <v>2894</v>
      </c>
      <c r="H45" s="571" t="s">
        <v>2895</v>
      </c>
      <c r="I45" s="571" t="s">
        <v>2896</v>
      </c>
      <c r="J45" s="563" t="s">
        <v>2890</v>
      </c>
      <c r="K45" s="564">
        <f t="shared" si="2"/>
        <v>12</v>
      </c>
      <c r="L45" s="564">
        <v>1</v>
      </c>
      <c r="M45" s="564">
        <v>1</v>
      </c>
      <c r="N45" s="564">
        <v>1</v>
      </c>
      <c r="O45" s="564">
        <v>1</v>
      </c>
      <c r="P45" s="564">
        <v>1</v>
      </c>
      <c r="Q45" s="564">
        <v>1</v>
      </c>
      <c r="R45" s="564">
        <v>1</v>
      </c>
      <c r="S45" s="564">
        <v>1</v>
      </c>
      <c r="T45" s="564">
        <v>1</v>
      </c>
      <c r="U45" s="564">
        <v>1</v>
      </c>
      <c r="V45" s="564">
        <v>1</v>
      </c>
      <c r="W45" s="564">
        <v>1</v>
      </c>
      <c r="X45" s="573" t="s">
        <v>2897</v>
      </c>
      <c r="Y45" s="602" t="s">
        <v>2892</v>
      </c>
      <c r="Z45" s="602" t="s">
        <v>2893</v>
      </c>
      <c r="AA45" s="554"/>
      <c r="AB45" s="1"/>
      <c r="AC45" s="1"/>
      <c r="AD45" s="1"/>
      <c r="AE45" s="1"/>
      <c r="AF45" s="1"/>
      <c r="AG45" s="1"/>
      <c r="AH45" s="1"/>
      <c r="AI45" s="1"/>
      <c r="AJ45" s="1"/>
      <c r="AK45" s="1"/>
    </row>
    <row r="46" spans="2:37" ht="84" customHeight="1" x14ac:dyDescent="0.25">
      <c r="B46" s="604"/>
      <c r="C46" s="568" t="s">
        <v>173</v>
      </c>
      <c r="D46" s="612" t="s">
        <v>2898</v>
      </c>
      <c r="E46" s="569" t="s">
        <v>2899</v>
      </c>
      <c r="F46" s="613" t="s">
        <v>2900</v>
      </c>
      <c r="G46" s="613" t="s">
        <v>2901</v>
      </c>
      <c r="H46" s="614" t="s">
        <v>2902</v>
      </c>
      <c r="I46" s="614" t="s">
        <v>2903</v>
      </c>
      <c r="J46" s="614" t="s">
        <v>2904</v>
      </c>
      <c r="K46" s="564">
        <f t="shared" si="2"/>
        <v>12</v>
      </c>
      <c r="L46" s="564"/>
      <c r="M46" s="564"/>
      <c r="N46" s="564"/>
      <c r="O46" s="564">
        <v>8</v>
      </c>
      <c r="P46" s="564"/>
      <c r="Q46" s="564">
        <v>1</v>
      </c>
      <c r="R46" s="564">
        <v>1</v>
      </c>
      <c r="S46" s="564">
        <v>1</v>
      </c>
      <c r="T46" s="564"/>
      <c r="U46" s="564">
        <v>1</v>
      </c>
      <c r="V46" s="564"/>
      <c r="W46" s="564"/>
      <c r="X46" s="573" t="s">
        <v>2905</v>
      </c>
      <c r="Y46" s="602" t="s">
        <v>2906</v>
      </c>
      <c r="Z46" s="602" t="s">
        <v>2907</v>
      </c>
      <c r="AA46" s="554"/>
      <c r="AB46" s="1"/>
      <c r="AC46" s="1"/>
      <c r="AD46" s="1"/>
      <c r="AE46" s="1"/>
      <c r="AF46" s="1"/>
      <c r="AG46" s="1"/>
      <c r="AH46" s="1"/>
      <c r="AI46" s="1"/>
      <c r="AJ46" s="1"/>
      <c r="AK46" s="1"/>
    </row>
    <row r="47" spans="2:37" ht="125.25" customHeight="1" x14ac:dyDescent="0.25">
      <c r="B47" s="604"/>
      <c r="C47" s="558"/>
      <c r="D47" s="615"/>
      <c r="E47" s="574"/>
      <c r="F47" s="613"/>
      <c r="G47" s="613"/>
      <c r="H47" s="614" t="s">
        <v>2908</v>
      </c>
      <c r="I47" s="614" t="s">
        <v>2909</v>
      </c>
      <c r="J47" s="614" t="s">
        <v>2904</v>
      </c>
      <c r="K47" s="564">
        <f t="shared" si="2"/>
        <v>60</v>
      </c>
      <c r="L47" s="564">
        <v>5</v>
      </c>
      <c r="M47" s="564">
        <v>5</v>
      </c>
      <c r="N47" s="564">
        <v>5</v>
      </c>
      <c r="O47" s="564">
        <v>5</v>
      </c>
      <c r="P47" s="564">
        <v>5</v>
      </c>
      <c r="Q47" s="564">
        <v>5</v>
      </c>
      <c r="R47" s="564">
        <v>5</v>
      </c>
      <c r="S47" s="564">
        <v>5</v>
      </c>
      <c r="T47" s="564">
        <v>5</v>
      </c>
      <c r="U47" s="564">
        <v>5</v>
      </c>
      <c r="V47" s="564">
        <v>5</v>
      </c>
      <c r="W47" s="564">
        <v>5</v>
      </c>
      <c r="X47" s="573" t="s">
        <v>2910</v>
      </c>
      <c r="Y47" s="602" t="s">
        <v>2906</v>
      </c>
      <c r="Z47" s="602" t="s">
        <v>2907</v>
      </c>
      <c r="AA47" s="554"/>
      <c r="AB47" s="1"/>
      <c r="AC47" s="1"/>
      <c r="AD47" s="1"/>
      <c r="AE47" s="1"/>
      <c r="AF47" s="1"/>
      <c r="AG47" s="1"/>
      <c r="AH47" s="1"/>
      <c r="AI47" s="1"/>
      <c r="AJ47" s="1"/>
      <c r="AK47" s="1"/>
    </row>
    <row r="48" spans="2:37" ht="78.75" customHeight="1" x14ac:dyDescent="0.25">
      <c r="B48" s="604"/>
      <c r="C48" s="558"/>
      <c r="D48" s="601" t="s">
        <v>2911</v>
      </c>
      <c r="E48" s="574"/>
      <c r="F48" s="616"/>
      <c r="G48" s="613"/>
      <c r="H48" s="614" t="s">
        <v>2912</v>
      </c>
      <c r="I48" s="614" t="s">
        <v>2913</v>
      </c>
      <c r="J48" s="614" t="s">
        <v>2904</v>
      </c>
      <c r="K48" s="564">
        <f t="shared" si="2"/>
        <v>96</v>
      </c>
      <c r="L48" s="564">
        <v>8</v>
      </c>
      <c r="M48" s="564">
        <v>8</v>
      </c>
      <c r="N48" s="564">
        <v>8</v>
      </c>
      <c r="O48" s="564">
        <v>8</v>
      </c>
      <c r="P48" s="564">
        <v>8</v>
      </c>
      <c r="Q48" s="564">
        <v>8</v>
      </c>
      <c r="R48" s="564">
        <v>8</v>
      </c>
      <c r="S48" s="564">
        <v>8</v>
      </c>
      <c r="T48" s="564">
        <v>8</v>
      </c>
      <c r="U48" s="564">
        <v>8</v>
      </c>
      <c r="V48" s="564">
        <v>8</v>
      </c>
      <c r="W48" s="564">
        <v>8</v>
      </c>
      <c r="X48" s="573" t="s">
        <v>1507</v>
      </c>
      <c r="Y48" s="602" t="s">
        <v>2906</v>
      </c>
      <c r="Z48" s="602" t="s">
        <v>2907</v>
      </c>
      <c r="AA48" s="554"/>
      <c r="AB48" s="1"/>
      <c r="AC48" s="1"/>
      <c r="AD48" s="1"/>
      <c r="AE48" s="1"/>
      <c r="AF48" s="1"/>
      <c r="AG48" s="1"/>
      <c r="AH48" s="1"/>
      <c r="AI48" s="1"/>
      <c r="AJ48" s="1"/>
      <c r="AK48" s="1"/>
    </row>
    <row r="49" spans="2:37" ht="72.75" customHeight="1" x14ac:dyDescent="0.25">
      <c r="B49" s="604"/>
      <c r="C49" s="558"/>
      <c r="D49" s="601" t="s">
        <v>2898</v>
      </c>
      <c r="E49" s="574"/>
      <c r="F49" s="613"/>
      <c r="G49" s="613"/>
      <c r="H49" s="614" t="s">
        <v>2914</v>
      </c>
      <c r="I49" s="614" t="s">
        <v>2915</v>
      </c>
      <c r="J49" s="614" t="s">
        <v>2904</v>
      </c>
      <c r="K49" s="564">
        <f t="shared" si="2"/>
        <v>21</v>
      </c>
      <c r="L49" s="564">
        <v>2</v>
      </c>
      <c r="M49" s="564">
        <v>2</v>
      </c>
      <c r="N49" s="564">
        <v>3</v>
      </c>
      <c r="O49" s="564">
        <v>3</v>
      </c>
      <c r="P49" s="564">
        <v>2</v>
      </c>
      <c r="Q49" s="564">
        <v>2</v>
      </c>
      <c r="R49" s="564">
        <v>2</v>
      </c>
      <c r="S49" s="564">
        <v>2</v>
      </c>
      <c r="T49" s="564"/>
      <c r="U49" s="564"/>
      <c r="V49" s="564"/>
      <c r="W49" s="564">
        <v>3</v>
      </c>
      <c r="X49" s="573" t="s">
        <v>2916</v>
      </c>
      <c r="Y49" s="602" t="s">
        <v>2906</v>
      </c>
      <c r="Z49" s="602" t="s">
        <v>2907</v>
      </c>
      <c r="AA49" s="554"/>
      <c r="AB49" s="1"/>
      <c r="AC49" s="1"/>
      <c r="AD49" s="1"/>
      <c r="AE49" s="1"/>
      <c r="AF49" s="1"/>
      <c r="AG49" s="1"/>
      <c r="AH49" s="1"/>
      <c r="AI49" s="1"/>
      <c r="AJ49" s="1"/>
      <c r="AK49" s="1"/>
    </row>
    <row r="50" spans="2:37" ht="104.25" customHeight="1" x14ac:dyDescent="0.25">
      <c r="B50" s="604"/>
      <c r="C50" s="558"/>
      <c r="D50" s="601" t="s">
        <v>2911</v>
      </c>
      <c r="E50" s="574"/>
      <c r="F50" s="617" t="s">
        <v>2917</v>
      </c>
      <c r="G50" s="617" t="s">
        <v>2918</v>
      </c>
      <c r="H50" s="618" t="s">
        <v>2919</v>
      </c>
      <c r="I50" s="614" t="s">
        <v>2920</v>
      </c>
      <c r="J50" s="614" t="s">
        <v>2904</v>
      </c>
      <c r="K50" s="564">
        <f t="shared" si="2"/>
        <v>10</v>
      </c>
      <c r="L50" s="564"/>
      <c r="M50" s="564"/>
      <c r="N50" s="564"/>
      <c r="O50" s="564"/>
      <c r="P50" s="564">
        <v>5</v>
      </c>
      <c r="Q50" s="564"/>
      <c r="R50" s="564"/>
      <c r="S50" s="564"/>
      <c r="T50" s="564"/>
      <c r="U50" s="564"/>
      <c r="V50" s="564">
        <v>5</v>
      </c>
      <c r="W50" s="564"/>
      <c r="X50" s="573" t="s">
        <v>2921</v>
      </c>
      <c r="Y50" s="602" t="s">
        <v>2906</v>
      </c>
      <c r="Z50" s="602" t="s">
        <v>2907</v>
      </c>
      <c r="AA50" s="554"/>
      <c r="AB50" s="1"/>
      <c r="AC50" s="1"/>
      <c r="AD50" s="1"/>
      <c r="AE50" s="1"/>
      <c r="AF50" s="1"/>
      <c r="AG50" s="1"/>
      <c r="AH50" s="1"/>
      <c r="AI50" s="1"/>
      <c r="AJ50" s="1"/>
      <c r="AK50" s="1"/>
    </row>
    <row r="51" spans="2:37" s="2" customFormat="1" ht="90" customHeight="1" x14ac:dyDescent="0.25">
      <c r="B51" s="604"/>
      <c r="C51" s="558"/>
      <c r="D51" s="619" t="s">
        <v>2911</v>
      </c>
      <c r="E51" s="574"/>
      <c r="F51" s="617" t="s">
        <v>2922</v>
      </c>
      <c r="G51" s="617" t="s">
        <v>2923</v>
      </c>
      <c r="H51" s="617" t="s">
        <v>2924</v>
      </c>
      <c r="I51" s="617" t="s">
        <v>2925</v>
      </c>
      <c r="J51" s="617" t="s">
        <v>2926</v>
      </c>
      <c r="K51" s="594">
        <f t="shared" si="2"/>
        <v>72</v>
      </c>
      <c r="L51" s="594">
        <v>6</v>
      </c>
      <c r="M51" s="594">
        <v>6</v>
      </c>
      <c r="N51" s="594">
        <v>6</v>
      </c>
      <c r="O51" s="594">
        <v>6</v>
      </c>
      <c r="P51" s="594">
        <v>6</v>
      </c>
      <c r="Q51" s="594">
        <v>6</v>
      </c>
      <c r="R51" s="594">
        <v>6</v>
      </c>
      <c r="S51" s="594">
        <v>6</v>
      </c>
      <c r="T51" s="594">
        <v>6</v>
      </c>
      <c r="U51" s="594">
        <v>6</v>
      </c>
      <c r="V51" s="594">
        <v>6</v>
      </c>
      <c r="W51" s="594">
        <v>6</v>
      </c>
      <c r="X51" s="606" t="s">
        <v>2927</v>
      </c>
      <c r="Y51" s="607" t="s">
        <v>2906</v>
      </c>
      <c r="Z51" s="607" t="s">
        <v>2907</v>
      </c>
      <c r="AA51" s="608"/>
    </row>
    <row r="52" spans="2:37" s="2" customFormat="1" ht="105" customHeight="1" x14ac:dyDescent="0.25">
      <c r="B52" s="604"/>
      <c r="C52" s="558"/>
      <c r="D52" s="619" t="s">
        <v>2898</v>
      </c>
      <c r="E52" s="574"/>
      <c r="F52" s="620" t="s">
        <v>2928</v>
      </c>
      <c r="G52" s="620" t="s">
        <v>2929</v>
      </c>
      <c r="H52" s="620" t="s">
        <v>2930</v>
      </c>
      <c r="I52" s="621" t="s">
        <v>2931</v>
      </c>
      <c r="J52" s="617" t="s">
        <v>2890</v>
      </c>
      <c r="K52" s="594">
        <f t="shared" si="2"/>
        <v>6</v>
      </c>
      <c r="L52" s="594"/>
      <c r="M52" s="594"/>
      <c r="N52" s="594"/>
      <c r="O52" s="594">
        <v>3</v>
      </c>
      <c r="P52" s="594"/>
      <c r="Q52" s="594"/>
      <c r="R52" s="594"/>
      <c r="S52" s="594"/>
      <c r="T52" s="594"/>
      <c r="U52" s="594">
        <v>3</v>
      </c>
      <c r="V52" s="594"/>
      <c r="W52" s="594"/>
      <c r="X52" s="606" t="s">
        <v>2932</v>
      </c>
      <c r="Y52" s="607" t="s">
        <v>2906</v>
      </c>
      <c r="Z52" s="607" t="s">
        <v>2907</v>
      </c>
      <c r="AA52" s="608"/>
    </row>
    <row r="53" spans="2:37" s="2" customFormat="1" ht="91.5" customHeight="1" x14ac:dyDescent="0.25">
      <c r="B53" s="604"/>
      <c r="C53" s="558"/>
      <c r="D53" s="619" t="s">
        <v>2911</v>
      </c>
      <c r="E53" s="574"/>
      <c r="F53" s="620" t="s">
        <v>2933</v>
      </c>
      <c r="G53" s="620" t="s">
        <v>2934</v>
      </c>
      <c r="H53" s="620" t="s">
        <v>2933</v>
      </c>
      <c r="I53" s="620" t="s">
        <v>2935</v>
      </c>
      <c r="J53" s="617" t="s">
        <v>2890</v>
      </c>
      <c r="K53" s="594">
        <f t="shared" si="2"/>
        <v>12</v>
      </c>
      <c r="L53" s="594">
        <v>1</v>
      </c>
      <c r="M53" s="594">
        <v>1</v>
      </c>
      <c r="N53" s="594">
        <v>1</v>
      </c>
      <c r="O53" s="594">
        <v>1</v>
      </c>
      <c r="P53" s="594">
        <v>1</v>
      </c>
      <c r="Q53" s="594">
        <v>1</v>
      </c>
      <c r="R53" s="594">
        <v>1</v>
      </c>
      <c r="S53" s="594">
        <v>1</v>
      </c>
      <c r="T53" s="594">
        <v>1</v>
      </c>
      <c r="U53" s="594">
        <v>1</v>
      </c>
      <c r="V53" s="594">
        <v>1</v>
      </c>
      <c r="W53" s="594">
        <v>1</v>
      </c>
      <c r="X53" s="606" t="s">
        <v>2936</v>
      </c>
      <c r="Y53" s="607" t="s">
        <v>2906</v>
      </c>
      <c r="Z53" s="607" t="s">
        <v>2907</v>
      </c>
      <c r="AA53" s="608"/>
    </row>
    <row r="54" spans="2:37" s="2" customFormat="1" ht="89.25" customHeight="1" x14ac:dyDescent="0.25">
      <c r="B54" s="604"/>
      <c r="C54" s="558"/>
      <c r="D54" s="619" t="s">
        <v>2898</v>
      </c>
      <c r="E54" s="577"/>
      <c r="F54" s="620" t="s">
        <v>2937</v>
      </c>
      <c r="G54" s="617" t="s">
        <v>2938</v>
      </c>
      <c r="H54" s="617" t="s">
        <v>2939</v>
      </c>
      <c r="I54" s="617" t="s">
        <v>2940</v>
      </c>
      <c r="J54" s="617" t="s">
        <v>2890</v>
      </c>
      <c r="K54" s="596">
        <f t="shared" si="2"/>
        <v>1</v>
      </c>
      <c r="L54" s="608"/>
      <c r="M54" s="608"/>
      <c r="N54" s="608"/>
      <c r="O54" s="608"/>
      <c r="P54" s="608"/>
      <c r="Q54" s="608"/>
      <c r="R54" s="608"/>
      <c r="S54" s="608"/>
      <c r="T54" s="596">
        <v>1</v>
      </c>
      <c r="U54" s="608"/>
      <c r="V54" s="608"/>
      <c r="W54" s="608"/>
      <c r="X54" s="606" t="s">
        <v>2941</v>
      </c>
      <c r="Y54" s="607" t="s">
        <v>2906</v>
      </c>
      <c r="Z54" s="607" t="s">
        <v>2907</v>
      </c>
      <c r="AA54" s="608"/>
    </row>
    <row r="55" spans="2:37" ht="62.25" customHeight="1" x14ac:dyDescent="0.25">
      <c r="B55" s="604"/>
      <c r="C55" s="558"/>
      <c r="D55" s="568" t="s">
        <v>2942</v>
      </c>
      <c r="E55" s="622" t="s">
        <v>2943</v>
      </c>
      <c r="F55" s="620" t="s">
        <v>2944</v>
      </c>
      <c r="G55" s="617" t="s">
        <v>2945</v>
      </c>
      <c r="H55" s="617" t="s">
        <v>2946</v>
      </c>
      <c r="I55" s="617" t="s">
        <v>2947</v>
      </c>
      <c r="J55" s="623" t="s">
        <v>2948</v>
      </c>
      <c r="K55" s="564">
        <f t="shared" si="2"/>
        <v>1085</v>
      </c>
      <c r="L55" s="564"/>
      <c r="M55" s="564"/>
      <c r="N55" s="564"/>
      <c r="O55" s="564"/>
      <c r="P55" s="564">
        <v>140</v>
      </c>
      <c r="Q55" s="564">
        <v>140</v>
      </c>
      <c r="R55" s="564">
        <v>140</v>
      </c>
      <c r="S55" s="564">
        <v>140</v>
      </c>
      <c r="T55" s="564">
        <v>140</v>
      </c>
      <c r="U55" s="564">
        <v>140</v>
      </c>
      <c r="V55" s="564">
        <v>140</v>
      </c>
      <c r="W55" s="564">
        <v>105</v>
      </c>
      <c r="X55" s="573" t="s">
        <v>2949</v>
      </c>
      <c r="Y55" s="602" t="s">
        <v>2950</v>
      </c>
      <c r="Z55" s="624" t="s">
        <v>2951</v>
      </c>
      <c r="AA55" s="554"/>
      <c r="AB55" s="1"/>
      <c r="AC55" s="1"/>
      <c r="AD55" s="1"/>
      <c r="AE55" s="1"/>
      <c r="AF55" s="1"/>
      <c r="AG55" s="1"/>
      <c r="AH55" s="1"/>
      <c r="AI55" s="1"/>
      <c r="AJ55" s="1"/>
      <c r="AK55" s="1"/>
    </row>
    <row r="56" spans="2:37" ht="54" customHeight="1" x14ac:dyDescent="0.25">
      <c r="B56" s="604"/>
      <c r="C56" s="558"/>
      <c r="D56" s="558"/>
      <c r="E56" s="625"/>
      <c r="F56" s="620" t="s">
        <v>2952</v>
      </c>
      <c r="G56" s="617" t="s">
        <v>2953</v>
      </c>
      <c r="H56" s="617" t="s">
        <v>2952</v>
      </c>
      <c r="I56" s="617" t="s">
        <v>2954</v>
      </c>
      <c r="J56" s="623" t="s">
        <v>2955</v>
      </c>
      <c r="K56" s="564">
        <f t="shared" si="2"/>
        <v>1085</v>
      </c>
      <c r="L56" s="564"/>
      <c r="M56" s="564"/>
      <c r="N56" s="564"/>
      <c r="O56" s="564"/>
      <c r="P56" s="564">
        <v>140</v>
      </c>
      <c r="Q56" s="564">
        <v>140</v>
      </c>
      <c r="R56" s="564">
        <v>140</v>
      </c>
      <c r="S56" s="564">
        <v>140</v>
      </c>
      <c r="T56" s="564">
        <v>140</v>
      </c>
      <c r="U56" s="564">
        <v>140</v>
      </c>
      <c r="V56" s="564">
        <v>140</v>
      </c>
      <c r="W56" s="564">
        <v>105</v>
      </c>
      <c r="X56" s="573" t="s">
        <v>2949</v>
      </c>
      <c r="Y56" s="602" t="s">
        <v>2950</v>
      </c>
      <c r="Z56" s="624" t="s">
        <v>2951</v>
      </c>
      <c r="AA56" s="554"/>
      <c r="AB56" s="1"/>
      <c r="AC56" s="1"/>
      <c r="AD56" s="1"/>
      <c r="AE56" s="1"/>
      <c r="AF56" s="1"/>
      <c r="AG56" s="1"/>
      <c r="AH56" s="1"/>
      <c r="AI56" s="1"/>
      <c r="AJ56" s="1"/>
      <c r="AK56" s="1"/>
    </row>
    <row r="57" spans="2:37" ht="74.25" customHeight="1" x14ac:dyDescent="0.25">
      <c r="B57" s="604"/>
      <c r="C57" s="558"/>
      <c r="D57" s="626" t="s">
        <v>2956</v>
      </c>
      <c r="E57" s="625"/>
      <c r="F57" s="620" t="s">
        <v>2957</v>
      </c>
      <c r="G57" s="617" t="s">
        <v>2958</v>
      </c>
      <c r="H57" s="617" t="s">
        <v>2959</v>
      </c>
      <c r="I57" s="617" t="s">
        <v>2960</v>
      </c>
      <c r="J57" s="623" t="s">
        <v>2961</v>
      </c>
      <c r="K57" s="564">
        <f t="shared" si="2"/>
        <v>217</v>
      </c>
      <c r="L57" s="564"/>
      <c r="M57" s="564"/>
      <c r="N57" s="564"/>
      <c r="O57" s="564"/>
      <c r="P57" s="564">
        <v>28</v>
      </c>
      <c r="Q57" s="564">
        <v>28</v>
      </c>
      <c r="R57" s="564">
        <v>28</v>
      </c>
      <c r="S57" s="564">
        <v>28</v>
      </c>
      <c r="T57" s="564">
        <v>28</v>
      </c>
      <c r="U57" s="564">
        <v>28</v>
      </c>
      <c r="V57" s="564">
        <v>28</v>
      </c>
      <c r="W57" s="564">
        <v>21</v>
      </c>
      <c r="X57" s="573" t="s">
        <v>2962</v>
      </c>
      <c r="Y57" s="602" t="s">
        <v>2950</v>
      </c>
      <c r="Z57" s="624" t="s">
        <v>2951</v>
      </c>
      <c r="AA57" s="554"/>
      <c r="AB57" s="1"/>
      <c r="AC57" s="1"/>
      <c r="AD57" s="1"/>
      <c r="AE57" s="1"/>
      <c r="AF57" s="1"/>
      <c r="AG57" s="1"/>
      <c r="AH57" s="1"/>
      <c r="AI57" s="1"/>
      <c r="AJ57" s="1"/>
      <c r="AK57" s="1"/>
    </row>
    <row r="58" spans="2:37" ht="81.75" customHeight="1" x14ac:dyDescent="0.25">
      <c r="B58" s="604"/>
      <c r="C58" s="558"/>
      <c r="D58" s="558" t="s">
        <v>2942</v>
      </c>
      <c r="E58" s="625"/>
      <c r="F58" s="620" t="s">
        <v>2963</v>
      </c>
      <c r="G58" s="617" t="s">
        <v>2964</v>
      </c>
      <c r="H58" s="617" t="s">
        <v>2965</v>
      </c>
      <c r="I58" s="617" t="s">
        <v>2966</v>
      </c>
      <c r="J58" s="623" t="s">
        <v>2967</v>
      </c>
      <c r="K58" s="564">
        <f t="shared" si="2"/>
        <v>7</v>
      </c>
      <c r="L58" s="564">
        <v>3</v>
      </c>
      <c r="M58" s="564">
        <v>2</v>
      </c>
      <c r="N58" s="564">
        <v>2</v>
      </c>
      <c r="O58" s="564"/>
      <c r="P58" s="564"/>
      <c r="Q58" s="564"/>
      <c r="R58" s="564"/>
      <c r="S58" s="564"/>
      <c r="T58" s="564"/>
      <c r="U58" s="564"/>
      <c r="V58" s="564"/>
      <c r="W58" s="564"/>
      <c r="X58" s="573" t="s">
        <v>2968</v>
      </c>
      <c r="Y58" s="602" t="s">
        <v>2950</v>
      </c>
      <c r="Z58" s="624" t="s">
        <v>2951</v>
      </c>
      <c r="AA58" s="554"/>
      <c r="AB58" s="1"/>
      <c r="AC58" s="1"/>
      <c r="AD58" s="1"/>
      <c r="AE58" s="1"/>
      <c r="AF58" s="1"/>
      <c r="AG58" s="1"/>
      <c r="AH58" s="1"/>
      <c r="AI58" s="1"/>
      <c r="AJ58" s="1"/>
      <c r="AK58" s="1"/>
    </row>
    <row r="59" spans="2:37" s="2" customFormat="1" ht="50.25" customHeight="1" x14ac:dyDescent="0.25">
      <c r="B59" s="604"/>
      <c r="C59" s="558"/>
      <c r="D59" s="584"/>
      <c r="E59" s="627"/>
      <c r="F59" s="620" t="s">
        <v>2969</v>
      </c>
      <c r="G59" s="617" t="s">
        <v>2970</v>
      </c>
      <c r="H59" s="617" t="s">
        <v>2971</v>
      </c>
      <c r="I59" s="617" t="s">
        <v>2972</v>
      </c>
      <c r="J59" s="623" t="s">
        <v>2973</v>
      </c>
      <c r="K59" s="594">
        <f t="shared" si="2"/>
        <v>4</v>
      </c>
      <c r="L59" s="594"/>
      <c r="M59" s="594"/>
      <c r="N59" s="594">
        <v>1</v>
      </c>
      <c r="O59" s="594"/>
      <c r="P59" s="594"/>
      <c r="Q59" s="594">
        <v>1</v>
      </c>
      <c r="R59" s="594"/>
      <c r="S59" s="594"/>
      <c r="T59" s="594">
        <v>1</v>
      </c>
      <c r="U59" s="594"/>
      <c r="V59" s="594"/>
      <c r="W59" s="594">
        <v>1</v>
      </c>
      <c r="X59" s="606" t="s">
        <v>1572</v>
      </c>
      <c r="Y59" s="607" t="s">
        <v>2950</v>
      </c>
      <c r="Z59" s="628" t="s">
        <v>2951</v>
      </c>
      <c r="AA59" s="608"/>
    </row>
    <row r="60" spans="2:37" ht="80.25" customHeight="1" x14ac:dyDescent="0.25">
      <c r="B60" s="604"/>
      <c r="C60" s="558"/>
      <c r="D60" s="568" t="s">
        <v>2942</v>
      </c>
      <c r="E60" s="569" t="s">
        <v>2974</v>
      </c>
      <c r="F60" s="620" t="s">
        <v>2975</v>
      </c>
      <c r="G60" s="617" t="s">
        <v>2976</v>
      </c>
      <c r="H60" s="617" t="s">
        <v>2977</v>
      </c>
      <c r="I60" s="617" t="s">
        <v>2972</v>
      </c>
      <c r="J60" s="623" t="s">
        <v>2973</v>
      </c>
      <c r="K60" s="564">
        <f t="shared" si="2"/>
        <v>4</v>
      </c>
      <c r="L60" s="629"/>
      <c r="M60" s="629"/>
      <c r="N60" s="629">
        <v>1</v>
      </c>
      <c r="O60" s="629"/>
      <c r="P60" s="629"/>
      <c r="Q60" s="629">
        <v>1</v>
      </c>
      <c r="R60" s="629"/>
      <c r="S60" s="629"/>
      <c r="T60" s="629">
        <v>1</v>
      </c>
      <c r="U60" s="629"/>
      <c r="V60" s="629"/>
      <c r="W60" s="564">
        <v>1</v>
      </c>
      <c r="X60" s="573" t="s">
        <v>1572</v>
      </c>
      <c r="Y60" s="602" t="s">
        <v>2950</v>
      </c>
      <c r="Z60" s="624" t="s">
        <v>2951</v>
      </c>
      <c r="AA60" s="554"/>
      <c r="AB60" s="1"/>
      <c r="AC60" s="1"/>
      <c r="AD60" s="1"/>
      <c r="AE60" s="1"/>
      <c r="AF60" s="1"/>
      <c r="AG60" s="1"/>
      <c r="AH60" s="1"/>
      <c r="AI60" s="1"/>
      <c r="AJ60" s="1"/>
      <c r="AK60" s="1"/>
    </row>
    <row r="61" spans="2:37" s="2" customFormat="1" ht="88.5" customHeight="1" x14ac:dyDescent="0.25">
      <c r="B61" s="604"/>
      <c r="C61" s="558"/>
      <c r="D61" s="584"/>
      <c r="E61" s="577"/>
      <c r="F61" s="620" t="s">
        <v>2978</v>
      </c>
      <c r="G61" s="617" t="s">
        <v>2979</v>
      </c>
      <c r="H61" s="617" t="s">
        <v>2980</v>
      </c>
      <c r="I61" s="617" t="s">
        <v>2981</v>
      </c>
      <c r="J61" s="623" t="s">
        <v>2982</v>
      </c>
      <c r="K61" s="594">
        <f t="shared" si="2"/>
        <v>12</v>
      </c>
      <c r="L61" s="594">
        <v>1</v>
      </c>
      <c r="M61" s="594">
        <v>1</v>
      </c>
      <c r="N61" s="594">
        <v>1</v>
      </c>
      <c r="O61" s="594">
        <v>1</v>
      </c>
      <c r="P61" s="594">
        <v>1</v>
      </c>
      <c r="Q61" s="594">
        <v>1</v>
      </c>
      <c r="R61" s="594">
        <v>1</v>
      </c>
      <c r="S61" s="594">
        <v>1</v>
      </c>
      <c r="T61" s="594">
        <v>1</v>
      </c>
      <c r="U61" s="594">
        <v>1</v>
      </c>
      <c r="V61" s="594">
        <v>1</v>
      </c>
      <c r="W61" s="594">
        <v>1</v>
      </c>
      <c r="X61" s="606" t="s">
        <v>2962</v>
      </c>
      <c r="Y61" s="607" t="s">
        <v>2950</v>
      </c>
      <c r="Z61" s="628" t="s">
        <v>2951</v>
      </c>
      <c r="AA61" s="608"/>
    </row>
    <row r="62" spans="2:37" ht="131.25" customHeight="1" x14ac:dyDescent="0.25">
      <c r="B62" s="604"/>
      <c r="C62" s="558"/>
      <c r="D62" s="630" t="s">
        <v>2942</v>
      </c>
      <c r="E62" s="560" t="s">
        <v>2974</v>
      </c>
      <c r="F62" s="620" t="s">
        <v>2983</v>
      </c>
      <c r="G62" s="617" t="s">
        <v>2984</v>
      </c>
      <c r="H62" s="617" t="s">
        <v>2983</v>
      </c>
      <c r="I62" s="617" t="s">
        <v>2985</v>
      </c>
      <c r="J62" s="623" t="s">
        <v>2986</v>
      </c>
      <c r="K62" s="564">
        <f t="shared" si="2"/>
        <v>42</v>
      </c>
      <c r="L62" s="564">
        <v>4</v>
      </c>
      <c r="M62" s="564">
        <v>6</v>
      </c>
      <c r="N62" s="564">
        <v>6</v>
      </c>
      <c r="O62" s="564">
        <v>8</v>
      </c>
      <c r="P62" s="564">
        <v>2</v>
      </c>
      <c r="Q62" s="564">
        <v>8</v>
      </c>
      <c r="R62" s="564">
        <v>8</v>
      </c>
      <c r="S62" s="564"/>
      <c r="T62" s="564"/>
      <c r="U62" s="564"/>
      <c r="V62" s="564"/>
      <c r="W62" s="564"/>
      <c r="X62" s="573" t="s">
        <v>2987</v>
      </c>
      <c r="Y62" s="602" t="s">
        <v>2950</v>
      </c>
      <c r="Z62" s="624" t="s">
        <v>2951</v>
      </c>
      <c r="AA62" s="554"/>
      <c r="AB62" s="1"/>
      <c r="AC62" s="1"/>
      <c r="AD62" s="1"/>
      <c r="AE62" s="1"/>
      <c r="AF62" s="1"/>
      <c r="AG62" s="1"/>
      <c r="AH62" s="1"/>
      <c r="AI62" s="1"/>
      <c r="AJ62" s="1"/>
      <c r="AK62" s="1"/>
    </row>
    <row r="63" spans="2:37" s="2" customFormat="1" ht="66.75" customHeight="1" x14ac:dyDescent="0.25">
      <c r="B63" s="604"/>
      <c r="C63" s="558"/>
      <c r="D63" s="568" t="s">
        <v>2956</v>
      </c>
      <c r="E63" s="631" t="s">
        <v>2974</v>
      </c>
      <c r="F63" s="620" t="s">
        <v>2988</v>
      </c>
      <c r="G63" s="617" t="s">
        <v>2989</v>
      </c>
      <c r="H63" s="617" t="s">
        <v>2988</v>
      </c>
      <c r="I63" s="617" t="s">
        <v>2990</v>
      </c>
      <c r="J63" s="623" t="s">
        <v>2967</v>
      </c>
      <c r="K63" s="594">
        <f t="shared" si="2"/>
        <v>44</v>
      </c>
      <c r="L63" s="594">
        <v>2</v>
      </c>
      <c r="M63" s="594">
        <v>2</v>
      </c>
      <c r="N63" s="594">
        <v>4</v>
      </c>
      <c r="O63" s="594">
        <v>4</v>
      </c>
      <c r="P63" s="594">
        <v>4</v>
      </c>
      <c r="Q63" s="594">
        <v>4</v>
      </c>
      <c r="R63" s="594">
        <v>4</v>
      </c>
      <c r="S63" s="594">
        <v>4</v>
      </c>
      <c r="T63" s="594">
        <v>4</v>
      </c>
      <c r="U63" s="594">
        <v>4</v>
      </c>
      <c r="V63" s="594">
        <v>4</v>
      </c>
      <c r="W63" s="594">
        <v>4</v>
      </c>
      <c r="X63" s="606" t="s">
        <v>2962</v>
      </c>
      <c r="Y63" s="607" t="s">
        <v>2950</v>
      </c>
      <c r="Z63" s="628" t="s">
        <v>2951</v>
      </c>
      <c r="AA63" s="608"/>
    </row>
    <row r="64" spans="2:37" ht="88.5" customHeight="1" x14ac:dyDescent="0.25">
      <c r="B64" s="604"/>
      <c r="C64" s="558"/>
      <c r="D64" s="558"/>
      <c r="E64" s="569" t="s">
        <v>2991</v>
      </c>
      <c r="F64" s="620" t="s">
        <v>2992</v>
      </c>
      <c r="G64" s="617" t="s">
        <v>2993</v>
      </c>
      <c r="H64" s="617" t="s">
        <v>2994</v>
      </c>
      <c r="I64" s="617" t="s">
        <v>2990</v>
      </c>
      <c r="J64" s="623" t="s">
        <v>2967</v>
      </c>
      <c r="K64" s="564">
        <f t="shared" si="2"/>
        <v>24</v>
      </c>
      <c r="L64" s="564">
        <v>2</v>
      </c>
      <c r="M64" s="564">
        <v>2</v>
      </c>
      <c r="N64" s="564">
        <v>2</v>
      </c>
      <c r="O64" s="564">
        <v>2</v>
      </c>
      <c r="P64" s="564">
        <v>2</v>
      </c>
      <c r="Q64" s="564">
        <v>2</v>
      </c>
      <c r="R64" s="564">
        <v>2</v>
      </c>
      <c r="S64" s="564">
        <v>2</v>
      </c>
      <c r="T64" s="564">
        <v>2</v>
      </c>
      <c r="U64" s="564">
        <v>2</v>
      </c>
      <c r="V64" s="564">
        <v>2</v>
      </c>
      <c r="W64" s="564">
        <v>2</v>
      </c>
      <c r="X64" s="573" t="s">
        <v>2962</v>
      </c>
      <c r="Y64" s="602" t="s">
        <v>2950</v>
      </c>
      <c r="Z64" s="624" t="s">
        <v>2951</v>
      </c>
      <c r="AA64" s="554"/>
      <c r="AB64" s="1"/>
      <c r="AC64" s="1"/>
      <c r="AD64" s="1"/>
      <c r="AE64" s="1"/>
      <c r="AF64" s="1"/>
      <c r="AG64" s="1"/>
      <c r="AH64" s="1"/>
      <c r="AI64" s="1"/>
      <c r="AJ64" s="1"/>
      <c r="AK64" s="1"/>
    </row>
    <row r="65" spans="2:37" s="2" customFormat="1" ht="66" customHeight="1" x14ac:dyDescent="0.25">
      <c r="B65" s="604"/>
      <c r="C65" s="558"/>
      <c r="D65" s="584"/>
      <c r="E65" s="577"/>
      <c r="F65" s="620" t="s">
        <v>2995</v>
      </c>
      <c r="G65" s="617" t="s">
        <v>2996</v>
      </c>
      <c r="H65" s="617" t="s">
        <v>2997</v>
      </c>
      <c r="I65" s="617" t="s">
        <v>2990</v>
      </c>
      <c r="J65" s="623" t="s">
        <v>2967</v>
      </c>
      <c r="K65" s="594">
        <f t="shared" si="2"/>
        <v>24</v>
      </c>
      <c r="L65" s="594">
        <v>2</v>
      </c>
      <c r="M65" s="594">
        <v>2</v>
      </c>
      <c r="N65" s="594">
        <v>2</v>
      </c>
      <c r="O65" s="594">
        <v>2</v>
      </c>
      <c r="P65" s="594">
        <v>2</v>
      </c>
      <c r="Q65" s="594">
        <v>2</v>
      </c>
      <c r="R65" s="594">
        <v>2</v>
      </c>
      <c r="S65" s="594">
        <v>2</v>
      </c>
      <c r="T65" s="594">
        <v>2</v>
      </c>
      <c r="U65" s="594">
        <v>2</v>
      </c>
      <c r="V65" s="594">
        <v>2</v>
      </c>
      <c r="W65" s="594">
        <v>2</v>
      </c>
      <c r="X65" s="606" t="s">
        <v>2962</v>
      </c>
      <c r="Y65" s="607" t="s">
        <v>2950</v>
      </c>
      <c r="Z65" s="628" t="s">
        <v>2951</v>
      </c>
      <c r="AA65" s="608"/>
    </row>
    <row r="66" spans="2:37" s="2" customFormat="1" ht="90" customHeight="1" x14ac:dyDescent="0.25">
      <c r="B66" s="604"/>
      <c r="C66" s="558"/>
      <c r="D66" s="619" t="s">
        <v>2783</v>
      </c>
      <c r="E66" s="631" t="s">
        <v>2784</v>
      </c>
      <c r="F66" s="620" t="s">
        <v>2998</v>
      </c>
      <c r="G66" s="617" t="s">
        <v>2999</v>
      </c>
      <c r="H66" s="617" t="s">
        <v>3000</v>
      </c>
      <c r="I66" s="617" t="s">
        <v>3001</v>
      </c>
      <c r="J66" s="623" t="s">
        <v>2967</v>
      </c>
      <c r="K66" s="594">
        <f t="shared" si="2"/>
        <v>12</v>
      </c>
      <c r="L66" s="594">
        <v>1</v>
      </c>
      <c r="M66" s="594">
        <v>1</v>
      </c>
      <c r="N66" s="594">
        <v>1</v>
      </c>
      <c r="O66" s="594">
        <v>1</v>
      </c>
      <c r="P66" s="594">
        <v>1</v>
      </c>
      <c r="Q66" s="594">
        <v>1</v>
      </c>
      <c r="R66" s="594">
        <v>1</v>
      </c>
      <c r="S66" s="594">
        <v>1</v>
      </c>
      <c r="T66" s="594">
        <v>1</v>
      </c>
      <c r="U66" s="594">
        <v>1</v>
      </c>
      <c r="V66" s="594">
        <v>1</v>
      </c>
      <c r="W66" s="594">
        <v>1</v>
      </c>
      <c r="X66" s="606" t="s">
        <v>3001</v>
      </c>
      <c r="Y66" s="607" t="s">
        <v>2791</v>
      </c>
      <c r="Z66" s="632" t="s">
        <v>2792</v>
      </c>
      <c r="AA66" s="605"/>
    </row>
    <row r="67" spans="2:37" s="2" customFormat="1" ht="76.5" customHeight="1" x14ac:dyDescent="0.25">
      <c r="B67" s="604"/>
      <c r="C67" s="584"/>
      <c r="D67" s="619" t="s">
        <v>2783</v>
      </c>
      <c r="E67" s="631" t="s">
        <v>2784</v>
      </c>
      <c r="F67" s="620" t="s">
        <v>3002</v>
      </c>
      <c r="G67" s="617" t="s">
        <v>2999</v>
      </c>
      <c r="H67" s="617" t="s">
        <v>3003</v>
      </c>
      <c r="I67" s="617" t="s">
        <v>3004</v>
      </c>
      <c r="J67" s="623" t="s">
        <v>2967</v>
      </c>
      <c r="K67" s="594">
        <f t="shared" si="2"/>
        <v>12</v>
      </c>
      <c r="L67" s="594">
        <v>1</v>
      </c>
      <c r="M67" s="594">
        <v>1</v>
      </c>
      <c r="N67" s="594">
        <v>1</v>
      </c>
      <c r="O67" s="594">
        <v>1</v>
      </c>
      <c r="P67" s="594">
        <v>1</v>
      </c>
      <c r="Q67" s="594">
        <v>1</v>
      </c>
      <c r="R67" s="594">
        <v>1</v>
      </c>
      <c r="S67" s="594">
        <v>1</v>
      </c>
      <c r="T67" s="594">
        <v>1</v>
      </c>
      <c r="U67" s="594">
        <v>1</v>
      </c>
      <c r="V67" s="594">
        <v>1</v>
      </c>
      <c r="W67" s="594">
        <v>1</v>
      </c>
      <c r="X67" s="606" t="s">
        <v>3004</v>
      </c>
      <c r="Y67" s="607" t="s">
        <v>2791</v>
      </c>
      <c r="Z67" s="632" t="s">
        <v>2792</v>
      </c>
      <c r="AA67" s="605"/>
    </row>
    <row r="68" spans="2:37" s="2" customFormat="1" ht="145.5" customHeight="1" x14ac:dyDescent="0.25">
      <c r="B68" s="633" t="s">
        <v>188</v>
      </c>
      <c r="C68" s="590" t="s">
        <v>728</v>
      </c>
      <c r="D68" s="619" t="s">
        <v>2783</v>
      </c>
      <c r="E68" s="590" t="s">
        <v>2784</v>
      </c>
      <c r="F68" s="605" t="s">
        <v>3005</v>
      </c>
      <c r="G68" s="605" t="s">
        <v>2786</v>
      </c>
      <c r="H68" s="605" t="s">
        <v>3006</v>
      </c>
      <c r="I68" s="605" t="s">
        <v>2855</v>
      </c>
      <c r="J68" s="592" t="s">
        <v>2967</v>
      </c>
      <c r="K68" s="594">
        <f t="shared" si="2"/>
        <v>330</v>
      </c>
      <c r="L68" s="594">
        <v>15</v>
      </c>
      <c r="M68" s="594">
        <v>50</v>
      </c>
      <c r="N68" s="594">
        <v>45</v>
      </c>
      <c r="O68" s="594">
        <v>25</v>
      </c>
      <c r="P68" s="594">
        <v>10</v>
      </c>
      <c r="Q68" s="594">
        <v>10</v>
      </c>
      <c r="R68" s="594">
        <v>10</v>
      </c>
      <c r="S68" s="594">
        <v>10</v>
      </c>
      <c r="T68" s="594">
        <v>45</v>
      </c>
      <c r="U68" s="594">
        <v>50</v>
      </c>
      <c r="V68" s="594">
        <v>50</v>
      </c>
      <c r="W68" s="594">
        <v>10</v>
      </c>
      <c r="X68" s="606" t="s">
        <v>2855</v>
      </c>
      <c r="Y68" s="607" t="s">
        <v>2791</v>
      </c>
      <c r="Z68" s="632" t="s">
        <v>2792</v>
      </c>
      <c r="AA68" s="608"/>
    </row>
    <row r="69" spans="2:37" s="2" customFormat="1" ht="126.75" customHeight="1" x14ac:dyDescent="0.25">
      <c r="B69" s="634" t="s">
        <v>196</v>
      </c>
      <c r="C69" s="590" t="s">
        <v>197</v>
      </c>
      <c r="D69" s="590" t="s">
        <v>2884</v>
      </c>
      <c r="E69" s="590" t="s">
        <v>2885</v>
      </c>
      <c r="F69" s="605" t="s">
        <v>3007</v>
      </c>
      <c r="G69" s="605" t="s">
        <v>3008</v>
      </c>
      <c r="H69" s="605" t="s">
        <v>3009</v>
      </c>
      <c r="I69" s="605" t="s">
        <v>3010</v>
      </c>
      <c r="J69" s="592" t="s">
        <v>2890</v>
      </c>
      <c r="K69" s="594">
        <f t="shared" si="2"/>
        <v>12</v>
      </c>
      <c r="L69" s="594">
        <v>1</v>
      </c>
      <c r="M69" s="594">
        <v>1</v>
      </c>
      <c r="N69" s="594">
        <v>1</v>
      </c>
      <c r="O69" s="594">
        <v>1</v>
      </c>
      <c r="P69" s="594">
        <v>1</v>
      </c>
      <c r="Q69" s="594">
        <v>1</v>
      </c>
      <c r="R69" s="594">
        <v>1</v>
      </c>
      <c r="S69" s="594">
        <v>1</v>
      </c>
      <c r="T69" s="594">
        <v>1</v>
      </c>
      <c r="U69" s="594">
        <v>1</v>
      </c>
      <c r="V69" s="594">
        <v>1</v>
      </c>
      <c r="W69" s="594">
        <v>1</v>
      </c>
      <c r="X69" s="606" t="s">
        <v>3011</v>
      </c>
      <c r="Y69" s="607" t="s">
        <v>2892</v>
      </c>
      <c r="Z69" s="607" t="s">
        <v>2893</v>
      </c>
      <c r="AA69" s="608"/>
    </row>
    <row r="70" spans="2:37" s="2" customFormat="1" ht="43.5" customHeight="1" x14ac:dyDescent="0.25">
      <c r="B70" s="635"/>
      <c r="C70" s="590" t="s">
        <v>206</v>
      </c>
      <c r="D70" s="590"/>
      <c r="E70" s="590"/>
      <c r="F70" s="590" t="s">
        <v>1156</v>
      </c>
      <c r="G70" s="636" t="s">
        <v>1157</v>
      </c>
      <c r="H70" s="590"/>
      <c r="I70" s="605"/>
      <c r="J70" s="605" t="s">
        <v>263</v>
      </c>
      <c r="K70" s="637">
        <f>SUM(N70:O70)</f>
        <v>1</v>
      </c>
      <c r="L70" s="607"/>
      <c r="M70" s="607"/>
      <c r="N70" s="637">
        <v>0.5</v>
      </c>
      <c r="O70" s="637">
        <v>0.5</v>
      </c>
      <c r="P70" s="607"/>
      <c r="Q70" s="607"/>
      <c r="R70" s="607"/>
      <c r="S70" s="638"/>
      <c r="T70" s="607"/>
      <c r="U70" s="607"/>
      <c r="V70" s="607"/>
      <c r="W70" s="638"/>
      <c r="X70" s="606" t="s">
        <v>3012</v>
      </c>
      <c r="Y70" s="607" t="s">
        <v>2906</v>
      </c>
      <c r="Z70" s="607" t="s">
        <v>2907</v>
      </c>
      <c r="AA70" s="608"/>
    </row>
    <row r="71" spans="2:37" s="2" customFormat="1" ht="94.5" customHeight="1" x14ac:dyDescent="0.25">
      <c r="B71" s="639" t="s">
        <v>249</v>
      </c>
      <c r="C71" s="590" t="s">
        <v>902</v>
      </c>
      <c r="D71" s="590" t="s">
        <v>3013</v>
      </c>
      <c r="E71" s="590"/>
      <c r="F71" s="605" t="s">
        <v>3014</v>
      </c>
      <c r="G71" s="605" t="s">
        <v>3015</v>
      </c>
      <c r="H71" s="605" t="s">
        <v>3016</v>
      </c>
      <c r="I71" s="605" t="s">
        <v>3017</v>
      </c>
      <c r="J71" s="605" t="s">
        <v>2890</v>
      </c>
      <c r="K71" s="594">
        <f t="shared" ref="K71:K76" si="3">SUM(L71:W71)</f>
        <v>21</v>
      </c>
      <c r="L71" s="594">
        <v>2</v>
      </c>
      <c r="M71" s="594">
        <v>2</v>
      </c>
      <c r="N71" s="594">
        <v>2</v>
      </c>
      <c r="O71" s="594">
        <v>2</v>
      </c>
      <c r="P71" s="594">
        <v>3</v>
      </c>
      <c r="Q71" s="594">
        <v>2</v>
      </c>
      <c r="R71" s="594">
        <v>2</v>
      </c>
      <c r="S71" s="594">
        <v>1</v>
      </c>
      <c r="T71" s="594">
        <v>2</v>
      </c>
      <c r="U71" s="594">
        <v>1</v>
      </c>
      <c r="V71" s="594">
        <v>1</v>
      </c>
      <c r="W71" s="594">
        <v>1</v>
      </c>
      <c r="X71" s="606" t="s">
        <v>3018</v>
      </c>
      <c r="Y71" s="607" t="s">
        <v>3019</v>
      </c>
      <c r="Z71" s="607" t="s">
        <v>3020</v>
      </c>
      <c r="AA71" s="608"/>
    </row>
    <row r="72" spans="2:37" s="2" customFormat="1" ht="81" customHeight="1" x14ac:dyDescent="0.3">
      <c r="B72" s="639"/>
      <c r="C72" s="605" t="s">
        <v>250</v>
      </c>
      <c r="D72" s="619" t="s">
        <v>2783</v>
      </c>
      <c r="E72" s="631" t="s">
        <v>2784</v>
      </c>
      <c r="F72" s="605" t="s">
        <v>3021</v>
      </c>
      <c r="G72" s="605" t="s">
        <v>2852</v>
      </c>
      <c r="H72" s="605" t="s">
        <v>3022</v>
      </c>
      <c r="I72" s="605" t="s">
        <v>3023</v>
      </c>
      <c r="J72" s="605" t="s">
        <v>2890</v>
      </c>
      <c r="K72" s="594">
        <f t="shared" si="3"/>
        <v>1550</v>
      </c>
      <c r="L72" s="594">
        <v>150</v>
      </c>
      <c r="M72" s="594">
        <v>150</v>
      </c>
      <c r="N72" s="594">
        <v>125</v>
      </c>
      <c r="O72" s="594">
        <v>100</v>
      </c>
      <c r="P72" s="594">
        <v>100</v>
      </c>
      <c r="Q72" s="594">
        <v>125</v>
      </c>
      <c r="R72" s="594">
        <v>150</v>
      </c>
      <c r="S72" s="594">
        <v>150</v>
      </c>
      <c r="T72" s="594">
        <v>150</v>
      </c>
      <c r="U72" s="594">
        <v>125</v>
      </c>
      <c r="V72" s="594">
        <v>125</v>
      </c>
      <c r="W72" s="594">
        <v>100</v>
      </c>
      <c r="X72" s="606" t="s">
        <v>3023</v>
      </c>
      <c r="Y72" s="607" t="s">
        <v>2791</v>
      </c>
      <c r="Z72" s="632" t="s">
        <v>2792</v>
      </c>
      <c r="AA72" s="599"/>
      <c r="AB72" s="23"/>
      <c r="AC72" s="23"/>
      <c r="AD72" s="23"/>
      <c r="AE72" s="23"/>
      <c r="AF72" s="23"/>
      <c r="AG72" s="23"/>
      <c r="AH72" s="23"/>
      <c r="AI72" s="23"/>
      <c r="AJ72" s="23"/>
      <c r="AK72" s="23"/>
    </row>
    <row r="73" spans="2:37" s="2" customFormat="1" ht="81.75" customHeight="1" x14ac:dyDescent="0.3">
      <c r="B73" s="639"/>
      <c r="C73" s="605" t="s">
        <v>3024</v>
      </c>
      <c r="D73" s="590" t="s">
        <v>3013</v>
      </c>
      <c r="E73" s="608"/>
      <c r="F73" s="605" t="s">
        <v>3025</v>
      </c>
      <c r="G73" s="605" t="s">
        <v>3015</v>
      </c>
      <c r="H73" s="605" t="s">
        <v>3025</v>
      </c>
      <c r="I73" s="605" t="s">
        <v>3026</v>
      </c>
      <c r="J73" s="605" t="s">
        <v>2890</v>
      </c>
      <c r="K73" s="594">
        <f t="shared" si="3"/>
        <v>12</v>
      </c>
      <c r="L73" s="594">
        <v>1</v>
      </c>
      <c r="M73" s="594">
        <v>1</v>
      </c>
      <c r="N73" s="594">
        <v>1</v>
      </c>
      <c r="O73" s="594">
        <v>1</v>
      </c>
      <c r="P73" s="594">
        <v>1</v>
      </c>
      <c r="Q73" s="594">
        <v>1</v>
      </c>
      <c r="R73" s="594">
        <v>1</v>
      </c>
      <c r="S73" s="594">
        <v>1</v>
      </c>
      <c r="T73" s="594">
        <v>1</v>
      </c>
      <c r="U73" s="594">
        <v>1</v>
      </c>
      <c r="V73" s="594">
        <v>1</v>
      </c>
      <c r="W73" s="594">
        <v>1</v>
      </c>
      <c r="X73" s="606" t="s">
        <v>3027</v>
      </c>
      <c r="Y73" s="607" t="s">
        <v>3019</v>
      </c>
      <c r="Z73" s="607" t="s">
        <v>3020</v>
      </c>
      <c r="AA73" s="599"/>
      <c r="AB73" s="23"/>
      <c r="AC73" s="23"/>
      <c r="AD73" s="23"/>
      <c r="AE73" s="23"/>
      <c r="AF73" s="23"/>
      <c r="AG73" s="23"/>
      <c r="AH73" s="23"/>
      <c r="AI73" s="23"/>
      <c r="AJ73" s="23"/>
      <c r="AK73" s="23"/>
    </row>
    <row r="74" spans="2:37" s="2" customFormat="1" ht="103.5" customHeight="1" x14ac:dyDescent="0.3">
      <c r="B74" s="639"/>
      <c r="C74" s="640" t="s">
        <v>255</v>
      </c>
      <c r="D74" s="619" t="s">
        <v>2783</v>
      </c>
      <c r="E74" s="608" t="s">
        <v>2784</v>
      </c>
      <c r="F74" s="605" t="s">
        <v>3028</v>
      </c>
      <c r="G74" s="605" t="s">
        <v>2852</v>
      </c>
      <c r="H74" s="605" t="s">
        <v>3029</v>
      </c>
      <c r="I74" s="605" t="s">
        <v>3030</v>
      </c>
      <c r="J74" s="605" t="s">
        <v>2890</v>
      </c>
      <c r="K74" s="594">
        <f t="shared" si="3"/>
        <v>4000</v>
      </c>
      <c r="L74" s="594">
        <v>400</v>
      </c>
      <c r="M74" s="594">
        <v>500</v>
      </c>
      <c r="N74" s="594">
        <v>500</v>
      </c>
      <c r="O74" s="594">
        <v>500</v>
      </c>
      <c r="P74" s="594">
        <v>700</v>
      </c>
      <c r="Q74" s="594">
        <v>700</v>
      </c>
      <c r="R74" s="594">
        <v>700</v>
      </c>
      <c r="S74" s="594"/>
      <c r="T74" s="594"/>
      <c r="U74" s="594"/>
      <c r="V74" s="594"/>
      <c r="W74" s="594"/>
      <c r="X74" s="606" t="s">
        <v>3030</v>
      </c>
      <c r="Y74" s="607" t="s">
        <v>2791</v>
      </c>
      <c r="Z74" s="632" t="s">
        <v>2792</v>
      </c>
      <c r="AA74" s="599"/>
      <c r="AB74" s="23"/>
      <c r="AC74" s="23"/>
      <c r="AD74" s="23"/>
      <c r="AE74" s="23"/>
      <c r="AF74" s="23"/>
      <c r="AG74" s="23"/>
      <c r="AH74" s="23"/>
      <c r="AI74" s="23"/>
      <c r="AJ74" s="23"/>
      <c r="AK74" s="23"/>
    </row>
    <row r="75" spans="2:37" s="2" customFormat="1" ht="60.75" customHeight="1" x14ac:dyDescent="0.3">
      <c r="B75" s="639"/>
      <c r="C75" s="641"/>
      <c r="D75" s="619" t="s">
        <v>2783</v>
      </c>
      <c r="E75" s="608" t="s">
        <v>2784</v>
      </c>
      <c r="F75" s="605" t="s">
        <v>3031</v>
      </c>
      <c r="G75" s="605" t="s">
        <v>2999</v>
      </c>
      <c r="H75" s="605" t="s">
        <v>3032</v>
      </c>
      <c r="I75" s="605" t="s">
        <v>3033</v>
      </c>
      <c r="J75" s="605" t="s">
        <v>2890</v>
      </c>
      <c r="K75" s="594">
        <f t="shared" si="3"/>
        <v>15000</v>
      </c>
      <c r="L75" s="594">
        <v>3500</v>
      </c>
      <c r="M75" s="594">
        <v>2500</v>
      </c>
      <c r="N75" s="594">
        <v>500</v>
      </c>
      <c r="O75" s="594">
        <v>300</v>
      </c>
      <c r="P75" s="594">
        <v>100</v>
      </c>
      <c r="Q75" s="594">
        <v>100</v>
      </c>
      <c r="R75" s="594"/>
      <c r="S75" s="594"/>
      <c r="T75" s="594"/>
      <c r="U75" s="594"/>
      <c r="V75" s="594">
        <v>4000</v>
      </c>
      <c r="W75" s="594">
        <v>4000</v>
      </c>
      <c r="X75" s="606" t="s">
        <v>3033</v>
      </c>
      <c r="Y75" s="607" t="s">
        <v>2791</v>
      </c>
      <c r="Z75" s="632" t="s">
        <v>2792</v>
      </c>
      <c r="AA75" s="599"/>
      <c r="AB75" s="23"/>
      <c r="AC75" s="23"/>
      <c r="AD75" s="23"/>
      <c r="AE75" s="23"/>
      <c r="AF75" s="23"/>
      <c r="AG75" s="23"/>
      <c r="AH75" s="23"/>
      <c r="AI75" s="23"/>
      <c r="AJ75" s="23"/>
      <c r="AK75" s="23"/>
    </row>
    <row r="76" spans="2:37" s="2" customFormat="1" ht="90.75" customHeight="1" x14ac:dyDescent="0.3">
      <c r="B76" s="639"/>
      <c r="C76" s="642"/>
      <c r="D76" s="590" t="s">
        <v>3013</v>
      </c>
      <c r="E76" s="608"/>
      <c r="F76" s="605" t="s">
        <v>3034</v>
      </c>
      <c r="G76" s="605" t="s">
        <v>3035</v>
      </c>
      <c r="H76" s="605" t="s">
        <v>3034</v>
      </c>
      <c r="I76" s="605" t="s">
        <v>3036</v>
      </c>
      <c r="J76" s="605" t="s">
        <v>2890</v>
      </c>
      <c r="K76" s="594">
        <f t="shared" si="3"/>
        <v>78</v>
      </c>
      <c r="L76" s="594">
        <v>7</v>
      </c>
      <c r="M76" s="594">
        <v>6</v>
      </c>
      <c r="N76" s="594">
        <v>7</v>
      </c>
      <c r="O76" s="594">
        <v>6</v>
      </c>
      <c r="P76" s="594">
        <v>7</v>
      </c>
      <c r="Q76" s="594">
        <v>6</v>
      </c>
      <c r="R76" s="594">
        <v>7</v>
      </c>
      <c r="S76" s="594">
        <v>6</v>
      </c>
      <c r="T76" s="594">
        <v>7</v>
      </c>
      <c r="U76" s="594">
        <v>6</v>
      </c>
      <c r="V76" s="594">
        <v>7</v>
      </c>
      <c r="W76" s="594">
        <v>6</v>
      </c>
      <c r="X76" s="606" t="s">
        <v>3037</v>
      </c>
      <c r="Y76" s="607" t="s">
        <v>3019</v>
      </c>
      <c r="Z76" s="607" t="s">
        <v>3020</v>
      </c>
      <c r="AA76" s="599"/>
      <c r="AB76" s="23"/>
      <c r="AC76" s="23"/>
      <c r="AD76" s="23"/>
      <c r="AE76" s="23"/>
      <c r="AF76" s="23"/>
      <c r="AG76" s="23"/>
      <c r="AH76" s="23"/>
      <c r="AI76" s="23"/>
      <c r="AJ76" s="23"/>
      <c r="AK76" s="23"/>
    </row>
    <row r="77" spans="2:37" x14ac:dyDescent="0.25">
      <c r="AA77" s="1"/>
      <c r="AB77" s="1"/>
      <c r="AC77" s="1"/>
      <c r="AD77" s="1"/>
      <c r="AE77" s="1"/>
      <c r="AF77" s="1"/>
      <c r="AG77" s="1"/>
      <c r="AH77" s="1"/>
      <c r="AI77" s="1"/>
      <c r="AJ77" s="1"/>
      <c r="AK77" s="1"/>
    </row>
    <row r="78" spans="2:37" x14ac:dyDescent="0.25">
      <c r="AA78" s="1"/>
      <c r="AB78" s="1"/>
      <c r="AC78" s="1"/>
      <c r="AD78" s="1"/>
      <c r="AE78" s="1"/>
      <c r="AF78" s="1"/>
      <c r="AG78" s="1"/>
      <c r="AH78" s="1"/>
      <c r="AI78" s="1"/>
      <c r="AJ78" s="1"/>
      <c r="AK78" s="1"/>
    </row>
    <row r="79" spans="2:37" x14ac:dyDescent="0.25">
      <c r="AA79" s="1"/>
      <c r="AB79" s="1"/>
      <c r="AC79" s="1"/>
      <c r="AD79" s="1"/>
      <c r="AE79" s="1"/>
      <c r="AF79" s="1"/>
      <c r="AG79" s="1"/>
      <c r="AH79" s="1"/>
      <c r="AI79" s="1"/>
      <c r="AJ79" s="1"/>
      <c r="AK79" s="1"/>
    </row>
    <row r="80" spans="2:37" x14ac:dyDescent="0.25">
      <c r="AA80" s="1"/>
      <c r="AB80" s="1"/>
      <c r="AC80" s="1"/>
      <c r="AD80" s="1"/>
      <c r="AE80" s="1"/>
      <c r="AF80" s="1"/>
      <c r="AG80" s="1"/>
      <c r="AH80" s="1"/>
      <c r="AI80" s="1"/>
      <c r="AJ80" s="1"/>
      <c r="AK80" s="1"/>
    </row>
    <row r="82" spans="27:37" x14ac:dyDescent="0.25">
      <c r="AA82" s="1"/>
      <c r="AB82" s="1"/>
      <c r="AC82" s="1"/>
      <c r="AD82" s="1"/>
      <c r="AE82" s="1"/>
      <c r="AF82" s="1"/>
      <c r="AG82" s="1"/>
      <c r="AH82" s="1"/>
      <c r="AI82" s="1"/>
      <c r="AJ82" s="1"/>
      <c r="AK82" s="1"/>
    </row>
    <row r="83" spans="27:37" x14ac:dyDescent="0.25">
      <c r="AA83" s="1"/>
      <c r="AB83" s="1"/>
      <c r="AC83" s="1"/>
      <c r="AD83" s="1"/>
      <c r="AE83" s="1"/>
      <c r="AF83" s="1"/>
      <c r="AG83" s="1"/>
      <c r="AH83" s="1"/>
      <c r="AI83" s="1"/>
      <c r="AJ83" s="1"/>
      <c r="AK83" s="1"/>
    </row>
    <row r="84" spans="27:37" x14ac:dyDescent="0.25">
      <c r="AA84" s="1"/>
      <c r="AB84" s="1"/>
      <c r="AC84" s="1"/>
      <c r="AD84" s="1"/>
      <c r="AE84" s="1"/>
      <c r="AF84" s="1"/>
      <c r="AG84" s="1"/>
      <c r="AH84" s="1"/>
      <c r="AI84" s="1"/>
      <c r="AJ84" s="1"/>
      <c r="AK84" s="1"/>
    </row>
    <row r="85" spans="27:37" x14ac:dyDescent="0.25">
      <c r="AA85" s="1"/>
      <c r="AB85" s="1"/>
      <c r="AC85" s="1"/>
      <c r="AD85" s="1"/>
      <c r="AE85" s="1"/>
      <c r="AF85" s="1"/>
      <c r="AG85" s="1"/>
      <c r="AH85" s="1"/>
      <c r="AI85" s="1"/>
      <c r="AJ85" s="1"/>
      <c r="AK85" s="1"/>
    </row>
    <row r="93" spans="27:37" x14ac:dyDescent="0.25">
      <c r="AA93" s="1"/>
      <c r="AB93" s="1"/>
      <c r="AC93" s="1"/>
      <c r="AD93" s="1"/>
      <c r="AE93" s="1"/>
      <c r="AF93" s="1"/>
      <c r="AG93" s="1"/>
      <c r="AH93" s="1"/>
      <c r="AI93" s="1"/>
      <c r="AJ93" s="1"/>
      <c r="AK93" s="1"/>
    </row>
  </sheetData>
  <mergeCells count="66">
    <mergeCell ref="B69:B70"/>
    <mergeCell ref="B71:B76"/>
    <mergeCell ref="C74:C76"/>
    <mergeCell ref="G46:G49"/>
    <mergeCell ref="D55:D56"/>
    <mergeCell ref="E55:E59"/>
    <mergeCell ref="D58:D59"/>
    <mergeCell ref="D60:D61"/>
    <mergeCell ref="E60:E61"/>
    <mergeCell ref="B44:B67"/>
    <mergeCell ref="C44:C45"/>
    <mergeCell ref="D44:D45"/>
    <mergeCell ref="F44:F45"/>
    <mergeCell ref="C46:C67"/>
    <mergeCell ref="D46:D47"/>
    <mergeCell ref="E46:E54"/>
    <mergeCell ref="F46:F49"/>
    <mergeCell ref="D63:D65"/>
    <mergeCell ref="E64:E65"/>
    <mergeCell ref="G32:G38"/>
    <mergeCell ref="C39:C43"/>
    <mergeCell ref="D39:D43"/>
    <mergeCell ref="E39:E43"/>
    <mergeCell ref="F39:F43"/>
    <mergeCell ref="G39:G43"/>
    <mergeCell ref="B30:B31"/>
    <mergeCell ref="B32:B43"/>
    <mergeCell ref="C32:C38"/>
    <mergeCell ref="D32:D38"/>
    <mergeCell ref="E32:E38"/>
    <mergeCell ref="F32:F38"/>
    <mergeCell ref="F19:F21"/>
    <mergeCell ref="G19:G21"/>
    <mergeCell ref="C22:C29"/>
    <mergeCell ref="D22:D29"/>
    <mergeCell ref="E22:E24"/>
    <mergeCell ref="F22:F24"/>
    <mergeCell ref="G22:G24"/>
    <mergeCell ref="F26:F29"/>
    <mergeCell ref="G26:G29"/>
    <mergeCell ref="B12:B29"/>
    <mergeCell ref="C12:C21"/>
    <mergeCell ref="D13:D21"/>
    <mergeCell ref="E13:E16"/>
    <mergeCell ref="F13:F16"/>
    <mergeCell ref="G13:G16"/>
    <mergeCell ref="E17:E18"/>
    <mergeCell ref="F17:F18"/>
    <mergeCell ref="G17:G18"/>
    <mergeCell ref="E19:E21"/>
    <mergeCell ref="K10:K11"/>
    <mergeCell ref="L10:W10"/>
    <mergeCell ref="X10:X11"/>
    <mergeCell ref="Y10:Y11"/>
    <mergeCell ref="Z10:Z11"/>
    <mergeCell ref="AA10:AA11"/>
    <mergeCell ref="C5:Y5"/>
    <mergeCell ref="C6:Y6"/>
    <mergeCell ref="B9:D10"/>
    <mergeCell ref="E9:AA9"/>
    <mergeCell ref="E10:E11"/>
    <mergeCell ref="F10:F11"/>
    <mergeCell ref="G10:G11"/>
    <mergeCell ref="H10:H11"/>
    <mergeCell ref="I10:I11"/>
    <mergeCell ref="J10:J11"/>
  </mergeCells>
  <pageMargins left="0.19685039370078741" right="0.19685039370078741" top="0.19685039370078741" bottom="0.19685039370078741" header="0.31496062992125984" footer="0.31496062992125984"/>
  <pageSetup scale="20" orientation="landscape"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5:AB87"/>
  <sheetViews>
    <sheetView showGridLines="0" topLeftCell="E1" zoomScale="60" zoomScaleNormal="60" zoomScaleSheetLayoutView="50" workbookViewId="0">
      <selection activeCell="E8" sqref="E8:AA8"/>
    </sheetView>
  </sheetViews>
  <sheetFormatPr baseColWidth="10" defaultRowHeight="16.5" x14ac:dyDescent="0.25"/>
  <cols>
    <col min="1" max="1" width="0.5703125" style="1" customWidth="1"/>
    <col min="2" max="2" width="27.140625" style="1" customWidth="1"/>
    <col min="3" max="3" width="40.7109375" style="1" customWidth="1"/>
    <col min="4" max="4" width="24" style="1" customWidth="1"/>
    <col min="5" max="5" width="32.140625" style="1" customWidth="1"/>
    <col min="6" max="6" width="43" style="1" customWidth="1"/>
    <col min="7" max="7" width="61.140625" style="1" customWidth="1"/>
    <col min="8" max="8" width="39.7109375" style="1" customWidth="1"/>
    <col min="9" max="9" width="25.28515625" style="1" customWidth="1"/>
    <col min="10" max="10" width="34" style="1" customWidth="1"/>
    <col min="11" max="11" width="19.5703125" style="1" bestFit="1" customWidth="1"/>
    <col min="12" max="12" width="11.5703125" style="1" bestFit="1" customWidth="1"/>
    <col min="13" max="14" width="8.7109375" style="1" bestFit="1" customWidth="1"/>
    <col min="15" max="15" width="9.7109375" style="1" customWidth="1"/>
    <col min="16" max="16" width="8.7109375" style="1" bestFit="1" customWidth="1"/>
    <col min="17" max="17" width="10.140625" style="1" customWidth="1"/>
    <col min="18" max="23" width="8.7109375" style="1" bestFit="1" customWidth="1"/>
    <col min="24" max="24" width="26.42578125" style="1" customWidth="1"/>
    <col min="25" max="25" width="29.5703125" style="1" customWidth="1"/>
    <col min="26" max="26" width="26.7109375" style="1" customWidth="1"/>
    <col min="27" max="27" width="22.7109375" style="3" customWidth="1"/>
    <col min="28" max="28" width="7.42578125" style="643" customWidth="1"/>
    <col min="29" max="39" width="11.42578125" style="1"/>
    <col min="40" max="40" width="5" style="1" customWidth="1"/>
    <col min="41" max="16384" width="11.42578125" style="1"/>
  </cols>
  <sheetData>
    <row r="5" spans="1:28" ht="45.75" x14ac:dyDescent="0.25">
      <c r="C5" s="6" t="s">
        <v>0</v>
      </c>
      <c r="D5" s="6"/>
      <c r="E5" s="6"/>
      <c r="F5" s="6"/>
      <c r="G5" s="6"/>
      <c r="H5" s="6"/>
      <c r="I5" s="6"/>
      <c r="J5" s="6"/>
      <c r="K5" s="6"/>
      <c r="L5" s="6"/>
      <c r="M5" s="6"/>
      <c r="N5" s="6"/>
      <c r="O5" s="6"/>
      <c r="P5" s="6"/>
      <c r="Q5" s="6"/>
      <c r="R5" s="6"/>
      <c r="S5" s="6"/>
      <c r="T5" s="6"/>
      <c r="U5" s="6"/>
      <c r="V5" s="6"/>
      <c r="W5" s="6"/>
      <c r="X5" s="6"/>
      <c r="Y5" s="6"/>
    </row>
    <row r="6" spans="1:28" ht="6.75" customHeight="1" x14ac:dyDescent="0.25">
      <c r="F6" s="644"/>
    </row>
    <row r="8" spans="1:28" s="7" customFormat="1" ht="49.5" customHeight="1" x14ac:dyDescent="0.25">
      <c r="B8" s="83" t="s">
        <v>1</v>
      </c>
      <c r="C8" s="83"/>
      <c r="D8" s="83"/>
      <c r="E8" s="170" t="s">
        <v>3038</v>
      </c>
      <c r="F8" s="170"/>
      <c r="G8" s="170"/>
      <c r="H8" s="170"/>
      <c r="I8" s="170"/>
      <c r="J8" s="170"/>
      <c r="K8" s="170"/>
      <c r="L8" s="170"/>
      <c r="M8" s="170"/>
      <c r="N8" s="170"/>
      <c r="O8" s="170"/>
      <c r="P8" s="170"/>
      <c r="Q8" s="170"/>
      <c r="R8" s="170"/>
      <c r="S8" s="170"/>
      <c r="T8" s="170"/>
      <c r="U8" s="170"/>
      <c r="V8" s="170"/>
      <c r="W8" s="170"/>
      <c r="X8" s="170"/>
      <c r="Y8" s="170"/>
      <c r="Z8" s="170"/>
      <c r="AA8" s="170"/>
      <c r="AB8" s="645"/>
    </row>
    <row r="9" spans="1:28" s="7" customFormat="1" ht="23.25" x14ac:dyDescent="0.25">
      <c r="B9" s="83"/>
      <c r="C9" s="83"/>
      <c r="D9" s="83"/>
      <c r="E9" s="83" t="s">
        <v>3</v>
      </c>
      <c r="F9" s="83" t="s">
        <v>4</v>
      </c>
      <c r="G9" s="83" t="s">
        <v>5</v>
      </c>
      <c r="H9" s="83" t="s">
        <v>6</v>
      </c>
      <c r="I9" s="83" t="s">
        <v>7</v>
      </c>
      <c r="J9" s="83" t="s">
        <v>267</v>
      </c>
      <c r="K9" s="83" t="s">
        <v>9</v>
      </c>
      <c r="L9" s="83" t="s">
        <v>10</v>
      </c>
      <c r="M9" s="83"/>
      <c r="N9" s="83"/>
      <c r="O9" s="83"/>
      <c r="P9" s="83"/>
      <c r="Q9" s="83"/>
      <c r="R9" s="83"/>
      <c r="S9" s="83"/>
      <c r="T9" s="83"/>
      <c r="U9" s="83"/>
      <c r="V9" s="83"/>
      <c r="W9" s="83"/>
      <c r="X9" s="83" t="s">
        <v>11</v>
      </c>
      <c r="Y9" s="83" t="s">
        <v>12</v>
      </c>
      <c r="Z9" s="83" t="s">
        <v>13</v>
      </c>
      <c r="AA9" s="83" t="s">
        <v>3039</v>
      </c>
      <c r="AB9" s="645"/>
    </row>
    <row r="10" spans="1:28" s="7" customFormat="1" ht="47.25" thickBot="1" x14ac:dyDescent="0.3">
      <c r="A10" s="11"/>
      <c r="B10" s="646" t="s">
        <v>15</v>
      </c>
      <c r="C10" s="646" t="s">
        <v>16</v>
      </c>
      <c r="D10" s="646" t="s">
        <v>17</v>
      </c>
      <c r="E10" s="647"/>
      <c r="F10" s="648"/>
      <c r="G10" s="648"/>
      <c r="H10" s="648"/>
      <c r="I10" s="648"/>
      <c r="J10" s="648"/>
      <c r="K10" s="648"/>
      <c r="L10" s="86" t="s">
        <v>18</v>
      </c>
      <c r="M10" s="86" t="s">
        <v>19</v>
      </c>
      <c r="N10" s="86" t="s">
        <v>20</v>
      </c>
      <c r="O10" s="86" t="s">
        <v>21</v>
      </c>
      <c r="P10" s="86" t="s">
        <v>22</v>
      </c>
      <c r="Q10" s="86" t="s">
        <v>23</v>
      </c>
      <c r="R10" s="86" t="s">
        <v>24</v>
      </c>
      <c r="S10" s="86" t="s">
        <v>25</v>
      </c>
      <c r="T10" s="86" t="s">
        <v>26</v>
      </c>
      <c r="U10" s="86" t="s">
        <v>27</v>
      </c>
      <c r="V10" s="86" t="s">
        <v>28</v>
      </c>
      <c r="W10" s="86" t="s">
        <v>29</v>
      </c>
      <c r="X10" s="647"/>
      <c r="Y10" s="647"/>
      <c r="Z10" s="647"/>
      <c r="AA10" s="647"/>
      <c r="AB10" s="645"/>
    </row>
    <row r="11" spans="1:28" ht="65.25" customHeight="1" thickTop="1" x14ac:dyDescent="0.25">
      <c r="A11" s="649"/>
      <c r="B11" s="650" t="s">
        <v>30</v>
      </c>
      <c r="C11" s="630" t="s">
        <v>268</v>
      </c>
      <c r="D11" s="586" t="s">
        <v>3040</v>
      </c>
      <c r="E11" s="651" t="s">
        <v>3041</v>
      </c>
      <c r="F11" s="651" t="s">
        <v>3042</v>
      </c>
      <c r="G11" s="563" t="s">
        <v>3043</v>
      </c>
      <c r="H11" s="563" t="str">
        <f>+F11</f>
        <v>Tiempo entrega de denuncia a Legal</v>
      </c>
      <c r="I11" s="563" t="s">
        <v>3044</v>
      </c>
      <c r="J11" s="652" t="s">
        <v>3045</v>
      </c>
      <c r="K11" s="582">
        <f>+AVERAGE(L11:V11)</f>
        <v>1</v>
      </c>
      <c r="L11" s="582">
        <v>1</v>
      </c>
      <c r="M11" s="582">
        <v>1</v>
      </c>
      <c r="N11" s="582">
        <v>1</v>
      </c>
      <c r="O11" s="582">
        <v>1</v>
      </c>
      <c r="P11" s="582">
        <v>1</v>
      </c>
      <c r="Q11" s="582">
        <v>1</v>
      </c>
      <c r="R11" s="582">
        <v>1</v>
      </c>
      <c r="S11" s="582">
        <v>1</v>
      </c>
      <c r="T11" s="582">
        <v>1</v>
      </c>
      <c r="U11" s="582">
        <v>1</v>
      </c>
      <c r="V11" s="582">
        <v>1</v>
      </c>
      <c r="W11" s="582">
        <v>1</v>
      </c>
      <c r="X11" s="573" t="s">
        <v>3046</v>
      </c>
      <c r="Y11" s="573" t="s">
        <v>3047</v>
      </c>
      <c r="Z11" s="573" t="s">
        <v>3048</v>
      </c>
      <c r="AA11" s="573" t="s">
        <v>869</v>
      </c>
      <c r="AB11" s="653"/>
    </row>
    <row r="12" spans="1:28" ht="72.75" customHeight="1" x14ac:dyDescent="0.25">
      <c r="A12" s="649"/>
      <c r="B12" s="650" t="s">
        <v>30</v>
      </c>
      <c r="C12" s="630" t="s">
        <v>268</v>
      </c>
      <c r="D12" s="586" t="s">
        <v>3040</v>
      </c>
      <c r="E12" s="651" t="s">
        <v>3041</v>
      </c>
      <c r="F12" s="651" t="s">
        <v>3049</v>
      </c>
      <c r="G12" s="563" t="s">
        <v>3050</v>
      </c>
      <c r="H12" s="563" t="str">
        <f>+F12</f>
        <v>Creación de base de datos de clientes fraudulentos para su seguimiento periódico</v>
      </c>
      <c r="I12" s="563" t="s">
        <v>3044</v>
      </c>
      <c r="J12" s="652" t="s">
        <v>3051</v>
      </c>
      <c r="K12" s="582">
        <f>+SUM(L12:N12)</f>
        <v>0.99990000000000001</v>
      </c>
      <c r="L12" s="654">
        <v>0.33329999999999999</v>
      </c>
      <c r="M12" s="654">
        <v>0.33329999999999999</v>
      </c>
      <c r="N12" s="654">
        <v>0.33329999999999999</v>
      </c>
      <c r="O12" s="582"/>
      <c r="P12" s="582"/>
      <c r="Q12" s="582"/>
      <c r="R12" s="582"/>
      <c r="S12" s="582"/>
      <c r="T12" s="582"/>
      <c r="U12" s="582"/>
      <c r="V12" s="582"/>
      <c r="W12" s="582"/>
      <c r="X12" s="573" t="s">
        <v>3046</v>
      </c>
      <c r="Y12" s="573" t="s">
        <v>3052</v>
      </c>
      <c r="Z12" s="573" t="s">
        <v>3053</v>
      </c>
      <c r="AA12" s="573" t="s">
        <v>869</v>
      </c>
      <c r="AB12" s="653"/>
    </row>
    <row r="13" spans="1:28" ht="78" customHeight="1" x14ac:dyDescent="0.25">
      <c r="A13" s="649"/>
      <c r="B13" s="650" t="s">
        <v>30</v>
      </c>
      <c r="C13" s="586" t="s">
        <v>31</v>
      </c>
      <c r="D13" s="586" t="s">
        <v>3054</v>
      </c>
      <c r="E13" s="571" t="s">
        <v>3055</v>
      </c>
      <c r="F13" s="571" t="s">
        <v>3056</v>
      </c>
      <c r="G13" s="571" t="s">
        <v>3057</v>
      </c>
      <c r="H13" s="571" t="str">
        <f>+F13</f>
        <v>Levantar el requerimiento de herramienta para automatizar el Proceso de evaluación y Seguimiento de los proyectos</v>
      </c>
      <c r="I13" s="563" t="s">
        <v>3044</v>
      </c>
      <c r="J13" s="563" t="s">
        <v>3051</v>
      </c>
      <c r="K13" s="582">
        <f>+SUM(L13:W13)</f>
        <v>1.0002</v>
      </c>
      <c r="L13" s="655">
        <v>0.16669999999999999</v>
      </c>
      <c r="M13" s="655">
        <v>0.16669999999999999</v>
      </c>
      <c r="N13" s="655">
        <v>0.16669999999999999</v>
      </c>
      <c r="O13" s="655">
        <v>0.16669999999999999</v>
      </c>
      <c r="P13" s="655">
        <v>0.16669999999999999</v>
      </c>
      <c r="Q13" s="655">
        <v>0.16669999999999999</v>
      </c>
      <c r="R13" s="602"/>
      <c r="S13" s="602"/>
      <c r="T13" s="602"/>
      <c r="U13" s="602"/>
      <c r="V13" s="602"/>
      <c r="W13" s="656"/>
      <c r="X13" s="573" t="s">
        <v>187</v>
      </c>
      <c r="Y13" s="573" t="s">
        <v>3052</v>
      </c>
      <c r="Z13" s="573" t="s">
        <v>3053</v>
      </c>
      <c r="AA13" s="573" t="s">
        <v>869</v>
      </c>
      <c r="AB13" s="653"/>
    </row>
    <row r="14" spans="1:28" ht="92.25" customHeight="1" x14ac:dyDescent="0.25">
      <c r="A14" s="649"/>
      <c r="B14" s="650" t="s">
        <v>30</v>
      </c>
      <c r="C14" s="586" t="s">
        <v>31</v>
      </c>
      <c r="D14" s="586" t="s">
        <v>3054</v>
      </c>
      <c r="E14" s="571" t="s">
        <v>3055</v>
      </c>
      <c r="F14" s="563" t="s">
        <v>3058</v>
      </c>
      <c r="G14" s="571" t="s">
        <v>3059</v>
      </c>
      <c r="H14" s="563" t="str">
        <f>+F14</f>
        <v>Atención solicitudes de evaluación Proyectos Pre-ejecución</v>
      </c>
      <c r="I14" s="563" t="s">
        <v>3044</v>
      </c>
      <c r="J14" s="563" t="s">
        <v>3060</v>
      </c>
      <c r="K14" s="582">
        <f>+SUM(L14:W14)</f>
        <v>0.70000000000000007</v>
      </c>
      <c r="L14" s="657"/>
      <c r="M14" s="657"/>
      <c r="N14" s="657">
        <v>0.56999999999999995</v>
      </c>
      <c r="O14" s="657"/>
      <c r="P14" s="657"/>
      <c r="Q14" s="657">
        <v>0.04</v>
      </c>
      <c r="R14" s="657"/>
      <c r="S14" s="657"/>
      <c r="T14" s="657">
        <v>0.04</v>
      </c>
      <c r="U14" s="657"/>
      <c r="V14" s="657"/>
      <c r="W14" s="658">
        <v>0.05</v>
      </c>
      <c r="X14" s="573" t="s">
        <v>3061</v>
      </c>
      <c r="Y14" s="573" t="s">
        <v>3052</v>
      </c>
      <c r="Z14" s="573" t="s">
        <v>3053</v>
      </c>
      <c r="AA14" s="573" t="s">
        <v>869</v>
      </c>
      <c r="AB14" s="653"/>
    </row>
    <row r="15" spans="1:28" ht="33" x14ac:dyDescent="0.25">
      <c r="A15" s="649"/>
      <c r="B15" s="650" t="s">
        <v>30</v>
      </c>
      <c r="C15" s="586" t="s">
        <v>31</v>
      </c>
      <c r="D15" s="586" t="s">
        <v>3054</v>
      </c>
      <c r="E15" s="571" t="s">
        <v>3055</v>
      </c>
      <c r="F15" s="579" t="s">
        <v>3062</v>
      </c>
      <c r="G15" s="579" t="s">
        <v>3063</v>
      </c>
      <c r="H15" s="563" t="s">
        <v>3064</v>
      </c>
      <c r="I15" s="563" t="s">
        <v>3044</v>
      </c>
      <c r="J15" s="563" t="s">
        <v>3051</v>
      </c>
      <c r="K15" s="657">
        <f>+L15</f>
        <v>1</v>
      </c>
      <c r="L15" s="657">
        <v>1</v>
      </c>
      <c r="M15" s="602"/>
      <c r="N15" s="602"/>
      <c r="O15" s="602"/>
      <c r="P15" s="602"/>
      <c r="Q15" s="602"/>
      <c r="R15" s="602"/>
      <c r="S15" s="602"/>
      <c r="T15" s="602"/>
      <c r="U15" s="602"/>
      <c r="V15" s="602"/>
      <c r="W15" s="656"/>
      <c r="X15" s="573" t="s">
        <v>3061</v>
      </c>
      <c r="Y15" s="573" t="s">
        <v>3052</v>
      </c>
      <c r="Z15" s="573" t="s">
        <v>3053</v>
      </c>
      <c r="AA15" s="573" t="s">
        <v>869</v>
      </c>
      <c r="AB15" s="653"/>
    </row>
    <row r="16" spans="1:28" ht="33" x14ac:dyDescent="0.25">
      <c r="A16" s="649"/>
      <c r="B16" s="650" t="s">
        <v>30</v>
      </c>
      <c r="C16" s="586" t="s">
        <v>31</v>
      </c>
      <c r="D16" s="586" t="s">
        <v>3054</v>
      </c>
      <c r="E16" s="571" t="s">
        <v>3055</v>
      </c>
      <c r="F16" s="579" t="s">
        <v>3062</v>
      </c>
      <c r="G16" s="579" t="s">
        <v>3063</v>
      </c>
      <c r="H16" s="563" t="s">
        <v>3065</v>
      </c>
      <c r="I16" s="563" t="s">
        <v>3044</v>
      </c>
      <c r="J16" s="563" t="s">
        <v>3051</v>
      </c>
      <c r="K16" s="657">
        <f>+SUM(L16:M16)</f>
        <v>1</v>
      </c>
      <c r="L16" s="657">
        <v>0.6</v>
      </c>
      <c r="M16" s="657">
        <v>0.4</v>
      </c>
      <c r="N16" s="602"/>
      <c r="O16" s="602"/>
      <c r="P16" s="602"/>
      <c r="Q16" s="602"/>
      <c r="R16" s="602"/>
      <c r="S16" s="602"/>
      <c r="T16" s="602"/>
      <c r="U16" s="602"/>
      <c r="V16" s="602"/>
      <c r="W16" s="656"/>
      <c r="X16" s="573" t="s">
        <v>3061</v>
      </c>
      <c r="Y16" s="573" t="s">
        <v>3052</v>
      </c>
      <c r="Z16" s="573" t="s">
        <v>3053</v>
      </c>
      <c r="AA16" s="573" t="s">
        <v>869</v>
      </c>
      <c r="AB16" s="653"/>
    </row>
    <row r="17" spans="1:28" ht="33" x14ac:dyDescent="0.25">
      <c r="A17" s="649"/>
      <c r="B17" s="650" t="s">
        <v>30</v>
      </c>
      <c r="C17" s="586" t="s">
        <v>31</v>
      </c>
      <c r="D17" s="586" t="s">
        <v>3054</v>
      </c>
      <c r="E17" s="571" t="s">
        <v>3055</v>
      </c>
      <c r="F17" s="579" t="s">
        <v>3062</v>
      </c>
      <c r="G17" s="579" t="s">
        <v>3063</v>
      </c>
      <c r="H17" s="563" t="s">
        <v>3066</v>
      </c>
      <c r="I17" s="563" t="s">
        <v>3044</v>
      </c>
      <c r="J17" s="563" t="s">
        <v>3051</v>
      </c>
      <c r="K17" s="657">
        <f>+AVERAGE(N17:W17)</f>
        <v>1</v>
      </c>
      <c r="L17" s="657"/>
      <c r="M17" s="602"/>
      <c r="N17" s="657">
        <v>1</v>
      </c>
      <c r="O17" s="602"/>
      <c r="P17" s="602"/>
      <c r="Q17" s="657">
        <v>1</v>
      </c>
      <c r="R17" s="602"/>
      <c r="S17" s="602"/>
      <c r="T17" s="657">
        <v>1</v>
      </c>
      <c r="U17" s="602"/>
      <c r="V17" s="602"/>
      <c r="W17" s="658">
        <v>1</v>
      </c>
      <c r="X17" s="573" t="s">
        <v>3061</v>
      </c>
      <c r="Y17" s="573" t="s">
        <v>3052</v>
      </c>
      <c r="Z17" s="573" t="s">
        <v>3053</v>
      </c>
      <c r="AA17" s="573" t="s">
        <v>869</v>
      </c>
      <c r="AB17" s="653"/>
    </row>
    <row r="18" spans="1:28" ht="33" x14ac:dyDescent="0.25">
      <c r="A18" s="649"/>
      <c r="B18" s="650" t="s">
        <v>30</v>
      </c>
      <c r="C18" s="586" t="s">
        <v>31</v>
      </c>
      <c r="D18" s="586" t="s">
        <v>3054</v>
      </c>
      <c r="E18" s="571" t="s">
        <v>3055</v>
      </c>
      <c r="F18" s="563" t="s">
        <v>3067</v>
      </c>
      <c r="G18" s="563" t="s">
        <v>3068</v>
      </c>
      <c r="H18" s="563" t="str">
        <f>+F18</f>
        <v>Evaluación de proyectos en ejecución y posterior a su implementación</v>
      </c>
      <c r="I18" s="563" t="s">
        <v>3044</v>
      </c>
      <c r="J18" s="563" t="s">
        <v>3051</v>
      </c>
      <c r="K18" s="657">
        <f>+AVERAGE(N18:W18)</f>
        <v>1</v>
      </c>
      <c r="L18" s="602"/>
      <c r="M18" s="602"/>
      <c r="N18" s="657">
        <v>1</v>
      </c>
      <c r="O18" s="657"/>
      <c r="P18" s="602"/>
      <c r="Q18" s="657">
        <v>1</v>
      </c>
      <c r="R18" s="602"/>
      <c r="S18" s="602"/>
      <c r="T18" s="657">
        <v>1</v>
      </c>
      <c r="U18" s="602"/>
      <c r="V18" s="602"/>
      <c r="W18" s="658">
        <v>1</v>
      </c>
      <c r="X18" s="573" t="s">
        <v>3061</v>
      </c>
      <c r="Y18" s="573" t="s">
        <v>3052</v>
      </c>
      <c r="Z18" s="573" t="s">
        <v>3053</v>
      </c>
      <c r="AA18" s="573" t="s">
        <v>869</v>
      </c>
      <c r="AB18" s="653"/>
    </row>
    <row r="19" spans="1:28" ht="73.5" customHeight="1" x14ac:dyDescent="0.25">
      <c r="B19" s="650" t="s">
        <v>30</v>
      </c>
      <c r="C19" s="630" t="s">
        <v>305</v>
      </c>
      <c r="D19" s="659" t="s">
        <v>3040</v>
      </c>
      <c r="E19" s="630" t="s">
        <v>3069</v>
      </c>
      <c r="F19" s="652" t="s">
        <v>3070</v>
      </c>
      <c r="G19" s="563" t="s">
        <v>3071</v>
      </c>
      <c r="H19" s="652" t="str">
        <f t="shared" ref="H19:H29" si="0">+F19</f>
        <v>Instalación de medida concentrada</v>
      </c>
      <c r="I19" s="652" t="s">
        <v>891</v>
      </c>
      <c r="J19" s="652" t="s">
        <v>3072</v>
      </c>
      <c r="K19" s="594">
        <f>SUM(L19:W19)</f>
        <v>585</v>
      </c>
      <c r="L19" s="660"/>
      <c r="M19" s="660"/>
      <c r="N19" s="660">
        <v>140</v>
      </c>
      <c r="O19" s="660"/>
      <c r="P19" s="660"/>
      <c r="Q19" s="660">
        <v>151</v>
      </c>
      <c r="R19" s="660"/>
      <c r="S19" s="660"/>
      <c r="T19" s="660">
        <v>147</v>
      </c>
      <c r="U19" s="660"/>
      <c r="V19" s="660"/>
      <c r="W19" s="660">
        <v>147</v>
      </c>
      <c r="X19" s="573" t="s">
        <v>329</v>
      </c>
      <c r="Y19" s="606" t="s">
        <v>3047</v>
      </c>
      <c r="Z19" s="573" t="s">
        <v>3048</v>
      </c>
      <c r="AA19" s="661">
        <v>2</v>
      </c>
      <c r="AB19" s="662"/>
    </row>
    <row r="20" spans="1:28" ht="73.5" customHeight="1" x14ac:dyDescent="0.25">
      <c r="B20" s="650" t="s">
        <v>30</v>
      </c>
      <c r="C20" s="630" t="s">
        <v>305</v>
      </c>
      <c r="D20" s="586" t="s">
        <v>3073</v>
      </c>
      <c r="E20" s="630" t="s">
        <v>3074</v>
      </c>
      <c r="F20" s="652" t="s">
        <v>3075</v>
      </c>
      <c r="G20" s="563" t="s">
        <v>3076</v>
      </c>
      <c r="H20" s="652" t="str">
        <f t="shared" si="0"/>
        <v>Resolución de Anomalías de Lectura</v>
      </c>
      <c r="I20" s="563" t="s">
        <v>3044</v>
      </c>
      <c r="J20" s="652" t="s">
        <v>3077</v>
      </c>
      <c r="K20" s="663">
        <f>+W20</f>
        <v>0.92225599999999996</v>
      </c>
      <c r="L20" s="664">
        <v>0.8148263027295285</v>
      </c>
      <c r="M20" s="664">
        <v>0.84019999999999995</v>
      </c>
      <c r="N20" s="664">
        <v>0.8629</v>
      </c>
      <c r="O20" s="664">
        <v>0.875</v>
      </c>
      <c r="P20" s="664">
        <v>0.88891957473252203</v>
      </c>
      <c r="Q20" s="664">
        <v>0.89839999999999998</v>
      </c>
      <c r="R20" s="664">
        <v>0.91049999999999998</v>
      </c>
      <c r="S20" s="664">
        <v>0.91459999999999997</v>
      </c>
      <c r="T20" s="664">
        <v>0.91920000000000002</v>
      </c>
      <c r="U20" s="664">
        <v>0.92110000000000003</v>
      </c>
      <c r="V20" s="664">
        <v>0.92190000000000005</v>
      </c>
      <c r="W20" s="664">
        <v>0.92225599999999996</v>
      </c>
      <c r="X20" s="573" t="s">
        <v>329</v>
      </c>
      <c r="Y20" s="573" t="s">
        <v>3078</v>
      </c>
      <c r="Z20" s="573" t="s">
        <v>3079</v>
      </c>
      <c r="AA20" s="665">
        <v>1.1781000000000004</v>
      </c>
      <c r="AB20" s="662"/>
    </row>
    <row r="21" spans="1:28" ht="73.5" customHeight="1" x14ac:dyDescent="0.25">
      <c r="B21" s="650" t="s">
        <v>30</v>
      </c>
      <c r="C21" s="630" t="s">
        <v>305</v>
      </c>
      <c r="D21" s="586" t="s">
        <v>3073</v>
      </c>
      <c r="E21" s="630" t="s">
        <v>3074</v>
      </c>
      <c r="F21" s="652" t="s">
        <v>3080</v>
      </c>
      <c r="G21" s="563" t="s">
        <v>3081</v>
      </c>
      <c r="H21" s="652" t="str">
        <f t="shared" si="0"/>
        <v>Eliminación de conexiones directas existentes</v>
      </c>
      <c r="I21" s="652" t="s">
        <v>891</v>
      </c>
      <c r="J21" s="652" t="s">
        <v>3082</v>
      </c>
      <c r="K21" s="594">
        <f>SUM(L21:W21)</f>
        <v>5008</v>
      </c>
      <c r="L21" s="594">
        <v>408</v>
      </c>
      <c r="M21" s="594">
        <v>362</v>
      </c>
      <c r="N21" s="594">
        <v>426</v>
      </c>
      <c r="O21" s="594">
        <v>417</v>
      </c>
      <c r="P21" s="594">
        <v>436</v>
      </c>
      <c r="Q21" s="594">
        <v>436</v>
      </c>
      <c r="R21" s="594">
        <v>436</v>
      </c>
      <c r="S21" s="594">
        <v>436</v>
      </c>
      <c r="T21" s="594">
        <v>390</v>
      </c>
      <c r="U21" s="594">
        <v>454</v>
      </c>
      <c r="V21" s="594">
        <v>417</v>
      </c>
      <c r="W21" s="594">
        <v>390</v>
      </c>
      <c r="X21" s="573" t="s">
        <v>329</v>
      </c>
      <c r="Y21" s="573" t="s">
        <v>3078</v>
      </c>
      <c r="Z21" s="573" t="s">
        <v>3079</v>
      </c>
      <c r="AA21" s="665"/>
      <c r="AB21" s="662"/>
    </row>
    <row r="22" spans="1:28" ht="73.5" customHeight="1" x14ac:dyDescent="0.25">
      <c r="B22" s="650" t="s">
        <v>30</v>
      </c>
      <c r="C22" s="630" t="s">
        <v>305</v>
      </c>
      <c r="D22" s="586" t="s">
        <v>3083</v>
      </c>
      <c r="E22" s="630" t="s">
        <v>3084</v>
      </c>
      <c r="F22" s="652" t="s">
        <v>3075</v>
      </c>
      <c r="G22" s="563" t="s">
        <v>3076</v>
      </c>
      <c r="H22" s="652" t="str">
        <f t="shared" si="0"/>
        <v>Resolución de Anomalías de Lectura</v>
      </c>
      <c r="I22" s="563" t="s">
        <v>3044</v>
      </c>
      <c r="J22" s="652" t="s">
        <v>3077</v>
      </c>
      <c r="K22" s="663">
        <f>+W22</f>
        <v>0.93909699999999996</v>
      </c>
      <c r="L22" s="664">
        <v>0.85302806499261452</v>
      </c>
      <c r="M22" s="664">
        <v>0.86040000000000005</v>
      </c>
      <c r="N22" s="664">
        <v>0.87860000000000005</v>
      </c>
      <c r="O22" s="664">
        <v>0.88060000000000005</v>
      </c>
      <c r="P22" s="664">
        <v>0.89319999999999999</v>
      </c>
      <c r="Q22" s="664">
        <v>0.89510000000000001</v>
      </c>
      <c r="R22" s="664">
        <v>0.89890000000000003</v>
      </c>
      <c r="S22" s="664">
        <v>0.906134340976953</v>
      </c>
      <c r="T22" s="664">
        <v>0.91369999999999996</v>
      </c>
      <c r="U22" s="664">
        <v>0.92830000000000001</v>
      </c>
      <c r="V22" s="664">
        <v>0.93489999999999995</v>
      </c>
      <c r="W22" s="664">
        <v>0.93909699999999996</v>
      </c>
      <c r="X22" s="573" t="s">
        <v>329</v>
      </c>
      <c r="Y22" s="573" t="s">
        <v>3085</v>
      </c>
      <c r="Z22" s="573" t="s">
        <v>3086</v>
      </c>
      <c r="AA22" s="665">
        <v>0.23562</v>
      </c>
      <c r="AB22" s="662"/>
    </row>
    <row r="23" spans="1:28" ht="73.5" customHeight="1" x14ac:dyDescent="0.25">
      <c r="B23" s="650" t="s">
        <v>30</v>
      </c>
      <c r="C23" s="630" t="s">
        <v>305</v>
      </c>
      <c r="D23" s="586" t="s">
        <v>3083</v>
      </c>
      <c r="E23" s="630" t="s">
        <v>3084</v>
      </c>
      <c r="F23" s="652" t="s">
        <v>3080</v>
      </c>
      <c r="G23" s="563" t="s">
        <v>3076</v>
      </c>
      <c r="H23" s="652" t="str">
        <f t="shared" si="0"/>
        <v>Eliminación de conexiones directas existentes</v>
      </c>
      <c r="I23" s="652" t="s">
        <v>891</v>
      </c>
      <c r="J23" s="652" t="s">
        <v>3082</v>
      </c>
      <c r="K23" s="594">
        <f>SUM(L23:W23)</f>
        <v>1039</v>
      </c>
      <c r="L23" s="660">
        <v>84</v>
      </c>
      <c r="M23" s="660">
        <v>76</v>
      </c>
      <c r="N23" s="660">
        <v>88</v>
      </c>
      <c r="O23" s="660">
        <v>86</v>
      </c>
      <c r="P23" s="660">
        <v>91</v>
      </c>
      <c r="Q23" s="660">
        <v>91</v>
      </c>
      <c r="R23" s="660">
        <v>91</v>
      </c>
      <c r="S23" s="660">
        <v>91</v>
      </c>
      <c r="T23" s="660">
        <v>80</v>
      </c>
      <c r="U23" s="660">
        <v>95</v>
      </c>
      <c r="V23" s="660">
        <v>86</v>
      </c>
      <c r="W23" s="660">
        <v>80</v>
      </c>
      <c r="X23" s="573" t="s">
        <v>329</v>
      </c>
      <c r="Y23" s="573" t="s">
        <v>3085</v>
      </c>
      <c r="Z23" s="573" t="s">
        <v>3086</v>
      </c>
      <c r="AA23" s="665"/>
      <c r="AB23" s="662"/>
    </row>
    <row r="24" spans="1:28" ht="73.5" customHeight="1" x14ac:dyDescent="0.25">
      <c r="B24" s="650" t="s">
        <v>30</v>
      </c>
      <c r="C24" s="630" t="s">
        <v>305</v>
      </c>
      <c r="D24" s="586" t="s">
        <v>3087</v>
      </c>
      <c r="E24" s="630" t="s">
        <v>3088</v>
      </c>
      <c r="F24" s="652" t="s">
        <v>3075</v>
      </c>
      <c r="G24" s="563" t="s">
        <v>3076</v>
      </c>
      <c r="H24" s="652" t="str">
        <f t="shared" si="0"/>
        <v>Resolución de Anomalías de Lectura</v>
      </c>
      <c r="I24" s="563" t="s">
        <v>3044</v>
      </c>
      <c r="J24" s="652" t="s">
        <v>3077</v>
      </c>
      <c r="K24" s="663">
        <f>+W24</f>
        <v>0.95295399999999997</v>
      </c>
      <c r="L24" s="664">
        <v>0.87217058501913614</v>
      </c>
      <c r="M24" s="664">
        <v>0.89456891407305072</v>
      </c>
      <c r="N24" s="664">
        <v>0.91784823521555592</v>
      </c>
      <c r="O24" s="664">
        <v>0.91979999999999995</v>
      </c>
      <c r="P24" s="664">
        <v>0.9231905639001774</v>
      </c>
      <c r="Q24" s="664">
        <v>0.93230000000000002</v>
      </c>
      <c r="R24" s="664">
        <v>0.93740000000000001</v>
      </c>
      <c r="S24" s="664">
        <v>0.93810000000000004</v>
      </c>
      <c r="T24" s="664">
        <v>0.93869999999999998</v>
      </c>
      <c r="U24" s="664">
        <v>0.94230000000000003</v>
      </c>
      <c r="V24" s="664">
        <v>0.95009999999999994</v>
      </c>
      <c r="W24" s="664">
        <v>0.95295399999999997</v>
      </c>
      <c r="X24" s="573" t="s">
        <v>329</v>
      </c>
      <c r="Y24" s="573" t="s">
        <v>3089</v>
      </c>
      <c r="Z24" s="573" t="s">
        <v>3090</v>
      </c>
      <c r="AA24" s="665">
        <v>0.48194999999999999</v>
      </c>
      <c r="AB24" s="662"/>
    </row>
    <row r="25" spans="1:28" ht="73.5" customHeight="1" x14ac:dyDescent="0.25">
      <c r="B25" s="650" t="s">
        <v>30</v>
      </c>
      <c r="C25" s="630" t="s">
        <v>305</v>
      </c>
      <c r="D25" s="586" t="s">
        <v>3087</v>
      </c>
      <c r="E25" s="630" t="s">
        <v>3088</v>
      </c>
      <c r="F25" s="652" t="s">
        <v>3080</v>
      </c>
      <c r="G25" s="563" t="s">
        <v>3076</v>
      </c>
      <c r="H25" s="652" t="str">
        <f t="shared" si="0"/>
        <v>Eliminación de conexiones directas existentes</v>
      </c>
      <c r="I25" s="652" t="s">
        <v>891</v>
      </c>
      <c r="J25" s="652" t="s">
        <v>3082</v>
      </c>
      <c r="K25" s="594">
        <f>SUM(L25:W25)</f>
        <v>1859</v>
      </c>
      <c r="L25" s="660">
        <v>151</v>
      </c>
      <c r="M25" s="660">
        <v>134</v>
      </c>
      <c r="N25" s="660">
        <v>158</v>
      </c>
      <c r="O25" s="660">
        <v>154</v>
      </c>
      <c r="P25" s="660">
        <v>162</v>
      </c>
      <c r="Q25" s="660">
        <v>162</v>
      </c>
      <c r="R25" s="660">
        <v>162</v>
      </c>
      <c r="S25" s="660">
        <v>162</v>
      </c>
      <c r="T25" s="660">
        <v>145</v>
      </c>
      <c r="U25" s="660">
        <v>169</v>
      </c>
      <c r="V25" s="660">
        <v>155</v>
      </c>
      <c r="W25" s="660">
        <v>145</v>
      </c>
      <c r="X25" s="573" t="s">
        <v>329</v>
      </c>
      <c r="Y25" s="573" t="s">
        <v>3089</v>
      </c>
      <c r="Z25" s="573" t="s">
        <v>3090</v>
      </c>
      <c r="AA25" s="665"/>
      <c r="AB25" s="662"/>
    </row>
    <row r="26" spans="1:28" ht="73.5" customHeight="1" x14ac:dyDescent="0.25">
      <c r="B26" s="650" t="s">
        <v>30</v>
      </c>
      <c r="C26" s="630" t="s">
        <v>305</v>
      </c>
      <c r="D26" s="586" t="s">
        <v>3091</v>
      </c>
      <c r="E26" s="666" t="s">
        <v>3092</v>
      </c>
      <c r="F26" s="652" t="s">
        <v>3075</v>
      </c>
      <c r="G26" s="563" t="s">
        <v>3076</v>
      </c>
      <c r="H26" s="652" t="str">
        <f t="shared" si="0"/>
        <v>Resolución de Anomalías de Lectura</v>
      </c>
      <c r="I26" s="563" t="s">
        <v>3044</v>
      </c>
      <c r="J26" s="652" t="s">
        <v>3077</v>
      </c>
      <c r="K26" s="663">
        <f>+W26</f>
        <v>0.95533999999999997</v>
      </c>
      <c r="L26" s="664">
        <v>0.86685441089789772</v>
      </c>
      <c r="M26" s="664">
        <v>0.87990000000000002</v>
      </c>
      <c r="N26" s="664">
        <v>0.90539999999999998</v>
      </c>
      <c r="O26" s="664">
        <v>0.90890000000000004</v>
      </c>
      <c r="P26" s="664">
        <v>0.91100000000000003</v>
      </c>
      <c r="Q26" s="664">
        <v>0.92210000000000003</v>
      </c>
      <c r="R26" s="664">
        <v>0.92589999999999995</v>
      </c>
      <c r="S26" s="664">
        <v>0.93819248013739864</v>
      </c>
      <c r="T26" s="664">
        <v>0.94089999999999996</v>
      </c>
      <c r="U26" s="664">
        <v>0.94340000000000002</v>
      </c>
      <c r="V26" s="664">
        <v>0.94540000000000002</v>
      </c>
      <c r="W26" s="664">
        <v>0.95533999999999997</v>
      </c>
      <c r="X26" s="573" t="s">
        <v>329</v>
      </c>
      <c r="Y26" s="573" t="s">
        <v>3093</v>
      </c>
      <c r="Z26" s="573" t="s">
        <v>3094</v>
      </c>
      <c r="AA26" s="665">
        <v>0.37485000000000002</v>
      </c>
      <c r="AB26" s="662"/>
    </row>
    <row r="27" spans="1:28" ht="73.5" customHeight="1" x14ac:dyDescent="0.25">
      <c r="B27" s="650" t="s">
        <v>30</v>
      </c>
      <c r="C27" s="630" t="s">
        <v>305</v>
      </c>
      <c r="D27" s="586" t="s">
        <v>3091</v>
      </c>
      <c r="E27" s="666"/>
      <c r="F27" s="652" t="s">
        <v>3080</v>
      </c>
      <c r="G27" s="563" t="s">
        <v>3095</v>
      </c>
      <c r="H27" s="652" t="str">
        <f t="shared" si="0"/>
        <v>Eliminación de conexiones directas existentes</v>
      </c>
      <c r="I27" s="652" t="s">
        <v>891</v>
      </c>
      <c r="J27" s="652" t="s">
        <v>3082</v>
      </c>
      <c r="K27" s="594">
        <f>SUM(L27:W27)</f>
        <v>2180</v>
      </c>
      <c r="L27" s="660">
        <v>177</v>
      </c>
      <c r="M27" s="660">
        <v>157</v>
      </c>
      <c r="N27" s="660">
        <v>185</v>
      </c>
      <c r="O27" s="660">
        <v>181</v>
      </c>
      <c r="P27" s="660">
        <v>190</v>
      </c>
      <c r="Q27" s="660">
        <v>190</v>
      </c>
      <c r="R27" s="660">
        <v>190</v>
      </c>
      <c r="S27" s="660">
        <v>190</v>
      </c>
      <c r="T27" s="660">
        <v>170</v>
      </c>
      <c r="U27" s="660">
        <v>198</v>
      </c>
      <c r="V27" s="660">
        <v>182</v>
      </c>
      <c r="W27" s="660">
        <v>170</v>
      </c>
      <c r="X27" s="573" t="s">
        <v>329</v>
      </c>
      <c r="Y27" s="573" t="s">
        <v>3093</v>
      </c>
      <c r="Z27" s="573" t="s">
        <v>3094</v>
      </c>
      <c r="AA27" s="665"/>
      <c r="AB27" s="662"/>
    </row>
    <row r="28" spans="1:28" ht="73.5" customHeight="1" x14ac:dyDescent="0.25">
      <c r="B28" s="650" t="s">
        <v>30</v>
      </c>
      <c r="C28" s="630" t="s">
        <v>305</v>
      </c>
      <c r="D28" s="586" t="s">
        <v>3096</v>
      </c>
      <c r="E28" s="630" t="s">
        <v>3097</v>
      </c>
      <c r="F28" s="652" t="s">
        <v>3075</v>
      </c>
      <c r="G28" s="563" t="s">
        <v>3076</v>
      </c>
      <c r="H28" s="652" t="str">
        <f t="shared" si="0"/>
        <v>Resolución de Anomalías de Lectura</v>
      </c>
      <c r="I28" s="563" t="s">
        <v>3044</v>
      </c>
      <c r="J28" s="652" t="s">
        <v>3077</v>
      </c>
      <c r="K28" s="663">
        <f>+W28</f>
        <v>0.93799999999999994</v>
      </c>
      <c r="L28" s="664">
        <v>0.84433825658847383</v>
      </c>
      <c r="M28" s="664">
        <v>0.87909999999999999</v>
      </c>
      <c r="N28" s="664">
        <v>0.90100000000000002</v>
      </c>
      <c r="O28" s="664">
        <v>0.90859999999999996</v>
      </c>
      <c r="P28" s="664">
        <v>0.908867343287736</v>
      </c>
      <c r="Q28" s="664">
        <v>0.91233568557774103</v>
      </c>
      <c r="R28" s="664">
        <v>0.91290000000000004</v>
      </c>
      <c r="S28" s="664">
        <v>0.92310000000000003</v>
      </c>
      <c r="T28" s="664">
        <v>0.92349999999999999</v>
      </c>
      <c r="U28" s="664">
        <v>0.92920000000000003</v>
      </c>
      <c r="V28" s="664">
        <v>0.93669999999999998</v>
      </c>
      <c r="W28" s="664">
        <v>0.93799999999999994</v>
      </c>
      <c r="X28" s="573" t="s">
        <v>329</v>
      </c>
      <c r="Y28" s="573" t="s">
        <v>3098</v>
      </c>
      <c r="Z28" s="573" t="s">
        <v>3099</v>
      </c>
      <c r="AA28" s="665">
        <v>0.26774999999999999</v>
      </c>
      <c r="AB28" s="662"/>
    </row>
    <row r="29" spans="1:28" ht="73.5" customHeight="1" x14ac:dyDescent="0.25">
      <c r="B29" s="650" t="s">
        <v>30</v>
      </c>
      <c r="C29" s="630" t="s">
        <v>305</v>
      </c>
      <c r="D29" s="586" t="s">
        <v>3096</v>
      </c>
      <c r="E29" s="630" t="s">
        <v>3097</v>
      </c>
      <c r="F29" s="652" t="s">
        <v>3080</v>
      </c>
      <c r="G29" s="563" t="s">
        <v>3076</v>
      </c>
      <c r="H29" s="652" t="str">
        <f t="shared" si="0"/>
        <v>Eliminación de conexiones directas existentes</v>
      </c>
      <c r="I29" s="652" t="s">
        <v>891</v>
      </c>
      <c r="J29" s="652" t="s">
        <v>3082</v>
      </c>
      <c r="K29" s="594">
        <f>SUM(L29:W29)</f>
        <v>407</v>
      </c>
      <c r="L29" s="660">
        <v>33</v>
      </c>
      <c r="M29" s="660">
        <v>29</v>
      </c>
      <c r="N29" s="660">
        <v>34</v>
      </c>
      <c r="O29" s="660">
        <v>33</v>
      </c>
      <c r="P29" s="660">
        <v>36</v>
      </c>
      <c r="Q29" s="660">
        <v>36</v>
      </c>
      <c r="R29" s="660">
        <v>36</v>
      </c>
      <c r="S29" s="660">
        <v>36</v>
      </c>
      <c r="T29" s="660">
        <v>32</v>
      </c>
      <c r="U29" s="660">
        <v>37</v>
      </c>
      <c r="V29" s="660">
        <v>33</v>
      </c>
      <c r="W29" s="660">
        <v>32</v>
      </c>
      <c r="X29" s="573" t="s">
        <v>329</v>
      </c>
      <c r="Y29" s="573" t="s">
        <v>3098</v>
      </c>
      <c r="Z29" s="573" t="s">
        <v>3099</v>
      </c>
      <c r="AA29" s="665"/>
      <c r="AB29" s="662"/>
    </row>
    <row r="30" spans="1:28" ht="57" customHeight="1" x14ac:dyDescent="0.25">
      <c r="B30" s="650" t="s">
        <v>30</v>
      </c>
      <c r="C30" s="630" t="s">
        <v>305</v>
      </c>
      <c r="D30" s="586" t="s">
        <v>3100</v>
      </c>
      <c r="E30" s="630" t="s">
        <v>3101</v>
      </c>
      <c r="F30" s="652" t="s">
        <v>3102</v>
      </c>
      <c r="G30" s="563" t="s">
        <v>3103</v>
      </c>
      <c r="H30" s="652" t="s">
        <v>3102</v>
      </c>
      <c r="I30" s="563" t="s">
        <v>3044</v>
      </c>
      <c r="J30" s="652" t="s">
        <v>3104</v>
      </c>
      <c r="K30" s="667">
        <f>+W30</f>
        <v>0.95</v>
      </c>
      <c r="L30" s="667">
        <v>0.7</v>
      </c>
      <c r="M30" s="667">
        <v>0.75</v>
      </c>
      <c r="N30" s="667">
        <v>0.8</v>
      </c>
      <c r="O30" s="667">
        <v>0.8</v>
      </c>
      <c r="P30" s="667">
        <v>0.85</v>
      </c>
      <c r="Q30" s="667">
        <v>0.9</v>
      </c>
      <c r="R30" s="667">
        <v>0.93</v>
      </c>
      <c r="S30" s="667">
        <v>0.95</v>
      </c>
      <c r="T30" s="667">
        <v>0.95</v>
      </c>
      <c r="U30" s="667">
        <v>0.95</v>
      </c>
      <c r="V30" s="667">
        <v>0.95</v>
      </c>
      <c r="W30" s="667">
        <v>0.95</v>
      </c>
      <c r="X30" s="573" t="s">
        <v>3046</v>
      </c>
      <c r="Y30" s="573" t="s">
        <v>3105</v>
      </c>
      <c r="Z30" s="573" t="s">
        <v>3106</v>
      </c>
      <c r="AA30" s="665">
        <v>0.4</v>
      </c>
      <c r="AB30" s="662"/>
    </row>
    <row r="31" spans="1:28" ht="57" customHeight="1" x14ac:dyDescent="0.25">
      <c r="B31" s="650" t="s">
        <v>30</v>
      </c>
      <c r="C31" s="630" t="s">
        <v>305</v>
      </c>
      <c r="D31" s="586" t="s">
        <v>3100</v>
      </c>
      <c r="E31" s="630" t="s">
        <v>3101</v>
      </c>
      <c r="F31" s="652" t="s">
        <v>3107</v>
      </c>
      <c r="G31" s="563" t="s">
        <v>3108</v>
      </c>
      <c r="H31" s="652" t="s">
        <v>3107</v>
      </c>
      <c r="I31" s="563" t="s">
        <v>3044</v>
      </c>
      <c r="J31" s="652" t="s">
        <v>3109</v>
      </c>
      <c r="K31" s="667">
        <f>+W31</f>
        <v>0.98</v>
      </c>
      <c r="L31" s="667">
        <v>0.95</v>
      </c>
      <c r="M31" s="667">
        <v>0.95</v>
      </c>
      <c r="N31" s="667">
        <v>0.97</v>
      </c>
      <c r="O31" s="667">
        <v>0.98</v>
      </c>
      <c r="P31" s="667">
        <v>0.98</v>
      </c>
      <c r="Q31" s="667">
        <v>0.98</v>
      </c>
      <c r="R31" s="667">
        <v>0.98</v>
      </c>
      <c r="S31" s="667">
        <v>0.98</v>
      </c>
      <c r="T31" s="667">
        <v>0.98</v>
      </c>
      <c r="U31" s="667">
        <v>0.98</v>
      </c>
      <c r="V31" s="667">
        <v>0.98</v>
      </c>
      <c r="W31" s="667">
        <v>0.98</v>
      </c>
      <c r="X31" s="573" t="s">
        <v>3046</v>
      </c>
      <c r="Y31" s="573" t="s">
        <v>3105</v>
      </c>
      <c r="Z31" s="573" t="s">
        <v>3106</v>
      </c>
      <c r="AA31" s="665"/>
      <c r="AB31" s="662"/>
    </row>
    <row r="32" spans="1:28" ht="57" customHeight="1" x14ac:dyDescent="0.25">
      <c r="B32" s="650" t="s">
        <v>30</v>
      </c>
      <c r="C32" s="630" t="s">
        <v>305</v>
      </c>
      <c r="D32" s="586" t="s">
        <v>3100</v>
      </c>
      <c r="E32" s="630" t="s">
        <v>3101</v>
      </c>
      <c r="F32" s="652" t="s">
        <v>3110</v>
      </c>
      <c r="G32" s="563" t="s">
        <v>3111</v>
      </c>
      <c r="H32" s="652" t="s">
        <v>3110</v>
      </c>
      <c r="I32" s="563" t="s">
        <v>3044</v>
      </c>
      <c r="J32" s="652" t="s">
        <v>3109</v>
      </c>
      <c r="K32" s="667">
        <f>+W32</f>
        <v>0.97</v>
      </c>
      <c r="L32" s="667">
        <v>0.9</v>
      </c>
      <c r="M32" s="667">
        <v>0.93</v>
      </c>
      <c r="N32" s="667">
        <v>0.95</v>
      </c>
      <c r="O32" s="667">
        <v>0.95</v>
      </c>
      <c r="P32" s="667">
        <v>0.96</v>
      </c>
      <c r="Q32" s="667">
        <v>0.97</v>
      </c>
      <c r="R32" s="667">
        <v>0.97</v>
      </c>
      <c r="S32" s="667">
        <v>0.97</v>
      </c>
      <c r="T32" s="667">
        <v>0.97</v>
      </c>
      <c r="U32" s="667">
        <v>0.97</v>
      </c>
      <c r="V32" s="667">
        <v>0.97</v>
      </c>
      <c r="W32" s="667">
        <v>0.97</v>
      </c>
      <c r="X32" s="573" t="s">
        <v>3046</v>
      </c>
      <c r="Y32" s="573" t="s">
        <v>3105</v>
      </c>
      <c r="Z32" s="573" t="s">
        <v>3106</v>
      </c>
      <c r="AA32" s="665"/>
      <c r="AB32" s="662"/>
    </row>
    <row r="33" spans="2:28" ht="57" customHeight="1" x14ac:dyDescent="0.25">
      <c r="B33" s="650" t="s">
        <v>30</v>
      </c>
      <c r="C33" s="630" t="s">
        <v>305</v>
      </c>
      <c r="D33" s="586" t="s">
        <v>3100</v>
      </c>
      <c r="E33" s="630" t="s">
        <v>3101</v>
      </c>
      <c r="F33" s="652" t="s">
        <v>3112</v>
      </c>
      <c r="G33" s="563" t="s">
        <v>3113</v>
      </c>
      <c r="H33" s="652" t="s">
        <v>3112</v>
      </c>
      <c r="I33" s="563" t="s">
        <v>3044</v>
      </c>
      <c r="J33" s="652" t="s">
        <v>3114</v>
      </c>
      <c r="K33" s="667">
        <f>+AVERAGE(L33:W33)</f>
        <v>1</v>
      </c>
      <c r="L33" s="667">
        <v>1</v>
      </c>
      <c r="M33" s="667">
        <v>1</v>
      </c>
      <c r="N33" s="667">
        <v>1</v>
      </c>
      <c r="O33" s="667">
        <v>1</v>
      </c>
      <c r="P33" s="667">
        <v>1</v>
      </c>
      <c r="Q33" s="667">
        <v>1</v>
      </c>
      <c r="R33" s="667">
        <v>1</v>
      </c>
      <c r="S33" s="667">
        <v>1</v>
      </c>
      <c r="T33" s="667">
        <v>1</v>
      </c>
      <c r="U33" s="667">
        <v>1</v>
      </c>
      <c r="V33" s="667">
        <v>1</v>
      </c>
      <c r="W33" s="667">
        <v>1</v>
      </c>
      <c r="X33" s="573" t="s">
        <v>3046</v>
      </c>
      <c r="Y33" s="573" t="s">
        <v>3105</v>
      </c>
      <c r="Z33" s="573" t="s">
        <v>3106</v>
      </c>
      <c r="AA33" s="665"/>
      <c r="AB33" s="662"/>
    </row>
    <row r="34" spans="2:28" ht="57" customHeight="1" x14ac:dyDescent="0.25">
      <c r="B34" s="650" t="s">
        <v>30</v>
      </c>
      <c r="C34" s="630" t="s">
        <v>305</v>
      </c>
      <c r="D34" s="586" t="s">
        <v>3100</v>
      </c>
      <c r="E34" s="630" t="s">
        <v>3101</v>
      </c>
      <c r="F34" s="652" t="s">
        <v>3115</v>
      </c>
      <c r="G34" s="563" t="s">
        <v>3116</v>
      </c>
      <c r="H34" s="652" t="s">
        <v>3115</v>
      </c>
      <c r="I34" s="563" t="s">
        <v>3044</v>
      </c>
      <c r="J34" s="652" t="s">
        <v>3117</v>
      </c>
      <c r="K34" s="667">
        <f>+W34</f>
        <v>0.95</v>
      </c>
      <c r="L34" s="667">
        <v>0.8</v>
      </c>
      <c r="M34" s="667">
        <v>0.83</v>
      </c>
      <c r="N34" s="667">
        <v>0.85</v>
      </c>
      <c r="O34" s="667">
        <v>0.87</v>
      </c>
      <c r="P34" s="667">
        <v>0.9</v>
      </c>
      <c r="Q34" s="667">
        <v>0.92</v>
      </c>
      <c r="R34" s="667">
        <v>0.93</v>
      </c>
      <c r="S34" s="667">
        <v>0.95</v>
      </c>
      <c r="T34" s="667">
        <v>0.95</v>
      </c>
      <c r="U34" s="667">
        <v>0.95</v>
      </c>
      <c r="V34" s="667">
        <v>0.95</v>
      </c>
      <c r="W34" s="667">
        <v>0.95</v>
      </c>
      <c r="X34" s="573" t="s">
        <v>3046</v>
      </c>
      <c r="Y34" s="573" t="s">
        <v>3105</v>
      </c>
      <c r="Z34" s="573" t="s">
        <v>3106</v>
      </c>
      <c r="AA34" s="665"/>
      <c r="AB34" s="662"/>
    </row>
    <row r="35" spans="2:28" ht="38.25" customHeight="1" x14ac:dyDescent="0.25">
      <c r="B35" s="650" t="s">
        <v>30</v>
      </c>
      <c r="C35" s="630" t="s">
        <v>305</v>
      </c>
      <c r="D35" s="586" t="s">
        <v>3118</v>
      </c>
      <c r="E35" s="668" t="s">
        <v>3119</v>
      </c>
      <c r="F35" s="651" t="s">
        <v>3120</v>
      </c>
      <c r="G35" s="563" t="s">
        <v>3121</v>
      </c>
      <c r="H35" s="571" t="s">
        <v>3120</v>
      </c>
      <c r="I35" s="652" t="s">
        <v>891</v>
      </c>
      <c r="J35" s="652" t="s">
        <v>3122</v>
      </c>
      <c r="K35" s="669">
        <f>SUM(L35:W35)</f>
        <v>614775</v>
      </c>
      <c r="L35" s="669">
        <v>24255</v>
      </c>
      <c r="M35" s="669">
        <v>21945</v>
      </c>
      <c r="N35" s="669">
        <v>24255</v>
      </c>
      <c r="O35" s="669">
        <v>59535</v>
      </c>
      <c r="P35" s="669">
        <v>65205</v>
      </c>
      <c r="Q35" s="669">
        <v>59535</v>
      </c>
      <c r="R35" s="669">
        <v>62370</v>
      </c>
      <c r="S35" s="669">
        <v>65205</v>
      </c>
      <c r="T35" s="669">
        <v>53865</v>
      </c>
      <c r="U35" s="669">
        <v>65205</v>
      </c>
      <c r="V35" s="669">
        <v>59535</v>
      </c>
      <c r="W35" s="669">
        <v>53865</v>
      </c>
      <c r="X35" s="573" t="s">
        <v>3046</v>
      </c>
      <c r="Y35" s="606" t="s">
        <v>3047</v>
      </c>
      <c r="Z35" s="573" t="s">
        <v>3048</v>
      </c>
      <c r="AA35" s="573" t="s">
        <v>869</v>
      </c>
      <c r="AB35" s="662"/>
    </row>
    <row r="36" spans="2:28" ht="38.25" customHeight="1" x14ac:dyDescent="0.25">
      <c r="B36" s="650" t="s">
        <v>30</v>
      </c>
      <c r="C36" s="630" t="s">
        <v>305</v>
      </c>
      <c r="D36" s="586" t="s">
        <v>3118</v>
      </c>
      <c r="E36" s="668" t="s">
        <v>3119</v>
      </c>
      <c r="F36" s="605" t="s">
        <v>3123</v>
      </c>
      <c r="G36" s="563" t="s">
        <v>3124</v>
      </c>
      <c r="H36" s="571" t="s">
        <v>3123</v>
      </c>
      <c r="I36" s="652" t="s">
        <v>891</v>
      </c>
      <c r="J36" s="652" t="s">
        <v>3125</v>
      </c>
      <c r="K36" s="669">
        <f>SUM(L36:W36)</f>
        <v>65780</v>
      </c>
      <c r="L36" s="670">
        <v>5460</v>
      </c>
      <c r="M36" s="670">
        <v>4940</v>
      </c>
      <c r="N36" s="670">
        <v>5460</v>
      </c>
      <c r="O36" s="670">
        <v>5460</v>
      </c>
      <c r="P36" s="670">
        <v>5980</v>
      </c>
      <c r="Q36" s="670">
        <v>5460</v>
      </c>
      <c r="R36" s="670">
        <v>5720</v>
      </c>
      <c r="S36" s="670">
        <v>5980</v>
      </c>
      <c r="T36" s="670">
        <v>4940</v>
      </c>
      <c r="U36" s="670">
        <v>5980</v>
      </c>
      <c r="V36" s="670">
        <v>5460</v>
      </c>
      <c r="W36" s="670">
        <v>4940</v>
      </c>
      <c r="X36" s="573" t="s">
        <v>3046</v>
      </c>
      <c r="Y36" s="573" t="s">
        <v>3047</v>
      </c>
      <c r="Z36" s="573" t="s">
        <v>3048</v>
      </c>
      <c r="AA36" s="573" t="s">
        <v>869</v>
      </c>
      <c r="AB36" s="662"/>
    </row>
    <row r="37" spans="2:28" ht="67.5" customHeight="1" x14ac:dyDescent="0.25">
      <c r="B37" s="650" t="s">
        <v>30</v>
      </c>
      <c r="C37" s="630" t="s">
        <v>305</v>
      </c>
      <c r="D37" s="586" t="s">
        <v>3118</v>
      </c>
      <c r="E37" s="668" t="s">
        <v>3119</v>
      </c>
      <c r="F37" s="651" t="s">
        <v>3126</v>
      </c>
      <c r="G37" s="563" t="s">
        <v>3127</v>
      </c>
      <c r="H37" s="571" t="s">
        <v>3126</v>
      </c>
      <c r="I37" s="563" t="s">
        <v>3044</v>
      </c>
      <c r="J37" s="563" t="s">
        <v>3128</v>
      </c>
      <c r="K37" s="667">
        <f>+AVERAGE(L37:W37)</f>
        <v>1</v>
      </c>
      <c r="L37" s="582">
        <v>1</v>
      </c>
      <c r="M37" s="582">
        <v>1</v>
      </c>
      <c r="N37" s="582">
        <v>1</v>
      </c>
      <c r="O37" s="582">
        <v>1</v>
      </c>
      <c r="P37" s="582">
        <v>1</v>
      </c>
      <c r="Q37" s="582">
        <v>1</v>
      </c>
      <c r="R37" s="582">
        <v>1</v>
      </c>
      <c r="S37" s="582">
        <v>1</v>
      </c>
      <c r="T37" s="582">
        <v>1</v>
      </c>
      <c r="U37" s="582">
        <v>1</v>
      </c>
      <c r="V37" s="582">
        <v>1</v>
      </c>
      <c r="W37" s="582">
        <v>1</v>
      </c>
      <c r="X37" s="573" t="s">
        <v>3046</v>
      </c>
      <c r="Y37" s="573" t="s">
        <v>3047</v>
      </c>
      <c r="Z37" s="573" t="s">
        <v>3048</v>
      </c>
      <c r="AA37" s="573" t="s">
        <v>869</v>
      </c>
      <c r="AB37" s="662"/>
    </row>
    <row r="38" spans="2:28" ht="80.25" customHeight="1" x14ac:dyDescent="0.25">
      <c r="B38" s="650" t="s">
        <v>30</v>
      </c>
      <c r="C38" s="586" t="s">
        <v>342</v>
      </c>
      <c r="D38" s="586" t="s">
        <v>3073</v>
      </c>
      <c r="E38" s="630" t="s">
        <v>3129</v>
      </c>
      <c r="F38" s="651" t="s">
        <v>2820</v>
      </c>
      <c r="G38" s="563" t="s">
        <v>3130</v>
      </c>
      <c r="H38" s="652" t="str">
        <f t="shared" ref="H38:H47" si="1">+F38</f>
        <v>Saneamiento de totalizadores</v>
      </c>
      <c r="I38" s="652" t="s">
        <v>891</v>
      </c>
      <c r="J38" s="652" t="s">
        <v>3131</v>
      </c>
      <c r="K38" s="594">
        <f>SUM(L38:W38)</f>
        <v>8323</v>
      </c>
      <c r="L38" s="671">
        <v>678</v>
      </c>
      <c r="M38" s="671">
        <v>603</v>
      </c>
      <c r="N38" s="671">
        <v>708</v>
      </c>
      <c r="O38" s="671">
        <v>693</v>
      </c>
      <c r="P38" s="671">
        <v>724</v>
      </c>
      <c r="Q38" s="671">
        <v>724</v>
      </c>
      <c r="R38" s="671">
        <v>724</v>
      </c>
      <c r="S38" s="671">
        <v>724</v>
      </c>
      <c r="T38" s="671">
        <v>650</v>
      </c>
      <c r="U38" s="671">
        <v>754</v>
      </c>
      <c r="V38" s="671">
        <v>693</v>
      </c>
      <c r="W38" s="671">
        <v>648</v>
      </c>
      <c r="X38" s="573" t="s">
        <v>329</v>
      </c>
      <c r="Y38" s="573" t="s">
        <v>3078</v>
      </c>
      <c r="Z38" s="573" t="s">
        <v>3079</v>
      </c>
      <c r="AA38" s="665">
        <v>1.1781000000000004</v>
      </c>
      <c r="AB38" s="662"/>
    </row>
    <row r="39" spans="2:28" ht="80.25" customHeight="1" x14ac:dyDescent="0.25">
      <c r="B39" s="650" t="s">
        <v>30</v>
      </c>
      <c r="C39" s="586" t="s">
        <v>342</v>
      </c>
      <c r="D39" s="586" t="s">
        <v>3073</v>
      </c>
      <c r="E39" s="630" t="s">
        <v>3129</v>
      </c>
      <c r="F39" s="651" t="s">
        <v>3132</v>
      </c>
      <c r="G39" s="563" t="s">
        <v>3133</v>
      </c>
      <c r="H39" s="652" t="str">
        <f t="shared" si="1"/>
        <v>Resolución de Totalizadores Anómalos</v>
      </c>
      <c r="I39" s="563" t="s">
        <v>3044</v>
      </c>
      <c r="J39" s="652" t="s">
        <v>3134</v>
      </c>
      <c r="K39" s="663">
        <f>+W39</f>
        <v>0.70728886959283888</v>
      </c>
      <c r="L39" s="664">
        <v>0.55728886959283885</v>
      </c>
      <c r="M39" s="664">
        <v>0.57092523322920252</v>
      </c>
      <c r="N39" s="664">
        <v>0.58456159686556619</v>
      </c>
      <c r="O39" s="664">
        <v>0.59819796050192986</v>
      </c>
      <c r="P39" s="664">
        <v>0.61183432413829353</v>
      </c>
      <c r="Q39" s="664">
        <v>0.6254706877746572</v>
      </c>
      <c r="R39" s="664">
        <v>0.63910705141102087</v>
      </c>
      <c r="S39" s="664">
        <v>0.65274341504738453</v>
      </c>
      <c r="T39" s="664">
        <v>0.6663797786837482</v>
      </c>
      <c r="U39" s="664">
        <v>0.68001614232011187</v>
      </c>
      <c r="V39" s="664">
        <v>0.69365250595647554</v>
      </c>
      <c r="W39" s="664">
        <v>0.70728886959283888</v>
      </c>
      <c r="X39" s="573" t="s">
        <v>329</v>
      </c>
      <c r="Y39" s="573" t="s">
        <v>3078</v>
      </c>
      <c r="Z39" s="573" t="s">
        <v>3079</v>
      </c>
      <c r="AA39" s="665"/>
      <c r="AB39" s="662"/>
    </row>
    <row r="40" spans="2:28" ht="80.25" customHeight="1" x14ac:dyDescent="0.25">
      <c r="B40" s="650" t="s">
        <v>30</v>
      </c>
      <c r="C40" s="586" t="s">
        <v>342</v>
      </c>
      <c r="D40" s="586" t="s">
        <v>3083</v>
      </c>
      <c r="E40" s="630" t="s">
        <v>3135</v>
      </c>
      <c r="F40" s="651" t="s">
        <v>2820</v>
      </c>
      <c r="G40" s="563" t="s">
        <v>3130</v>
      </c>
      <c r="H40" s="652" t="str">
        <f t="shared" si="1"/>
        <v>Saneamiento de totalizadores</v>
      </c>
      <c r="I40" s="652" t="s">
        <v>891</v>
      </c>
      <c r="J40" s="652" t="s">
        <v>3131</v>
      </c>
      <c r="K40" s="594">
        <f>SUM(L40:W40)</f>
        <v>1923</v>
      </c>
      <c r="L40" s="671">
        <v>156</v>
      </c>
      <c r="M40" s="671">
        <v>139</v>
      </c>
      <c r="N40" s="671">
        <v>163</v>
      </c>
      <c r="O40" s="671">
        <v>160</v>
      </c>
      <c r="P40" s="671">
        <v>168</v>
      </c>
      <c r="Q40" s="671">
        <v>168</v>
      </c>
      <c r="R40" s="671">
        <v>168</v>
      </c>
      <c r="S40" s="671">
        <v>168</v>
      </c>
      <c r="T40" s="671">
        <v>149</v>
      </c>
      <c r="U40" s="671">
        <v>175</v>
      </c>
      <c r="V40" s="671">
        <v>160</v>
      </c>
      <c r="W40" s="671">
        <v>149</v>
      </c>
      <c r="X40" s="573" t="s">
        <v>329</v>
      </c>
      <c r="Y40" s="573" t="s">
        <v>3085</v>
      </c>
      <c r="Z40" s="573" t="s">
        <v>3086</v>
      </c>
      <c r="AA40" s="665">
        <v>0.32129999999999997</v>
      </c>
      <c r="AB40" s="662"/>
    </row>
    <row r="41" spans="2:28" ht="80.25" customHeight="1" x14ac:dyDescent="0.25">
      <c r="B41" s="650" t="s">
        <v>30</v>
      </c>
      <c r="C41" s="586" t="s">
        <v>342</v>
      </c>
      <c r="D41" s="586" t="s">
        <v>3083</v>
      </c>
      <c r="E41" s="630" t="s">
        <v>3135</v>
      </c>
      <c r="F41" s="651" t="s">
        <v>3132</v>
      </c>
      <c r="G41" s="563" t="s">
        <v>3133</v>
      </c>
      <c r="H41" s="652" t="str">
        <f t="shared" si="1"/>
        <v>Resolución de Totalizadores Anómalos</v>
      </c>
      <c r="I41" s="563" t="s">
        <v>3044</v>
      </c>
      <c r="J41" s="652" t="s">
        <v>3134</v>
      </c>
      <c r="K41" s="663">
        <f>+W41</f>
        <v>0.67985001245573018</v>
      </c>
      <c r="L41" s="664">
        <v>0.47985001245573017</v>
      </c>
      <c r="M41" s="664">
        <v>0.49803183063754836</v>
      </c>
      <c r="N41" s="664">
        <v>0.51621364881936649</v>
      </c>
      <c r="O41" s="664">
        <v>0.53439546700118468</v>
      </c>
      <c r="P41" s="664">
        <v>0.55257728518300286</v>
      </c>
      <c r="Q41" s="664">
        <v>0.57075910336482105</v>
      </c>
      <c r="R41" s="664">
        <v>0.58894092154663924</v>
      </c>
      <c r="S41" s="664">
        <v>0.60712273972845743</v>
      </c>
      <c r="T41" s="664">
        <v>0.62530455791027562</v>
      </c>
      <c r="U41" s="664">
        <v>0.6434863760920938</v>
      </c>
      <c r="V41" s="664">
        <v>0.66166819427391199</v>
      </c>
      <c r="W41" s="664">
        <v>0.67985001245573018</v>
      </c>
      <c r="X41" s="573" t="s">
        <v>329</v>
      </c>
      <c r="Y41" s="573" t="s">
        <v>3085</v>
      </c>
      <c r="Z41" s="573" t="s">
        <v>3086</v>
      </c>
      <c r="AA41" s="665"/>
      <c r="AB41" s="662"/>
    </row>
    <row r="42" spans="2:28" ht="80.25" customHeight="1" x14ac:dyDescent="0.25">
      <c r="B42" s="650" t="s">
        <v>30</v>
      </c>
      <c r="C42" s="586" t="s">
        <v>342</v>
      </c>
      <c r="D42" s="586" t="s">
        <v>3087</v>
      </c>
      <c r="E42" s="630" t="s">
        <v>3136</v>
      </c>
      <c r="F42" s="651" t="s">
        <v>2820</v>
      </c>
      <c r="G42" s="563" t="s">
        <v>3130</v>
      </c>
      <c r="H42" s="652" t="str">
        <f t="shared" si="1"/>
        <v>Saneamiento de totalizadores</v>
      </c>
      <c r="I42" s="652" t="s">
        <v>891</v>
      </c>
      <c r="J42" s="652" t="s">
        <v>3131</v>
      </c>
      <c r="K42" s="594">
        <f>SUM(L42:W42)</f>
        <v>3897</v>
      </c>
      <c r="L42" s="671">
        <v>317</v>
      </c>
      <c r="M42" s="671">
        <v>283</v>
      </c>
      <c r="N42" s="671">
        <v>331</v>
      </c>
      <c r="O42" s="671">
        <v>324</v>
      </c>
      <c r="P42" s="671">
        <v>339</v>
      </c>
      <c r="Q42" s="671">
        <v>339</v>
      </c>
      <c r="R42" s="671">
        <v>339</v>
      </c>
      <c r="S42" s="671">
        <v>339</v>
      </c>
      <c r="T42" s="671">
        <v>305</v>
      </c>
      <c r="U42" s="671">
        <v>353</v>
      </c>
      <c r="V42" s="671">
        <v>324</v>
      </c>
      <c r="W42" s="671">
        <v>304</v>
      </c>
      <c r="X42" s="573" t="s">
        <v>329</v>
      </c>
      <c r="Y42" s="573" t="s">
        <v>3089</v>
      </c>
      <c r="Z42" s="573" t="s">
        <v>3090</v>
      </c>
      <c r="AA42" s="665">
        <v>0.64259999999999995</v>
      </c>
      <c r="AB42" s="662"/>
    </row>
    <row r="43" spans="2:28" ht="80.25" customHeight="1" x14ac:dyDescent="0.25">
      <c r="B43" s="650" t="s">
        <v>30</v>
      </c>
      <c r="C43" s="586" t="s">
        <v>342</v>
      </c>
      <c r="D43" s="586" t="s">
        <v>3087</v>
      </c>
      <c r="E43" s="630" t="s">
        <v>3136</v>
      </c>
      <c r="F43" s="651" t="s">
        <v>3132</v>
      </c>
      <c r="G43" s="563" t="s">
        <v>3133</v>
      </c>
      <c r="H43" s="652" t="str">
        <f t="shared" si="1"/>
        <v>Resolución de Totalizadores Anómalos</v>
      </c>
      <c r="I43" s="563" t="s">
        <v>3044</v>
      </c>
      <c r="J43" s="652" t="s">
        <v>3134</v>
      </c>
      <c r="K43" s="663">
        <f>+W43</f>
        <v>0.90609244948855383</v>
      </c>
      <c r="L43" s="664">
        <v>0.79609244948855384</v>
      </c>
      <c r="M43" s="664">
        <v>0.80609244948855385</v>
      </c>
      <c r="N43" s="664">
        <v>0.81609244948855386</v>
      </c>
      <c r="O43" s="664">
        <v>0.82609244948855387</v>
      </c>
      <c r="P43" s="664">
        <v>0.83609244948855388</v>
      </c>
      <c r="Q43" s="664">
        <v>0.84609244948855389</v>
      </c>
      <c r="R43" s="664">
        <v>0.8560924494885539</v>
      </c>
      <c r="S43" s="664">
        <v>0.86609244948855391</v>
      </c>
      <c r="T43" s="664">
        <v>0.87609244948855391</v>
      </c>
      <c r="U43" s="664">
        <v>0.88609244948855392</v>
      </c>
      <c r="V43" s="664">
        <v>0.89609244948855393</v>
      </c>
      <c r="W43" s="664">
        <v>0.90609244948855383</v>
      </c>
      <c r="X43" s="573" t="s">
        <v>329</v>
      </c>
      <c r="Y43" s="573" t="s">
        <v>3089</v>
      </c>
      <c r="Z43" s="573" t="s">
        <v>3090</v>
      </c>
      <c r="AA43" s="665"/>
      <c r="AB43" s="662"/>
    </row>
    <row r="44" spans="2:28" ht="80.25" customHeight="1" x14ac:dyDescent="0.25">
      <c r="B44" s="650" t="s">
        <v>30</v>
      </c>
      <c r="C44" s="586" t="s">
        <v>342</v>
      </c>
      <c r="D44" s="586" t="s">
        <v>3091</v>
      </c>
      <c r="E44" s="630" t="s">
        <v>3137</v>
      </c>
      <c r="F44" s="651" t="s">
        <v>2820</v>
      </c>
      <c r="G44" s="563" t="s">
        <v>3130</v>
      </c>
      <c r="H44" s="652" t="str">
        <f t="shared" si="1"/>
        <v>Saneamiento de totalizadores</v>
      </c>
      <c r="I44" s="652" t="s">
        <v>891</v>
      </c>
      <c r="J44" s="652" t="s">
        <v>3131</v>
      </c>
      <c r="K44" s="594">
        <f>SUM(L44:W44)</f>
        <v>2683</v>
      </c>
      <c r="L44" s="671">
        <v>218</v>
      </c>
      <c r="M44" s="671">
        <v>194</v>
      </c>
      <c r="N44" s="671">
        <v>228</v>
      </c>
      <c r="O44" s="671">
        <v>223</v>
      </c>
      <c r="P44" s="671">
        <v>234</v>
      </c>
      <c r="Q44" s="671">
        <v>234</v>
      </c>
      <c r="R44" s="671">
        <v>234</v>
      </c>
      <c r="S44" s="671">
        <v>234</v>
      </c>
      <c r="T44" s="671">
        <v>209</v>
      </c>
      <c r="U44" s="671">
        <v>243</v>
      </c>
      <c r="V44" s="671">
        <v>223</v>
      </c>
      <c r="W44" s="671">
        <v>209</v>
      </c>
      <c r="X44" s="573" t="s">
        <v>329</v>
      </c>
      <c r="Y44" s="573" t="s">
        <v>3093</v>
      </c>
      <c r="Z44" s="573" t="s">
        <v>3094</v>
      </c>
      <c r="AA44" s="665">
        <v>0.4284</v>
      </c>
      <c r="AB44" s="662"/>
    </row>
    <row r="45" spans="2:28" ht="80.25" customHeight="1" x14ac:dyDescent="0.25">
      <c r="B45" s="650" t="s">
        <v>30</v>
      </c>
      <c r="C45" s="586" t="s">
        <v>342</v>
      </c>
      <c r="D45" s="586" t="s">
        <v>3091</v>
      </c>
      <c r="E45" s="630" t="s">
        <v>3137</v>
      </c>
      <c r="F45" s="651" t="s">
        <v>3132</v>
      </c>
      <c r="G45" s="563" t="s">
        <v>3133</v>
      </c>
      <c r="H45" s="652" t="str">
        <f t="shared" si="1"/>
        <v>Resolución de Totalizadores Anómalos</v>
      </c>
      <c r="I45" s="563" t="s">
        <v>3044</v>
      </c>
      <c r="J45" s="652" t="s">
        <v>3134</v>
      </c>
      <c r="K45" s="663">
        <f>+W45</f>
        <v>0.70822622410699076</v>
      </c>
      <c r="L45" s="664">
        <v>0.52822622410699072</v>
      </c>
      <c r="M45" s="664">
        <v>0.54458986047062707</v>
      </c>
      <c r="N45" s="664">
        <v>0.56095349683426343</v>
      </c>
      <c r="O45" s="664">
        <v>0.57731713319789979</v>
      </c>
      <c r="P45" s="664">
        <v>0.59368076956153615</v>
      </c>
      <c r="Q45" s="664">
        <v>0.61004440592517251</v>
      </c>
      <c r="R45" s="664">
        <v>0.62640804228880886</v>
      </c>
      <c r="S45" s="664">
        <v>0.64277167865244522</v>
      </c>
      <c r="T45" s="664">
        <v>0.65913531501608158</v>
      </c>
      <c r="U45" s="664">
        <v>0.67549895137971794</v>
      </c>
      <c r="V45" s="664">
        <v>0.6918625877433543</v>
      </c>
      <c r="W45" s="664">
        <v>0.70822622410699076</v>
      </c>
      <c r="X45" s="573" t="s">
        <v>329</v>
      </c>
      <c r="Y45" s="573" t="s">
        <v>3093</v>
      </c>
      <c r="Z45" s="573" t="s">
        <v>3094</v>
      </c>
      <c r="AA45" s="665"/>
      <c r="AB45" s="662"/>
    </row>
    <row r="46" spans="2:28" ht="80.25" customHeight="1" x14ac:dyDescent="0.25">
      <c r="B46" s="650" t="s">
        <v>30</v>
      </c>
      <c r="C46" s="586" t="s">
        <v>342</v>
      </c>
      <c r="D46" s="586" t="s">
        <v>3096</v>
      </c>
      <c r="E46" s="630" t="s">
        <v>3138</v>
      </c>
      <c r="F46" s="651" t="s">
        <v>2820</v>
      </c>
      <c r="G46" s="563" t="s">
        <v>3130</v>
      </c>
      <c r="H46" s="652" t="str">
        <f t="shared" si="1"/>
        <v>Saneamiento de totalizadores</v>
      </c>
      <c r="I46" s="652" t="s">
        <v>891</v>
      </c>
      <c r="J46" s="652" t="s">
        <v>3131</v>
      </c>
      <c r="K46" s="594">
        <f>SUM(L46:W46)</f>
        <v>1917</v>
      </c>
      <c r="L46" s="671">
        <v>155.78699743370402</v>
      </c>
      <c r="M46" s="671">
        <v>137.74850299401197</v>
      </c>
      <c r="N46" s="671">
        <v>162.3464499572284</v>
      </c>
      <c r="O46" s="671">
        <v>159.06672369546621</v>
      </c>
      <c r="P46" s="671">
        <v>167.2660393498717</v>
      </c>
      <c r="Q46" s="671">
        <v>167.2660393498717</v>
      </c>
      <c r="R46" s="671">
        <v>167.2660393498717</v>
      </c>
      <c r="S46" s="671">
        <v>167.2660393498717</v>
      </c>
      <c r="T46" s="671">
        <v>150.86740804106074</v>
      </c>
      <c r="U46" s="671">
        <v>173.82549187339606</v>
      </c>
      <c r="V46" s="671">
        <v>159.06672369546621</v>
      </c>
      <c r="W46" s="671">
        <v>149.22754491017966</v>
      </c>
      <c r="X46" s="573" t="s">
        <v>329</v>
      </c>
      <c r="Y46" s="573" t="s">
        <v>3098</v>
      </c>
      <c r="Z46" s="573" t="s">
        <v>3099</v>
      </c>
      <c r="AA46" s="665">
        <v>0.2142</v>
      </c>
      <c r="AB46" s="662"/>
    </row>
    <row r="47" spans="2:28" ht="80.25" customHeight="1" x14ac:dyDescent="0.25">
      <c r="B47" s="650" t="s">
        <v>30</v>
      </c>
      <c r="C47" s="586" t="s">
        <v>342</v>
      </c>
      <c r="D47" s="586" t="s">
        <v>3096</v>
      </c>
      <c r="E47" s="630" t="s">
        <v>3138</v>
      </c>
      <c r="F47" s="651" t="s">
        <v>3132</v>
      </c>
      <c r="G47" s="563" t="s">
        <v>3133</v>
      </c>
      <c r="H47" s="652" t="str">
        <f t="shared" si="1"/>
        <v>Resolución de Totalizadores Anómalos</v>
      </c>
      <c r="I47" s="563" t="s">
        <v>3044</v>
      </c>
      <c r="J47" s="652" t="s">
        <v>3134</v>
      </c>
      <c r="K47" s="663">
        <f>+W47</f>
        <v>0.71443862749399401</v>
      </c>
      <c r="L47" s="664">
        <v>0.51443862749399394</v>
      </c>
      <c r="M47" s="664">
        <v>0.53262044567581213</v>
      </c>
      <c r="N47" s="664">
        <v>0.55080226385763031</v>
      </c>
      <c r="O47" s="664">
        <v>0.5689840820394485</v>
      </c>
      <c r="P47" s="664">
        <v>0.58716590022126669</v>
      </c>
      <c r="Q47" s="664">
        <v>0.60534771840308488</v>
      </c>
      <c r="R47" s="664">
        <v>0.62352953658490307</v>
      </c>
      <c r="S47" s="664">
        <v>0.64171135476672125</v>
      </c>
      <c r="T47" s="664">
        <v>0.65989317294853944</v>
      </c>
      <c r="U47" s="664">
        <v>0.67807499113035763</v>
      </c>
      <c r="V47" s="664">
        <v>0.69625680931217582</v>
      </c>
      <c r="W47" s="664">
        <v>0.71443862749399401</v>
      </c>
      <c r="X47" s="573" t="s">
        <v>329</v>
      </c>
      <c r="Y47" s="573" t="s">
        <v>3098</v>
      </c>
      <c r="Z47" s="573" t="s">
        <v>3099</v>
      </c>
      <c r="AA47" s="665"/>
      <c r="AB47" s="662"/>
    </row>
    <row r="48" spans="2:28" ht="80.25" customHeight="1" x14ac:dyDescent="0.25">
      <c r="B48" s="650" t="s">
        <v>30</v>
      </c>
      <c r="C48" s="586" t="s">
        <v>342</v>
      </c>
      <c r="D48" s="586" t="s">
        <v>3139</v>
      </c>
      <c r="E48" s="651" t="s">
        <v>3140</v>
      </c>
      <c r="F48" s="651" t="s">
        <v>3141</v>
      </c>
      <c r="G48" s="563" t="s">
        <v>3142</v>
      </c>
      <c r="H48" s="651" t="s">
        <v>3141</v>
      </c>
      <c r="I48" s="563" t="s">
        <v>3044</v>
      </c>
      <c r="J48" s="652" t="s">
        <v>3143</v>
      </c>
      <c r="K48" s="582">
        <f>+W48</f>
        <v>0.87</v>
      </c>
      <c r="L48" s="582">
        <v>0.8</v>
      </c>
      <c r="M48" s="582">
        <v>0.8</v>
      </c>
      <c r="N48" s="582">
        <v>0.8</v>
      </c>
      <c r="O48" s="582">
        <v>0.8</v>
      </c>
      <c r="P48" s="582">
        <v>0.8</v>
      </c>
      <c r="Q48" s="582">
        <v>0.82</v>
      </c>
      <c r="R48" s="582">
        <v>0.83</v>
      </c>
      <c r="S48" s="582">
        <v>0.83</v>
      </c>
      <c r="T48" s="582">
        <v>0.83</v>
      </c>
      <c r="U48" s="582">
        <v>0.85</v>
      </c>
      <c r="V48" s="582">
        <v>0.87</v>
      </c>
      <c r="W48" s="582">
        <v>0.87</v>
      </c>
      <c r="X48" s="573" t="s">
        <v>3046</v>
      </c>
      <c r="Y48" s="573" t="s">
        <v>3105</v>
      </c>
      <c r="Z48" s="573" t="s">
        <v>3106</v>
      </c>
      <c r="AA48" s="665">
        <v>0.3</v>
      </c>
      <c r="AB48" s="662"/>
    </row>
    <row r="49" spans="2:28" ht="51" customHeight="1" x14ac:dyDescent="0.25">
      <c r="B49" s="650" t="s">
        <v>30</v>
      </c>
      <c r="C49" s="586" t="s">
        <v>342</v>
      </c>
      <c r="D49" s="586" t="s">
        <v>3139</v>
      </c>
      <c r="E49" s="651" t="s">
        <v>3140</v>
      </c>
      <c r="F49" s="651" t="s">
        <v>3144</v>
      </c>
      <c r="G49" s="563" t="s">
        <v>3145</v>
      </c>
      <c r="H49" s="651" t="s">
        <v>3144</v>
      </c>
      <c r="I49" s="563" t="s">
        <v>3044</v>
      </c>
      <c r="J49" s="652" t="s">
        <v>3146</v>
      </c>
      <c r="K49" s="667">
        <f>+W49</f>
        <v>1</v>
      </c>
      <c r="L49" s="582">
        <v>0.75</v>
      </c>
      <c r="M49" s="582">
        <v>0.8</v>
      </c>
      <c r="N49" s="582">
        <v>0.8</v>
      </c>
      <c r="O49" s="582">
        <v>0.8</v>
      </c>
      <c r="P49" s="582">
        <v>0.8</v>
      </c>
      <c r="Q49" s="582">
        <v>0.8</v>
      </c>
      <c r="R49" s="582">
        <v>0.8</v>
      </c>
      <c r="S49" s="582">
        <v>0.8</v>
      </c>
      <c r="T49" s="582">
        <v>0.85</v>
      </c>
      <c r="U49" s="582">
        <v>1</v>
      </c>
      <c r="V49" s="582">
        <v>1</v>
      </c>
      <c r="W49" s="582">
        <v>1</v>
      </c>
      <c r="X49" s="573" t="s">
        <v>3046</v>
      </c>
      <c r="Y49" s="573" t="s">
        <v>3105</v>
      </c>
      <c r="Z49" s="573" t="s">
        <v>3106</v>
      </c>
      <c r="AA49" s="665"/>
      <c r="AB49" s="662"/>
    </row>
    <row r="50" spans="2:28" ht="38.25" customHeight="1" x14ac:dyDescent="0.25">
      <c r="B50" s="650" t="s">
        <v>30</v>
      </c>
      <c r="C50" s="586" t="s">
        <v>342</v>
      </c>
      <c r="D50" s="659" t="s">
        <v>3100</v>
      </c>
      <c r="E50" s="651" t="s">
        <v>3147</v>
      </c>
      <c r="F50" s="651" t="s">
        <v>3148</v>
      </c>
      <c r="G50" s="563" t="s">
        <v>3149</v>
      </c>
      <c r="H50" s="571" t="s">
        <v>3148</v>
      </c>
      <c r="I50" s="652" t="s">
        <v>891</v>
      </c>
      <c r="J50" s="652" t="s">
        <v>3150</v>
      </c>
      <c r="K50" s="672">
        <f>SUM(L50:W50)</f>
        <v>390</v>
      </c>
      <c r="L50" s="672">
        <v>30</v>
      </c>
      <c r="M50" s="672">
        <v>30</v>
      </c>
      <c r="N50" s="672">
        <v>35</v>
      </c>
      <c r="O50" s="672">
        <v>30</v>
      </c>
      <c r="P50" s="672">
        <v>34</v>
      </c>
      <c r="Q50" s="672">
        <v>33</v>
      </c>
      <c r="R50" s="672">
        <v>33</v>
      </c>
      <c r="S50" s="672">
        <v>34</v>
      </c>
      <c r="T50" s="672">
        <v>33</v>
      </c>
      <c r="U50" s="672">
        <v>34</v>
      </c>
      <c r="V50" s="672">
        <v>33</v>
      </c>
      <c r="W50" s="672">
        <v>31</v>
      </c>
      <c r="X50" s="573" t="s">
        <v>3046</v>
      </c>
      <c r="Y50" s="573" t="s">
        <v>3105</v>
      </c>
      <c r="Z50" s="573" t="s">
        <v>3106</v>
      </c>
      <c r="AA50" s="673">
        <v>1</v>
      </c>
      <c r="AB50" s="674"/>
    </row>
    <row r="51" spans="2:28" ht="75.75" customHeight="1" x14ac:dyDescent="0.25">
      <c r="B51" s="650" t="s">
        <v>30</v>
      </c>
      <c r="C51" s="586" t="s">
        <v>342</v>
      </c>
      <c r="D51" s="586" t="s">
        <v>3151</v>
      </c>
      <c r="E51" s="651" t="s">
        <v>3152</v>
      </c>
      <c r="F51" s="651" t="s">
        <v>3153</v>
      </c>
      <c r="G51" s="579" t="s">
        <v>3154</v>
      </c>
      <c r="H51" s="571" t="s">
        <v>3153</v>
      </c>
      <c r="I51" s="563" t="s">
        <v>3044</v>
      </c>
      <c r="J51" s="652" t="s">
        <v>3155</v>
      </c>
      <c r="K51" s="582">
        <f>+W51</f>
        <v>0.79</v>
      </c>
      <c r="L51" s="582">
        <v>0.65</v>
      </c>
      <c r="M51" s="582">
        <v>0.67</v>
      </c>
      <c r="N51" s="582">
        <v>0.69</v>
      </c>
      <c r="O51" s="582">
        <v>0.71</v>
      </c>
      <c r="P51" s="582">
        <v>0.72</v>
      </c>
      <c r="Q51" s="582">
        <v>0.73</v>
      </c>
      <c r="R51" s="582">
        <v>0.74</v>
      </c>
      <c r="S51" s="582">
        <v>0.75</v>
      </c>
      <c r="T51" s="582">
        <v>0.76</v>
      </c>
      <c r="U51" s="582">
        <v>0.77</v>
      </c>
      <c r="V51" s="582">
        <v>0.78</v>
      </c>
      <c r="W51" s="582">
        <v>0.79</v>
      </c>
      <c r="X51" s="573" t="s">
        <v>3046</v>
      </c>
      <c r="Y51" s="573" t="s">
        <v>3156</v>
      </c>
      <c r="Z51" s="573" t="s">
        <v>3157</v>
      </c>
      <c r="AA51" s="673" t="s">
        <v>869</v>
      </c>
      <c r="AB51" s="674"/>
    </row>
    <row r="52" spans="2:28" ht="51" customHeight="1" x14ac:dyDescent="0.25">
      <c r="B52" s="650" t="s">
        <v>30</v>
      </c>
      <c r="C52" s="571" t="s">
        <v>342</v>
      </c>
      <c r="D52" s="571" t="s">
        <v>3151</v>
      </c>
      <c r="E52" s="651" t="s">
        <v>3152</v>
      </c>
      <c r="F52" s="651" t="s">
        <v>3158</v>
      </c>
      <c r="G52" s="579" t="s">
        <v>3154</v>
      </c>
      <c r="H52" s="571" t="s">
        <v>3158</v>
      </c>
      <c r="I52" s="563" t="s">
        <v>3159</v>
      </c>
      <c r="J52" s="652" t="s">
        <v>3160</v>
      </c>
      <c r="K52" s="672">
        <f>+W52</f>
        <v>5</v>
      </c>
      <c r="L52" s="672">
        <v>7</v>
      </c>
      <c r="M52" s="672">
        <v>7</v>
      </c>
      <c r="N52" s="672">
        <v>7</v>
      </c>
      <c r="O52" s="672">
        <v>7</v>
      </c>
      <c r="P52" s="672">
        <v>6</v>
      </c>
      <c r="Q52" s="672">
        <v>6</v>
      </c>
      <c r="R52" s="672">
        <v>6</v>
      </c>
      <c r="S52" s="672">
        <v>6</v>
      </c>
      <c r="T52" s="672">
        <v>6</v>
      </c>
      <c r="U52" s="672">
        <v>6</v>
      </c>
      <c r="V52" s="672">
        <v>5</v>
      </c>
      <c r="W52" s="672">
        <v>5</v>
      </c>
      <c r="X52" s="573" t="s">
        <v>3046</v>
      </c>
      <c r="Y52" s="573" t="s">
        <v>3156</v>
      </c>
      <c r="Z52" s="573" t="s">
        <v>3157</v>
      </c>
      <c r="AA52" s="673" t="s">
        <v>869</v>
      </c>
      <c r="AB52" s="674"/>
    </row>
    <row r="53" spans="2:28" ht="69" customHeight="1" x14ac:dyDescent="0.25">
      <c r="B53" s="650" t="s">
        <v>30</v>
      </c>
      <c r="C53" s="586" t="s">
        <v>342</v>
      </c>
      <c r="D53" s="586" t="s">
        <v>3151</v>
      </c>
      <c r="E53" s="651" t="s">
        <v>3152</v>
      </c>
      <c r="F53" s="651" t="s">
        <v>3161</v>
      </c>
      <c r="G53" s="579" t="s">
        <v>3154</v>
      </c>
      <c r="H53" s="571" t="s">
        <v>3161</v>
      </c>
      <c r="I53" s="563" t="s">
        <v>3044</v>
      </c>
      <c r="J53" s="652" t="s">
        <v>3162</v>
      </c>
      <c r="K53" s="667">
        <f>+AVERAGE(L53:W53)</f>
        <v>0.99833333333333341</v>
      </c>
      <c r="L53" s="582">
        <v>0.99</v>
      </c>
      <c r="M53" s="582">
        <v>0.99</v>
      </c>
      <c r="N53" s="582">
        <v>1</v>
      </c>
      <c r="O53" s="582">
        <v>1</v>
      </c>
      <c r="P53" s="582">
        <v>1</v>
      </c>
      <c r="Q53" s="582">
        <v>1</v>
      </c>
      <c r="R53" s="582">
        <v>1</v>
      </c>
      <c r="S53" s="582">
        <v>1</v>
      </c>
      <c r="T53" s="582">
        <v>1</v>
      </c>
      <c r="U53" s="582">
        <v>1</v>
      </c>
      <c r="V53" s="582">
        <v>1</v>
      </c>
      <c r="W53" s="582">
        <v>1</v>
      </c>
      <c r="X53" s="573" t="s">
        <v>3046</v>
      </c>
      <c r="Y53" s="573" t="s">
        <v>3156</v>
      </c>
      <c r="Z53" s="573" t="s">
        <v>3157</v>
      </c>
      <c r="AA53" s="673" t="s">
        <v>869</v>
      </c>
      <c r="AB53" s="674"/>
    </row>
    <row r="54" spans="2:28" ht="84" customHeight="1" x14ac:dyDescent="0.25">
      <c r="B54" s="650" t="s">
        <v>30</v>
      </c>
      <c r="C54" s="586" t="s">
        <v>342</v>
      </c>
      <c r="D54" s="586" t="s">
        <v>3163</v>
      </c>
      <c r="E54" s="651" t="s">
        <v>3164</v>
      </c>
      <c r="F54" s="651" t="s">
        <v>3165</v>
      </c>
      <c r="G54" s="563" t="s">
        <v>3166</v>
      </c>
      <c r="H54" s="571" t="s">
        <v>3167</v>
      </c>
      <c r="I54" s="652" t="s">
        <v>891</v>
      </c>
      <c r="J54" s="652" t="s">
        <v>3051</v>
      </c>
      <c r="K54" s="670">
        <f>SUM(L54:W54)</f>
        <v>36000</v>
      </c>
      <c r="L54" s="670">
        <v>3024</v>
      </c>
      <c r="M54" s="670">
        <v>2736</v>
      </c>
      <c r="N54" s="670">
        <v>3168</v>
      </c>
      <c r="O54" s="670">
        <v>2736</v>
      </c>
      <c r="P54" s="670">
        <v>3168</v>
      </c>
      <c r="Q54" s="670">
        <v>3024</v>
      </c>
      <c r="R54" s="670">
        <v>3024</v>
      </c>
      <c r="S54" s="670">
        <v>3168</v>
      </c>
      <c r="T54" s="670">
        <v>2880</v>
      </c>
      <c r="U54" s="670">
        <v>3312</v>
      </c>
      <c r="V54" s="670">
        <v>3024</v>
      </c>
      <c r="W54" s="670">
        <v>2736</v>
      </c>
      <c r="X54" s="573" t="s">
        <v>3046</v>
      </c>
      <c r="Y54" s="573" t="s">
        <v>3156</v>
      </c>
      <c r="Z54" s="573" t="s">
        <v>3157</v>
      </c>
      <c r="AA54" s="675">
        <v>0.2</v>
      </c>
      <c r="AB54" s="674"/>
    </row>
    <row r="55" spans="2:28" ht="38.25" customHeight="1" x14ac:dyDescent="0.25">
      <c r="B55" s="650" t="s">
        <v>30</v>
      </c>
      <c r="C55" s="586" t="s">
        <v>342</v>
      </c>
      <c r="D55" s="586" t="s">
        <v>3163</v>
      </c>
      <c r="E55" s="651" t="s">
        <v>3164</v>
      </c>
      <c r="F55" s="668" t="s">
        <v>3168</v>
      </c>
      <c r="G55" s="579" t="s">
        <v>3169</v>
      </c>
      <c r="H55" s="571" t="s">
        <v>3170</v>
      </c>
      <c r="I55" s="652" t="s">
        <v>891</v>
      </c>
      <c r="J55" s="652" t="s">
        <v>3051</v>
      </c>
      <c r="K55" s="670">
        <f>SUM(L55:W55)</f>
        <v>235620</v>
      </c>
      <c r="L55" s="670">
        <v>19635</v>
      </c>
      <c r="M55" s="670">
        <v>17765</v>
      </c>
      <c r="N55" s="670">
        <v>20570</v>
      </c>
      <c r="O55" s="670">
        <v>18700</v>
      </c>
      <c r="P55" s="670">
        <v>21505</v>
      </c>
      <c r="Q55" s="670">
        <v>19635</v>
      </c>
      <c r="R55" s="670">
        <v>20570</v>
      </c>
      <c r="S55" s="670">
        <v>19635</v>
      </c>
      <c r="T55" s="670">
        <v>18700</v>
      </c>
      <c r="U55" s="670">
        <v>21505</v>
      </c>
      <c r="V55" s="670">
        <v>18700</v>
      </c>
      <c r="W55" s="670">
        <v>18700</v>
      </c>
      <c r="X55" s="573" t="s">
        <v>3046</v>
      </c>
      <c r="Y55" s="573" t="s">
        <v>3156</v>
      </c>
      <c r="Z55" s="573" t="s">
        <v>3157</v>
      </c>
      <c r="AA55" s="675"/>
      <c r="AB55" s="674"/>
    </row>
    <row r="56" spans="2:28" ht="38.25" customHeight="1" x14ac:dyDescent="0.25">
      <c r="B56" s="650" t="s">
        <v>30</v>
      </c>
      <c r="C56" s="586" t="s">
        <v>342</v>
      </c>
      <c r="D56" s="586" t="s">
        <v>3163</v>
      </c>
      <c r="E56" s="651" t="s">
        <v>3164</v>
      </c>
      <c r="F56" s="668" t="s">
        <v>3168</v>
      </c>
      <c r="G56" s="579" t="s">
        <v>3169</v>
      </c>
      <c r="H56" s="571" t="s">
        <v>3171</v>
      </c>
      <c r="I56" s="652" t="s">
        <v>891</v>
      </c>
      <c r="J56" s="652" t="s">
        <v>3051</v>
      </c>
      <c r="K56" s="670">
        <f>SUM(L56:W56)</f>
        <v>18240</v>
      </c>
      <c r="L56" s="670">
        <v>1520</v>
      </c>
      <c r="M56" s="670">
        <v>1520</v>
      </c>
      <c r="N56" s="670">
        <v>1520</v>
      </c>
      <c r="O56" s="670">
        <v>1520</v>
      </c>
      <c r="P56" s="670">
        <v>1520</v>
      </c>
      <c r="Q56" s="670">
        <v>1520</v>
      </c>
      <c r="R56" s="670">
        <v>1520</v>
      </c>
      <c r="S56" s="670">
        <v>1520</v>
      </c>
      <c r="T56" s="670">
        <v>1520</v>
      </c>
      <c r="U56" s="670">
        <v>1520</v>
      </c>
      <c r="V56" s="670">
        <v>1520</v>
      </c>
      <c r="W56" s="670">
        <v>1520</v>
      </c>
      <c r="X56" s="573" t="s">
        <v>3046</v>
      </c>
      <c r="Y56" s="573" t="s">
        <v>3156</v>
      </c>
      <c r="Z56" s="573" t="s">
        <v>3157</v>
      </c>
      <c r="AA56" s="675"/>
      <c r="AB56" s="674"/>
    </row>
    <row r="57" spans="2:28" ht="38.25" customHeight="1" x14ac:dyDescent="0.25">
      <c r="B57" s="650" t="s">
        <v>30</v>
      </c>
      <c r="C57" s="586" t="s">
        <v>342</v>
      </c>
      <c r="D57" s="586" t="s">
        <v>3163</v>
      </c>
      <c r="E57" s="651" t="s">
        <v>3164</v>
      </c>
      <c r="F57" s="668" t="s">
        <v>3168</v>
      </c>
      <c r="G57" s="579" t="s">
        <v>3169</v>
      </c>
      <c r="H57" s="571" t="s">
        <v>3172</v>
      </c>
      <c r="I57" s="652" t="s">
        <v>891</v>
      </c>
      <c r="J57" s="652" t="s">
        <v>3051</v>
      </c>
      <c r="K57" s="670">
        <f>SUM(L57:W57)</f>
        <v>156</v>
      </c>
      <c r="L57" s="670">
        <v>13</v>
      </c>
      <c r="M57" s="670">
        <v>13</v>
      </c>
      <c r="N57" s="670">
        <v>13</v>
      </c>
      <c r="O57" s="670">
        <v>13</v>
      </c>
      <c r="P57" s="670">
        <v>13</v>
      </c>
      <c r="Q57" s="670">
        <v>13</v>
      </c>
      <c r="R57" s="670">
        <v>13</v>
      </c>
      <c r="S57" s="670">
        <v>13</v>
      </c>
      <c r="T57" s="670">
        <v>13</v>
      </c>
      <c r="U57" s="670">
        <v>13</v>
      </c>
      <c r="V57" s="670">
        <v>13</v>
      </c>
      <c r="W57" s="670">
        <v>13</v>
      </c>
      <c r="X57" s="573" t="s">
        <v>3046</v>
      </c>
      <c r="Y57" s="573" t="s">
        <v>3156</v>
      </c>
      <c r="Z57" s="573" t="s">
        <v>3157</v>
      </c>
      <c r="AA57" s="675"/>
      <c r="AB57" s="674"/>
    </row>
    <row r="58" spans="2:28" ht="78.75" customHeight="1" x14ac:dyDescent="0.25">
      <c r="B58" s="650" t="s">
        <v>30</v>
      </c>
      <c r="C58" s="586" t="s">
        <v>342</v>
      </c>
      <c r="D58" s="586" t="s">
        <v>3040</v>
      </c>
      <c r="E58" s="630" t="s">
        <v>3173</v>
      </c>
      <c r="F58" s="651" t="s">
        <v>3174</v>
      </c>
      <c r="G58" s="563" t="s">
        <v>3175</v>
      </c>
      <c r="H58" s="571" t="s">
        <v>3176</v>
      </c>
      <c r="I58" s="563" t="s">
        <v>3044</v>
      </c>
      <c r="J58" s="652" t="s">
        <v>3177</v>
      </c>
      <c r="K58" s="582">
        <f>SUM(L58:N58)</f>
        <v>0.99990000000000001</v>
      </c>
      <c r="L58" s="654">
        <v>0.33329999999999999</v>
      </c>
      <c r="M58" s="654">
        <v>0.33329999999999999</v>
      </c>
      <c r="N58" s="654">
        <v>0.33329999999999999</v>
      </c>
      <c r="O58" s="672"/>
      <c r="P58" s="672"/>
      <c r="Q58" s="672"/>
      <c r="R58" s="672"/>
      <c r="S58" s="672"/>
      <c r="T58" s="672"/>
      <c r="U58" s="672"/>
      <c r="V58" s="672"/>
      <c r="W58" s="672"/>
      <c r="X58" s="573" t="s">
        <v>3046</v>
      </c>
      <c r="Y58" s="573" t="s">
        <v>3047</v>
      </c>
      <c r="Z58" s="573" t="s">
        <v>3048</v>
      </c>
      <c r="AA58" s="675">
        <v>1.1000000000000001</v>
      </c>
      <c r="AB58" s="674"/>
    </row>
    <row r="59" spans="2:28" ht="52.5" customHeight="1" x14ac:dyDescent="0.25">
      <c r="B59" s="650" t="s">
        <v>30</v>
      </c>
      <c r="C59" s="586" t="s">
        <v>342</v>
      </c>
      <c r="D59" s="586" t="s">
        <v>3040</v>
      </c>
      <c r="E59" s="630" t="s">
        <v>3173</v>
      </c>
      <c r="F59" s="651" t="s">
        <v>3178</v>
      </c>
      <c r="G59" s="563" t="s">
        <v>3179</v>
      </c>
      <c r="H59" s="563" t="str">
        <f>+F59</f>
        <v>Incremento CT Totalizado</v>
      </c>
      <c r="I59" s="563" t="s">
        <v>3044</v>
      </c>
      <c r="J59" s="652" t="s">
        <v>3177</v>
      </c>
      <c r="K59" s="582">
        <f>SUM(L59:W59)</f>
        <v>0.1132</v>
      </c>
      <c r="L59" s="676"/>
      <c r="M59" s="676"/>
      <c r="N59" s="677">
        <v>2.8299999999999999E-2</v>
      </c>
      <c r="O59" s="676"/>
      <c r="P59" s="676"/>
      <c r="Q59" s="677">
        <v>2.8299999999999999E-2</v>
      </c>
      <c r="R59" s="676"/>
      <c r="S59" s="676"/>
      <c r="T59" s="677">
        <v>2.8299999999999999E-2</v>
      </c>
      <c r="U59" s="676"/>
      <c r="V59" s="676"/>
      <c r="W59" s="677">
        <v>2.8299999999999999E-2</v>
      </c>
      <c r="X59" s="573" t="s">
        <v>3046</v>
      </c>
      <c r="Y59" s="573" t="s">
        <v>3047</v>
      </c>
      <c r="Z59" s="573" t="s">
        <v>3048</v>
      </c>
      <c r="AA59" s="675"/>
      <c r="AB59" s="674"/>
    </row>
    <row r="60" spans="2:28" ht="68.25" customHeight="1" x14ac:dyDescent="0.25">
      <c r="B60" s="650" t="s">
        <v>30</v>
      </c>
      <c r="C60" s="586" t="s">
        <v>342</v>
      </c>
      <c r="D60" s="586" t="s">
        <v>3180</v>
      </c>
      <c r="E60" s="630" t="s">
        <v>3181</v>
      </c>
      <c r="F60" s="651" t="s">
        <v>3182</v>
      </c>
      <c r="G60" s="579" t="s">
        <v>3183</v>
      </c>
      <c r="H60" s="563" t="str">
        <f t="shared" ref="H60:H66" si="2">+F60</f>
        <v>Habilitación de Zonas telemedidas</v>
      </c>
      <c r="I60" s="652" t="s">
        <v>891</v>
      </c>
      <c r="J60" s="563" t="s">
        <v>3051</v>
      </c>
      <c r="K60" s="678">
        <f t="shared" ref="K60:K66" si="3">SUM(L60:W60)</f>
        <v>2</v>
      </c>
      <c r="L60" s="676"/>
      <c r="M60" s="676"/>
      <c r="N60" s="676">
        <v>2</v>
      </c>
      <c r="O60" s="676"/>
      <c r="P60" s="676"/>
      <c r="Q60" s="676"/>
      <c r="R60" s="676"/>
      <c r="S60" s="676"/>
      <c r="T60" s="676"/>
      <c r="U60" s="676"/>
      <c r="V60" s="676"/>
      <c r="W60" s="676"/>
      <c r="X60" s="573" t="s">
        <v>3061</v>
      </c>
      <c r="Y60" s="573" t="s">
        <v>3156</v>
      </c>
      <c r="Z60" s="573" t="s">
        <v>3157</v>
      </c>
      <c r="AA60" s="679">
        <v>2</v>
      </c>
      <c r="AB60" s="680"/>
    </row>
    <row r="61" spans="2:28" ht="60" customHeight="1" x14ac:dyDescent="0.25">
      <c r="B61" s="650" t="s">
        <v>30</v>
      </c>
      <c r="C61" s="586" t="s">
        <v>342</v>
      </c>
      <c r="D61" s="586" t="s">
        <v>3180</v>
      </c>
      <c r="E61" s="630" t="s">
        <v>3181</v>
      </c>
      <c r="F61" s="651" t="s">
        <v>3184</v>
      </c>
      <c r="G61" s="579" t="s">
        <v>3183</v>
      </c>
      <c r="H61" s="563" t="str">
        <f t="shared" si="2"/>
        <v>Cambio de medidor por tecnología</v>
      </c>
      <c r="I61" s="652" t="s">
        <v>891</v>
      </c>
      <c r="J61" s="563" t="s">
        <v>3185</v>
      </c>
      <c r="K61" s="564">
        <f t="shared" si="3"/>
        <v>23547.000000000004</v>
      </c>
      <c r="L61" s="670">
        <v>1954.4940711462452</v>
      </c>
      <c r="M61" s="670">
        <v>1768.3517786561265</v>
      </c>
      <c r="N61" s="670">
        <v>1954.4940711462452</v>
      </c>
      <c r="O61" s="670">
        <v>1954.4940711462452</v>
      </c>
      <c r="P61" s="670">
        <v>2140.6363636363635</v>
      </c>
      <c r="Q61" s="670">
        <v>1954.4940711462452</v>
      </c>
      <c r="R61" s="670">
        <v>2047.5652173913043</v>
      </c>
      <c r="S61" s="670">
        <v>2140.6363636363635</v>
      </c>
      <c r="T61" s="670">
        <v>1768.3517786561265</v>
      </c>
      <c r="U61" s="670">
        <v>2140.6363636363635</v>
      </c>
      <c r="V61" s="670">
        <v>1954.4940711462452</v>
      </c>
      <c r="W61" s="670">
        <v>1768.3517786561265</v>
      </c>
      <c r="X61" s="573" t="s">
        <v>3046</v>
      </c>
      <c r="Y61" s="573" t="s">
        <v>3078</v>
      </c>
      <c r="Z61" s="573" t="s">
        <v>3079</v>
      </c>
      <c r="AA61" s="679"/>
      <c r="AB61" s="680"/>
    </row>
    <row r="62" spans="2:28" ht="90.75" customHeight="1" x14ac:dyDescent="0.25">
      <c r="B62" s="650" t="s">
        <v>30</v>
      </c>
      <c r="C62" s="586" t="s">
        <v>342</v>
      </c>
      <c r="D62" s="573" t="s">
        <v>3186</v>
      </c>
      <c r="E62" s="630" t="s">
        <v>3187</v>
      </c>
      <c r="F62" s="651" t="s">
        <v>3184</v>
      </c>
      <c r="G62" s="571" t="s">
        <v>3183</v>
      </c>
      <c r="H62" s="571" t="str">
        <f t="shared" si="2"/>
        <v>Cambio de medidor por tecnología</v>
      </c>
      <c r="I62" s="652" t="s">
        <v>891</v>
      </c>
      <c r="J62" s="571" t="s">
        <v>3185</v>
      </c>
      <c r="K62" s="678">
        <f t="shared" si="3"/>
        <v>4035.0000000000009</v>
      </c>
      <c r="L62" s="681">
        <v>334.92094861660081</v>
      </c>
      <c r="M62" s="681">
        <v>303.02371541501975</v>
      </c>
      <c r="N62" s="681">
        <v>334.92094861660081</v>
      </c>
      <c r="O62" s="681">
        <v>334.92094861660081</v>
      </c>
      <c r="P62" s="681">
        <v>366.81818181818181</v>
      </c>
      <c r="Q62" s="681">
        <v>334.92094861660081</v>
      </c>
      <c r="R62" s="681">
        <v>350.86956521739131</v>
      </c>
      <c r="S62" s="681">
        <v>366.81818181818181</v>
      </c>
      <c r="T62" s="681">
        <v>303.02371541501975</v>
      </c>
      <c r="U62" s="681">
        <v>366.81818181818181</v>
      </c>
      <c r="V62" s="681">
        <v>334.92094861660081</v>
      </c>
      <c r="W62" s="681">
        <v>303.02371541501975</v>
      </c>
      <c r="X62" s="573" t="s">
        <v>3046</v>
      </c>
      <c r="Y62" s="573" t="s">
        <v>3085</v>
      </c>
      <c r="Z62" s="573" t="s">
        <v>3086</v>
      </c>
      <c r="AA62" s="679"/>
      <c r="AB62" s="680"/>
    </row>
    <row r="63" spans="2:28" ht="38.25" customHeight="1" x14ac:dyDescent="0.25">
      <c r="B63" s="650" t="s">
        <v>30</v>
      </c>
      <c r="C63" s="586" t="s">
        <v>342</v>
      </c>
      <c r="D63" s="586" t="s">
        <v>3188</v>
      </c>
      <c r="E63" s="630" t="s">
        <v>3189</v>
      </c>
      <c r="F63" s="651" t="s">
        <v>3182</v>
      </c>
      <c r="G63" s="579" t="s">
        <v>3183</v>
      </c>
      <c r="H63" s="563" t="str">
        <f t="shared" si="2"/>
        <v>Habilitación de Zonas telemedidas</v>
      </c>
      <c r="I63" s="652" t="s">
        <v>891</v>
      </c>
      <c r="J63" s="563" t="s">
        <v>3051</v>
      </c>
      <c r="K63" s="678">
        <f t="shared" si="3"/>
        <v>3</v>
      </c>
      <c r="L63" s="676"/>
      <c r="M63" s="676"/>
      <c r="N63" s="676">
        <v>3</v>
      </c>
      <c r="O63" s="676"/>
      <c r="P63" s="676"/>
      <c r="Q63" s="676"/>
      <c r="R63" s="676"/>
      <c r="S63" s="676"/>
      <c r="T63" s="676"/>
      <c r="U63" s="676"/>
      <c r="V63" s="676"/>
      <c r="W63" s="676"/>
      <c r="X63" s="573" t="s">
        <v>3061</v>
      </c>
      <c r="Y63" s="573" t="s">
        <v>3156</v>
      </c>
      <c r="Z63" s="573" t="s">
        <v>3157</v>
      </c>
      <c r="AA63" s="679"/>
      <c r="AB63" s="680"/>
    </row>
    <row r="64" spans="2:28" ht="56.25" customHeight="1" x14ac:dyDescent="0.25">
      <c r="B64" s="650" t="s">
        <v>30</v>
      </c>
      <c r="C64" s="586" t="s">
        <v>342</v>
      </c>
      <c r="D64" s="586" t="s">
        <v>3188</v>
      </c>
      <c r="E64" s="630" t="s">
        <v>3189</v>
      </c>
      <c r="F64" s="651" t="s">
        <v>3184</v>
      </c>
      <c r="G64" s="579" t="s">
        <v>3183</v>
      </c>
      <c r="H64" s="563" t="str">
        <f t="shared" si="2"/>
        <v>Cambio de medidor por tecnología</v>
      </c>
      <c r="I64" s="652" t="s">
        <v>891</v>
      </c>
      <c r="J64" s="563" t="s">
        <v>3185</v>
      </c>
      <c r="K64" s="678">
        <f t="shared" si="3"/>
        <v>14090.188920324905</v>
      </c>
      <c r="L64" s="670">
        <v>452.4</v>
      </c>
      <c r="M64" s="670">
        <v>452.4</v>
      </c>
      <c r="N64" s="670">
        <v>452.4</v>
      </c>
      <c r="O64" s="670">
        <v>452.4</v>
      </c>
      <c r="P64" s="670">
        <v>452.4</v>
      </c>
      <c r="Q64" s="670">
        <v>1689.7412743321295</v>
      </c>
      <c r="R64" s="670">
        <v>1689.7412743321295</v>
      </c>
      <c r="S64" s="670">
        <v>1689.7412743321295</v>
      </c>
      <c r="T64" s="670">
        <v>1689.7412743321295</v>
      </c>
      <c r="U64" s="670">
        <v>1689.7412743321295</v>
      </c>
      <c r="V64" s="670">
        <v>1689.7412743321295</v>
      </c>
      <c r="W64" s="670">
        <v>1689.7412743321295</v>
      </c>
      <c r="X64" s="573" t="s">
        <v>3046</v>
      </c>
      <c r="Y64" s="573" t="s">
        <v>3093</v>
      </c>
      <c r="Z64" s="573" t="s">
        <v>3094</v>
      </c>
      <c r="AA64" s="679"/>
      <c r="AB64" s="680"/>
    </row>
    <row r="65" spans="2:28" ht="38.25" customHeight="1" x14ac:dyDescent="0.25">
      <c r="B65" s="650" t="s">
        <v>30</v>
      </c>
      <c r="C65" s="586" t="s">
        <v>342</v>
      </c>
      <c r="D65" s="586" t="s">
        <v>3190</v>
      </c>
      <c r="E65" s="630" t="s">
        <v>3191</v>
      </c>
      <c r="F65" s="651" t="s">
        <v>3182</v>
      </c>
      <c r="G65" s="579" t="s">
        <v>3192</v>
      </c>
      <c r="H65" s="563" t="str">
        <f t="shared" si="2"/>
        <v>Habilitación de Zonas telemedidas</v>
      </c>
      <c r="I65" s="652" t="s">
        <v>891</v>
      </c>
      <c r="J65" s="563" t="s">
        <v>3051</v>
      </c>
      <c r="K65" s="678">
        <f t="shared" si="3"/>
        <v>3</v>
      </c>
      <c r="L65" s="676"/>
      <c r="M65" s="676"/>
      <c r="N65" s="676">
        <v>3</v>
      </c>
      <c r="O65" s="676"/>
      <c r="P65" s="676"/>
      <c r="Q65" s="676"/>
      <c r="R65" s="676"/>
      <c r="S65" s="676"/>
      <c r="T65" s="676"/>
      <c r="U65" s="676"/>
      <c r="V65" s="676"/>
      <c r="W65" s="676"/>
      <c r="X65" s="573" t="s">
        <v>3061</v>
      </c>
      <c r="Y65" s="573" t="s">
        <v>3156</v>
      </c>
      <c r="Z65" s="573" t="s">
        <v>3157</v>
      </c>
      <c r="AA65" s="679"/>
      <c r="AB65" s="680"/>
    </row>
    <row r="66" spans="2:28" ht="58.5" customHeight="1" x14ac:dyDescent="0.25">
      <c r="B66" s="650" t="s">
        <v>30</v>
      </c>
      <c r="C66" s="586" t="s">
        <v>342</v>
      </c>
      <c r="D66" s="586" t="s">
        <v>3190</v>
      </c>
      <c r="E66" s="630" t="s">
        <v>3191</v>
      </c>
      <c r="F66" s="651" t="s">
        <v>3184</v>
      </c>
      <c r="G66" s="579" t="s">
        <v>3192</v>
      </c>
      <c r="H66" s="563" t="str">
        <f t="shared" si="2"/>
        <v>Cambio de medidor por tecnología</v>
      </c>
      <c r="I66" s="652" t="s">
        <v>891</v>
      </c>
      <c r="J66" s="563" t="s">
        <v>3185</v>
      </c>
      <c r="K66" s="678">
        <f t="shared" si="3"/>
        <v>17762.459021630009</v>
      </c>
      <c r="L66" s="670"/>
      <c r="M66" s="670"/>
      <c r="N66" s="670"/>
      <c r="O66" s="670"/>
      <c r="P66" s="670"/>
      <c r="Q66" s="670">
        <v>2537.4941459471443</v>
      </c>
      <c r="R66" s="670">
        <v>2537.4941459471443</v>
      </c>
      <c r="S66" s="670">
        <v>2537.4941459471443</v>
      </c>
      <c r="T66" s="670">
        <v>2537.4941459471443</v>
      </c>
      <c r="U66" s="670">
        <v>2537.4941459471443</v>
      </c>
      <c r="V66" s="670">
        <v>2537.4941459471443</v>
      </c>
      <c r="W66" s="670">
        <v>2537.4941459471443</v>
      </c>
      <c r="X66" s="573" t="s">
        <v>3046</v>
      </c>
      <c r="Y66" s="573" t="s">
        <v>3089</v>
      </c>
      <c r="Z66" s="573" t="s">
        <v>3090</v>
      </c>
      <c r="AA66" s="679"/>
      <c r="AB66" s="680"/>
    </row>
    <row r="67" spans="2:28" ht="73.5" customHeight="1" x14ac:dyDescent="0.25">
      <c r="B67" s="573" t="s">
        <v>44</v>
      </c>
      <c r="C67" s="573" t="s">
        <v>45</v>
      </c>
      <c r="D67" s="573" t="s">
        <v>3040</v>
      </c>
      <c r="E67" s="571" t="s">
        <v>3193</v>
      </c>
      <c r="F67" s="630" t="s">
        <v>3194</v>
      </c>
      <c r="G67" s="630" t="s">
        <v>3195</v>
      </c>
      <c r="H67" s="630" t="str">
        <f>+F67</f>
        <v>Fiascalizar cantidad de energía entregada con relación a la facturada en las luminarias</v>
      </c>
      <c r="I67" s="563" t="s">
        <v>3044</v>
      </c>
      <c r="J67" s="571" t="s">
        <v>3196</v>
      </c>
      <c r="K67" s="657">
        <f>+AVERAGE(L67:W67)</f>
        <v>1</v>
      </c>
      <c r="L67" s="657">
        <v>1</v>
      </c>
      <c r="M67" s="657">
        <v>1</v>
      </c>
      <c r="N67" s="657">
        <v>1</v>
      </c>
      <c r="O67" s="657">
        <v>1</v>
      </c>
      <c r="P67" s="657">
        <v>1</v>
      </c>
      <c r="Q67" s="657">
        <v>1</v>
      </c>
      <c r="R67" s="657">
        <v>1</v>
      </c>
      <c r="S67" s="657">
        <v>1</v>
      </c>
      <c r="T67" s="657">
        <v>1</v>
      </c>
      <c r="U67" s="657">
        <v>1</v>
      </c>
      <c r="V67" s="657">
        <v>1</v>
      </c>
      <c r="W67" s="657">
        <v>1</v>
      </c>
      <c r="X67" s="573" t="s">
        <v>187</v>
      </c>
      <c r="Y67" s="573" t="s">
        <v>3047</v>
      </c>
      <c r="Z67" s="573" t="s">
        <v>3048</v>
      </c>
      <c r="AA67" s="573" t="s">
        <v>869</v>
      </c>
      <c r="AB67" s="680"/>
    </row>
    <row r="68" spans="2:28" ht="72.75" customHeight="1" x14ac:dyDescent="0.25">
      <c r="B68" s="586" t="s">
        <v>73</v>
      </c>
      <c r="C68" s="659" t="s">
        <v>493</v>
      </c>
      <c r="D68" s="573" t="s">
        <v>3197</v>
      </c>
      <c r="E68" s="571" t="s">
        <v>3198</v>
      </c>
      <c r="F68" s="571" t="s">
        <v>3199</v>
      </c>
      <c r="G68" s="571" t="s">
        <v>3200</v>
      </c>
      <c r="H68" s="571" t="str">
        <f>+F68</f>
        <v>Evaluar las zonas que su circuito sea clase C y su cobranza de un 90%, evaluar convertirlas en circuito B</v>
      </c>
      <c r="I68" s="563" t="s">
        <v>3044</v>
      </c>
      <c r="J68" s="571" t="s">
        <v>3201</v>
      </c>
      <c r="K68" s="582">
        <f>+SUM(L68:W68)</f>
        <v>1</v>
      </c>
      <c r="L68" s="682">
        <v>0.2</v>
      </c>
      <c r="M68" s="682">
        <v>0.2</v>
      </c>
      <c r="N68" s="682">
        <v>0.2</v>
      </c>
      <c r="O68" s="682">
        <v>0.2</v>
      </c>
      <c r="P68" s="682">
        <v>0.2</v>
      </c>
      <c r="Q68" s="602"/>
      <c r="R68" s="602"/>
      <c r="S68" s="602"/>
      <c r="T68" s="602"/>
      <c r="U68" s="602"/>
      <c r="V68" s="602"/>
      <c r="W68" s="602"/>
      <c r="X68" s="573" t="s">
        <v>3046</v>
      </c>
      <c r="Y68" s="573" t="s">
        <v>3052</v>
      </c>
      <c r="Z68" s="573" t="s">
        <v>3053</v>
      </c>
      <c r="AA68" s="573" t="s">
        <v>869</v>
      </c>
    </row>
    <row r="69" spans="2:28" ht="72.75" customHeight="1" x14ac:dyDescent="0.25">
      <c r="B69" s="586" t="s">
        <v>73</v>
      </c>
      <c r="C69" s="586" t="s">
        <v>516</v>
      </c>
      <c r="D69" s="573" t="s">
        <v>3202</v>
      </c>
      <c r="E69" s="571" t="s">
        <v>3203</v>
      </c>
      <c r="F69" s="630" t="s">
        <v>3204</v>
      </c>
      <c r="G69" s="683" t="s">
        <v>3205</v>
      </c>
      <c r="H69" s="630" t="s">
        <v>3206</v>
      </c>
      <c r="I69" s="652" t="s">
        <v>891</v>
      </c>
      <c r="J69" s="571" t="s">
        <v>3207</v>
      </c>
      <c r="K69" s="678">
        <f>SUM(L69:W69)</f>
        <v>58</v>
      </c>
      <c r="L69" s="602"/>
      <c r="M69" s="602">
        <v>6</v>
      </c>
      <c r="N69" s="602">
        <v>5</v>
      </c>
      <c r="O69" s="602">
        <v>5</v>
      </c>
      <c r="P69" s="602">
        <v>5</v>
      </c>
      <c r="Q69" s="602">
        <v>6</v>
      </c>
      <c r="R69" s="602">
        <v>5</v>
      </c>
      <c r="S69" s="602">
        <v>5</v>
      </c>
      <c r="T69" s="602">
        <v>5</v>
      </c>
      <c r="U69" s="602">
        <v>6</v>
      </c>
      <c r="V69" s="602">
        <v>5</v>
      </c>
      <c r="W69" s="602">
        <v>5</v>
      </c>
      <c r="X69" s="573" t="s">
        <v>1572</v>
      </c>
      <c r="Y69" s="573" t="s">
        <v>3208</v>
      </c>
      <c r="Z69" s="573" t="s">
        <v>3209</v>
      </c>
      <c r="AA69" s="573" t="s">
        <v>869</v>
      </c>
    </row>
    <row r="70" spans="2:28" ht="72.75" customHeight="1" x14ac:dyDescent="0.25">
      <c r="B70" s="586" t="s">
        <v>73</v>
      </c>
      <c r="C70" s="586" t="s">
        <v>516</v>
      </c>
      <c r="D70" s="573" t="s">
        <v>3210</v>
      </c>
      <c r="E70" s="571" t="s">
        <v>3203</v>
      </c>
      <c r="F70" s="630" t="s">
        <v>3211</v>
      </c>
      <c r="G70" s="683" t="s">
        <v>3205</v>
      </c>
      <c r="H70" s="630" t="s">
        <v>3211</v>
      </c>
      <c r="I70" s="652" t="s">
        <v>891</v>
      </c>
      <c r="J70" s="571" t="s">
        <v>3207</v>
      </c>
      <c r="K70" s="678">
        <f>SUM(L70:W70)</f>
        <v>58</v>
      </c>
      <c r="L70" s="602"/>
      <c r="M70" s="602">
        <v>6</v>
      </c>
      <c r="N70" s="602">
        <v>5</v>
      </c>
      <c r="O70" s="602">
        <v>5</v>
      </c>
      <c r="P70" s="602">
        <v>5</v>
      </c>
      <c r="Q70" s="602">
        <v>6</v>
      </c>
      <c r="R70" s="602">
        <v>5</v>
      </c>
      <c r="S70" s="602">
        <v>5</v>
      </c>
      <c r="T70" s="602">
        <v>5</v>
      </c>
      <c r="U70" s="602">
        <v>6</v>
      </c>
      <c r="V70" s="602">
        <v>5</v>
      </c>
      <c r="W70" s="602">
        <v>5</v>
      </c>
      <c r="X70" s="573" t="s">
        <v>1572</v>
      </c>
      <c r="Y70" s="573" t="s">
        <v>3208</v>
      </c>
      <c r="Z70" s="573" t="s">
        <v>3209</v>
      </c>
      <c r="AA70" s="573" t="s">
        <v>869</v>
      </c>
    </row>
    <row r="71" spans="2:28" ht="72.75" customHeight="1" x14ac:dyDescent="0.25">
      <c r="B71" s="586" t="s">
        <v>86</v>
      </c>
      <c r="C71" s="571" t="s">
        <v>561</v>
      </c>
      <c r="D71" s="571" t="s">
        <v>3202</v>
      </c>
      <c r="E71" s="571" t="s">
        <v>3203</v>
      </c>
      <c r="F71" s="630" t="s">
        <v>3212</v>
      </c>
      <c r="G71" s="630" t="s">
        <v>3213</v>
      </c>
      <c r="H71" s="630" t="s">
        <v>3214</v>
      </c>
      <c r="I71" s="563" t="s">
        <v>3044</v>
      </c>
      <c r="J71" s="571" t="s">
        <v>3215</v>
      </c>
      <c r="K71" s="657">
        <f>SUM(M71:T71)</f>
        <v>1</v>
      </c>
      <c r="L71" s="602"/>
      <c r="M71" s="657">
        <v>0.1</v>
      </c>
      <c r="N71" s="657">
        <v>0.1</v>
      </c>
      <c r="O71" s="657">
        <v>0.1</v>
      </c>
      <c r="P71" s="657">
        <v>0.1</v>
      </c>
      <c r="Q71" s="657">
        <v>0.1</v>
      </c>
      <c r="R71" s="657">
        <v>0.1</v>
      </c>
      <c r="S71" s="657">
        <v>0.1</v>
      </c>
      <c r="T71" s="657">
        <v>0.3</v>
      </c>
      <c r="U71" s="602"/>
      <c r="V71" s="602"/>
      <c r="W71" s="602"/>
      <c r="X71" s="573" t="s">
        <v>3046</v>
      </c>
      <c r="Y71" s="573" t="s">
        <v>3208</v>
      </c>
      <c r="Z71" s="573" t="s">
        <v>3209</v>
      </c>
      <c r="AA71" s="573" t="s">
        <v>869</v>
      </c>
    </row>
    <row r="72" spans="2:28" ht="72.75" customHeight="1" x14ac:dyDescent="0.25">
      <c r="B72" s="586" t="s">
        <v>86</v>
      </c>
      <c r="C72" s="571" t="s">
        <v>561</v>
      </c>
      <c r="D72" s="571" t="s">
        <v>3202</v>
      </c>
      <c r="E72" s="571" t="s">
        <v>3203</v>
      </c>
      <c r="F72" s="630" t="s">
        <v>3216</v>
      </c>
      <c r="G72" s="630" t="s">
        <v>3217</v>
      </c>
      <c r="H72" s="630" t="s">
        <v>3218</v>
      </c>
      <c r="I72" s="563" t="s">
        <v>3044</v>
      </c>
      <c r="J72" s="571" t="s">
        <v>3219</v>
      </c>
      <c r="K72" s="657">
        <f>+O72</f>
        <v>1</v>
      </c>
      <c r="L72" s="602"/>
      <c r="M72" s="602"/>
      <c r="N72" s="657"/>
      <c r="O72" s="657">
        <v>1</v>
      </c>
      <c r="P72" s="602"/>
      <c r="Q72" s="602"/>
      <c r="R72" s="602"/>
      <c r="S72" s="602"/>
      <c r="T72" s="602"/>
      <c r="U72" s="602"/>
      <c r="V72" s="602"/>
      <c r="W72" s="602"/>
      <c r="X72" s="573" t="s">
        <v>1572</v>
      </c>
      <c r="Y72" s="573" t="s">
        <v>3208</v>
      </c>
      <c r="Z72" s="573" t="s">
        <v>3209</v>
      </c>
      <c r="AA72" s="573" t="s">
        <v>869</v>
      </c>
    </row>
    <row r="73" spans="2:28" ht="72.75" customHeight="1" x14ac:dyDescent="0.25">
      <c r="B73" s="586" t="s">
        <v>86</v>
      </c>
      <c r="C73" s="571" t="s">
        <v>561</v>
      </c>
      <c r="D73" s="571" t="s">
        <v>3202</v>
      </c>
      <c r="E73" s="571" t="s">
        <v>3203</v>
      </c>
      <c r="F73" s="630" t="s">
        <v>3220</v>
      </c>
      <c r="G73" s="630" t="s">
        <v>3221</v>
      </c>
      <c r="H73" s="630" t="s">
        <v>3206</v>
      </c>
      <c r="I73" s="652" t="s">
        <v>891</v>
      </c>
      <c r="J73" s="571" t="s">
        <v>3207</v>
      </c>
      <c r="K73" s="678">
        <f>SUM(L73:W73)</f>
        <v>58</v>
      </c>
      <c r="L73" s="602"/>
      <c r="M73" s="602">
        <v>6</v>
      </c>
      <c r="N73" s="602">
        <v>5</v>
      </c>
      <c r="O73" s="602">
        <v>5</v>
      </c>
      <c r="P73" s="602">
        <v>5</v>
      </c>
      <c r="Q73" s="602">
        <v>6</v>
      </c>
      <c r="R73" s="602">
        <v>5</v>
      </c>
      <c r="S73" s="602">
        <v>5</v>
      </c>
      <c r="T73" s="602">
        <v>5</v>
      </c>
      <c r="U73" s="602">
        <v>6</v>
      </c>
      <c r="V73" s="602">
        <v>5</v>
      </c>
      <c r="W73" s="602">
        <v>5</v>
      </c>
      <c r="X73" s="573" t="s">
        <v>1572</v>
      </c>
      <c r="Y73" s="573" t="s">
        <v>3208</v>
      </c>
      <c r="Z73" s="573" t="s">
        <v>3209</v>
      </c>
      <c r="AA73" s="573" t="s">
        <v>869</v>
      </c>
    </row>
    <row r="74" spans="2:28" ht="72.75" customHeight="1" x14ac:dyDescent="0.25">
      <c r="B74" s="586" t="s">
        <v>86</v>
      </c>
      <c r="C74" s="571" t="s">
        <v>561</v>
      </c>
      <c r="D74" s="571" t="s">
        <v>3202</v>
      </c>
      <c r="E74" s="571" t="s">
        <v>3203</v>
      </c>
      <c r="F74" s="630" t="s">
        <v>3222</v>
      </c>
      <c r="G74" s="630" t="s">
        <v>3223</v>
      </c>
      <c r="H74" s="630" t="s">
        <v>3224</v>
      </c>
      <c r="I74" s="563" t="s">
        <v>3044</v>
      </c>
      <c r="J74" s="571" t="s">
        <v>3225</v>
      </c>
      <c r="K74" s="657">
        <f>+T74</f>
        <v>1</v>
      </c>
      <c r="L74" s="602"/>
      <c r="M74" s="602"/>
      <c r="N74" s="602"/>
      <c r="O74" s="602"/>
      <c r="P74" s="602"/>
      <c r="Q74" s="602"/>
      <c r="R74" s="602"/>
      <c r="S74" s="602"/>
      <c r="T74" s="657">
        <v>1</v>
      </c>
      <c r="U74" s="602"/>
      <c r="V74" s="602"/>
      <c r="W74" s="657"/>
      <c r="X74" s="573" t="s">
        <v>1572</v>
      </c>
      <c r="Y74" s="573" t="s">
        <v>3208</v>
      </c>
      <c r="Z74" s="573" t="s">
        <v>3209</v>
      </c>
      <c r="AA74" s="573" t="s">
        <v>869</v>
      </c>
    </row>
    <row r="75" spans="2:28" ht="123.75" customHeight="1" x14ac:dyDescent="0.25">
      <c r="B75" s="586" t="s">
        <v>86</v>
      </c>
      <c r="C75" s="659" t="s">
        <v>127</v>
      </c>
      <c r="D75" s="573" t="s">
        <v>3197</v>
      </c>
      <c r="E75" s="571" t="s">
        <v>3226</v>
      </c>
      <c r="F75" s="571" t="s">
        <v>3227</v>
      </c>
      <c r="G75" s="571" t="s">
        <v>3228</v>
      </c>
      <c r="H75" s="571" t="s">
        <v>3229</v>
      </c>
      <c r="I75" s="563" t="s">
        <v>3044</v>
      </c>
      <c r="J75" s="571" t="s">
        <v>3230</v>
      </c>
      <c r="K75" s="657">
        <f>+W75</f>
        <v>0.95</v>
      </c>
      <c r="L75" s="657">
        <v>0.84</v>
      </c>
      <c r="M75" s="657">
        <v>0.85</v>
      </c>
      <c r="N75" s="657">
        <v>0.86</v>
      </c>
      <c r="O75" s="657">
        <v>0.87</v>
      </c>
      <c r="P75" s="657">
        <v>0.88</v>
      </c>
      <c r="Q75" s="657">
        <v>0.89</v>
      </c>
      <c r="R75" s="657">
        <v>0.9</v>
      </c>
      <c r="S75" s="657">
        <v>0.91</v>
      </c>
      <c r="T75" s="657">
        <v>0.92</v>
      </c>
      <c r="U75" s="657">
        <v>0.93</v>
      </c>
      <c r="V75" s="657">
        <v>0.94</v>
      </c>
      <c r="W75" s="657">
        <v>0.95</v>
      </c>
      <c r="X75" s="573" t="s">
        <v>329</v>
      </c>
      <c r="Y75" s="573" t="s">
        <v>3052</v>
      </c>
      <c r="Z75" s="573" t="s">
        <v>3053</v>
      </c>
      <c r="AA75" s="573" t="s">
        <v>869</v>
      </c>
    </row>
    <row r="76" spans="2:28" ht="94.5" customHeight="1" x14ac:dyDescent="0.25">
      <c r="B76" s="586" t="s">
        <v>86</v>
      </c>
      <c r="C76" s="586" t="s">
        <v>151</v>
      </c>
      <c r="D76" s="571" t="s">
        <v>3231</v>
      </c>
      <c r="E76" s="571"/>
      <c r="F76" s="630" t="s">
        <v>3232</v>
      </c>
      <c r="G76" s="630" t="s">
        <v>3233</v>
      </c>
      <c r="H76" s="630" t="s">
        <v>3234</v>
      </c>
      <c r="I76" s="563" t="s">
        <v>3044</v>
      </c>
      <c r="J76" s="571" t="s">
        <v>3235</v>
      </c>
      <c r="K76" s="657">
        <f>SUM(L76:W76)</f>
        <v>0.99990000000000001</v>
      </c>
      <c r="L76" s="602"/>
      <c r="M76" s="602"/>
      <c r="N76" s="602"/>
      <c r="O76" s="682">
        <v>0.33329999999999999</v>
      </c>
      <c r="P76" s="602"/>
      <c r="Q76" s="602"/>
      <c r="R76" s="602"/>
      <c r="S76" s="682">
        <v>0.33329999999999999</v>
      </c>
      <c r="T76" s="602"/>
      <c r="U76" s="602"/>
      <c r="V76" s="602"/>
      <c r="W76" s="682">
        <v>0.33329999999999999</v>
      </c>
      <c r="X76" s="573" t="s">
        <v>187</v>
      </c>
      <c r="Y76" s="573" t="s">
        <v>3208</v>
      </c>
      <c r="Z76" s="573" t="s">
        <v>3209</v>
      </c>
      <c r="AA76" s="573" t="s">
        <v>869</v>
      </c>
    </row>
    <row r="77" spans="2:28" s="2" customFormat="1" ht="88.5" customHeight="1" x14ac:dyDescent="0.25">
      <c r="B77" s="590" t="s">
        <v>86</v>
      </c>
      <c r="C77" s="590" t="s">
        <v>151</v>
      </c>
      <c r="D77" s="605" t="s">
        <v>3231</v>
      </c>
      <c r="E77" s="605"/>
      <c r="F77" s="590" t="s">
        <v>3236</v>
      </c>
      <c r="G77" s="636"/>
      <c r="H77" s="590"/>
      <c r="I77" s="592" t="s">
        <v>891</v>
      </c>
      <c r="J77" s="605" t="s">
        <v>637</v>
      </c>
      <c r="K77" s="607">
        <f>SUM(L77:W77)</f>
        <v>10</v>
      </c>
      <c r="L77" s="607"/>
      <c r="M77" s="607"/>
      <c r="N77" s="607">
        <v>3</v>
      </c>
      <c r="O77" s="607">
        <v>1</v>
      </c>
      <c r="P77" s="607"/>
      <c r="Q77" s="607">
        <v>2</v>
      </c>
      <c r="R77" s="607"/>
      <c r="S77" s="607"/>
      <c r="T77" s="607">
        <v>1</v>
      </c>
      <c r="U77" s="607">
        <v>2</v>
      </c>
      <c r="V77" s="607"/>
      <c r="W77" s="607">
        <v>1</v>
      </c>
      <c r="X77" s="606" t="s">
        <v>187</v>
      </c>
      <c r="Y77" s="606" t="s">
        <v>3208</v>
      </c>
      <c r="Z77" s="606" t="s">
        <v>3209</v>
      </c>
      <c r="AA77" s="606" t="s">
        <v>869</v>
      </c>
      <c r="AB77" s="643"/>
    </row>
    <row r="78" spans="2:28" ht="86.25" customHeight="1" x14ac:dyDescent="0.25">
      <c r="B78" s="586" t="s">
        <v>3237</v>
      </c>
      <c r="C78" s="659" t="s">
        <v>747</v>
      </c>
      <c r="D78" s="573" t="s">
        <v>3197</v>
      </c>
      <c r="E78" s="571" t="s">
        <v>3238</v>
      </c>
      <c r="F78" s="571" t="s">
        <v>3239</v>
      </c>
      <c r="G78" s="571" t="s">
        <v>3240</v>
      </c>
      <c r="H78" s="571" t="s">
        <v>3241</v>
      </c>
      <c r="I78" s="563" t="s">
        <v>3044</v>
      </c>
      <c r="J78" s="571" t="s">
        <v>3242</v>
      </c>
      <c r="K78" s="582">
        <f>+SUM(L78:W78)</f>
        <v>1</v>
      </c>
      <c r="L78" s="602"/>
      <c r="M78" s="602"/>
      <c r="N78" s="602"/>
      <c r="O78" s="602"/>
      <c r="P78" s="657">
        <v>0.1</v>
      </c>
      <c r="Q78" s="657">
        <v>0.2</v>
      </c>
      <c r="R78" s="657">
        <v>0.1</v>
      </c>
      <c r="S78" s="657">
        <v>0.15</v>
      </c>
      <c r="T78" s="657">
        <v>0.15</v>
      </c>
      <c r="U78" s="657">
        <v>0.1</v>
      </c>
      <c r="V78" s="657">
        <v>0.1</v>
      </c>
      <c r="W78" s="657">
        <v>0.1</v>
      </c>
      <c r="X78" s="573" t="s">
        <v>3046</v>
      </c>
      <c r="Y78" s="573" t="s">
        <v>3052</v>
      </c>
      <c r="Z78" s="573" t="s">
        <v>3053</v>
      </c>
      <c r="AA78" s="573" t="s">
        <v>869</v>
      </c>
    </row>
    <row r="79" spans="2:28" ht="61.5" customHeight="1" x14ac:dyDescent="0.25">
      <c r="B79" s="586" t="s">
        <v>3237</v>
      </c>
      <c r="C79" s="659" t="s">
        <v>206</v>
      </c>
      <c r="D79" s="684"/>
      <c r="E79" s="684"/>
      <c r="F79" s="630" t="s">
        <v>1156</v>
      </c>
      <c r="G79" s="630" t="s">
        <v>1157</v>
      </c>
      <c r="H79" s="630"/>
      <c r="I79" s="563" t="s">
        <v>3044</v>
      </c>
      <c r="J79" s="651" t="s">
        <v>263</v>
      </c>
      <c r="K79" s="685">
        <f>SUM(N79:O79)</f>
        <v>1</v>
      </c>
      <c r="L79" s="686"/>
      <c r="M79" s="686"/>
      <c r="N79" s="685">
        <v>0.5</v>
      </c>
      <c r="O79" s="685">
        <v>0.5</v>
      </c>
      <c r="P79" s="686"/>
      <c r="Q79" s="686"/>
      <c r="R79" s="686"/>
      <c r="S79" s="687"/>
      <c r="T79" s="686"/>
      <c r="U79" s="686"/>
      <c r="V79" s="686"/>
      <c r="W79" s="687"/>
      <c r="X79" s="688" t="s">
        <v>187</v>
      </c>
      <c r="Y79" s="688" t="s">
        <v>3208</v>
      </c>
      <c r="Z79" s="688" t="s">
        <v>3209</v>
      </c>
      <c r="AA79" s="688" t="s">
        <v>869</v>
      </c>
    </row>
    <row r="80" spans="2:28" ht="38.25" customHeight="1" x14ac:dyDescent="0.25">
      <c r="AA80" s="1"/>
    </row>
    <row r="81" spans="2:28" ht="38.25" customHeight="1" x14ac:dyDescent="0.25">
      <c r="AA81" s="1"/>
    </row>
    <row r="82" spans="2:28" ht="38.25" customHeight="1" x14ac:dyDescent="0.25">
      <c r="AA82" s="1"/>
    </row>
    <row r="83" spans="2:28" ht="97.5" customHeight="1" x14ac:dyDescent="0.25">
      <c r="AA83" s="1"/>
    </row>
    <row r="84" spans="2:28" s="2" customFormat="1" ht="42" customHeight="1" x14ac:dyDescent="0.25">
      <c r="B84" s="1"/>
      <c r="AB84" s="643"/>
    </row>
    <row r="85" spans="2:28" ht="38.25" customHeight="1" x14ac:dyDescent="0.25">
      <c r="AA85" s="1"/>
    </row>
    <row r="86" spans="2:28" ht="38.25" customHeight="1" x14ac:dyDescent="0.25">
      <c r="AA86" s="1"/>
    </row>
    <row r="87" spans="2:28" ht="38.25" customHeight="1" x14ac:dyDescent="0.25">
      <c r="AA87" s="1"/>
    </row>
  </sheetData>
  <mergeCells count="31">
    <mergeCell ref="AA54:AA57"/>
    <mergeCell ref="AA58:AA59"/>
    <mergeCell ref="AA60:AA66"/>
    <mergeCell ref="AA38:AA39"/>
    <mergeCell ref="AA40:AA41"/>
    <mergeCell ref="AA42:AA43"/>
    <mergeCell ref="AA44:AA45"/>
    <mergeCell ref="AA46:AA47"/>
    <mergeCell ref="AA48:AA49"/>
    <mergeCell ref="AA22:AA23"/>
    <mergeCell ref="AA24:AA25"/>
    <mergeCell ref="E26:E27"/>
    <mergeCell ref="AA26:AA27"/>
    <mergeCell ref="AA28:AA29"/>
    <mergeCell ref="AA30:AA34"/>
    <mergeCell ref="L9:W9"/>
    <mergeCell ref="X9:X10"/>
    <mergeCell ref="Y9:Y10"/>
    <mergeCell ref="Z9:Z10"/>
    <mergeCell ref="AA9:AA10"/>
    <mergeCell ref="AA20:AA21"/>
    <mergeCell ref="C5:Y5"/>
    <mergeCell ref="B8:D9"/>
    <mergeCell ref="E8:AA8"/>
    <mergeCell ref="E9:E10"/>
    <mergeCell ref="F9:F10"/>
    <mergeCell ref="G9:G10"/>
    <mergeCell ref="H9:H10"/>
    <mergeCell ref="I9:I10"/>
    <mergeCell ref="J9:J10"/>
    <mergeCell ref="K9:K10"/>
  </mergeCells>
  <pageMargins left="0.19685039370078741" right="0.19685039370078741" top="0.19685039370078741" bottom="0.19685039370078741" header="0.31496062992125984" footer="0.31496062992125984"/>
  <pageSetup scale="20" orientation="landscape" r:id="rId1"/>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AM33"/>
  <sheetViews>
    <sheetView showGridLines="0" zoomScale="55" zoomScaleNormal="55" zoomScaleSheetLayoutView="50" workbookViewId="0">
      <selection activeCell="E9" sqref="E9:AA9"/>
    </sheetView>
  </sheetViews>
  <sheetFormatPr baseColWidth="10" defaultRowHeight="16.5" x14ac:dyDescent="0.3"/>
  <cols>
    <col min="1" max="1" width="0.5703125" style="1" customWidth="1"/>
    <col min="2" max="2" width="51" style="1" customWidth="1"/>
    <col min="3" max="3" width="70" style="1" customWidth="1"/>
    <col min="4" max="4" width="34.85546875" style="1" customWidth="1"/>
    <col min="5" max="5" width="30.42578125" style="1" customWidth="1"/>
    <col min="6" max="6" width="42.42578125" style="1" customWidth="1"/>
    <col min="7" max="7" width="35.85546875" style="1" customWidth="1"/>
    <col min="8" max="8" width="31.42578125" style="1" customWidth="1"/>
    <col min="9" max="9" width="31.5703125" style="1" customWidth="1"/>
    <col min="10" max="10" width="29" style="1" customWidth="1"/>
    <col min="11" max="11" width="17.42578125" style="1" bestFit="1" customWidth="1"/>
    <col min="12" max="23" width="11" style="1" customWidth="1"/>
    <col min="24" max="24" width="26.28515625" style="1" customWidth="1"/>
    <col min="25" max="25" width="22.42578125" style="1" customWidth="1"/>
    <col min="26" max="26" width="28.5703125" style="1" customWidth="1"/>
    <col min="27" max="27" width="22.7109375" style="5" customWidth="1"/>
    <col min="28" max="39" width="11.42578125" style="5"/>
    <col min="40" max="40" width="5" style="1" customWidth="1"/>
    <col min="41" max="16384" width="11.42578125" style="1"/>
  </cols>
  <sheetData>
    <row r="5" spans="1:39" ht="45.75" x14ac:dyDescent="0.3">
      <c r="C5" s="6" t="s">
        <v>0</v>
      </c>
      <c r="D5" s="6"/>
      <c r="E5" s="6"/>
      <c r="F5" s="6"/>
      <c r="G5" s="6"/>
      <c r="H5" s="6"/>
      <c r="I5" s="6"/>
      <c r="J5" s="6"/>
      <c r="K5" s="6"/>
      <c r="L5" s="6"/>
      <c r="M5" s="6"/>
      <c r="N5" s="6"/>
      <c r="O5" s="6"/>
      <c r="P5" s="6"/>
      <c r="Q5" s="6"/>
      <c r="R5" s="6"/>
      <c r="S5" s="6"/>
      <c r="T5" s="6"/>
      <c r="U5" s="6"/>
      <c r="V5" s="6"/>
      <c r="W5" s="6"/>
      <c r="X5" s="6"/>
      <c r="Y5" s="6"/>
    </row>
    <row r="9" spans="1:39" s="7" customFormat="1" ht="36" customHeight="1" x14ac:dyDescent="0.35">
      <c r="B9" s="41" t="s">
        <v>1</v>
      </c>
      <c r="C9" s="41"/>
      <c r="D9" s="41"/>
      <c r="E9" s="41" t="s">
        <v>3243</v>
      </c>
      <c r="F9" s="41"/>
      <c r="G9" s="41"/>
      <c r="H9" s="41"/>
      <c r="I9" s="41"/>
      <c r="J9" s="41"/>
      <c r="K9" s="41"/>
      <c r="L9" s="41"/>
      <c r="M9" s="41"/>
      <c r="N9" s="41"/>
      <c r="O9" s="41"/>
      <c r="P9" s="41"/>
      <c r="Q9" s="41"/>
      <c r="R9" s="41"/>
      <c r="S9" s="41"/>
      <c r="T9" s="41"/>
      <c r="U9" s="41"/>
      <c r="V9" s="41"/>
      <c r="W9" s="41"/>
      <c r="X9" s="41"/>
      <c r="Y9" s="41"/>
      <c r="Z9" s="41"/>
      <c r="AA9" s="41"/>
      <c r="AB9" s="9"/>
      <c r="AC9" s="9"/>
      <c r="AD9" s="9"/>
      <c r="AE9" s="9"/>
      <c r="AF9" s="9"/>
      <c r="AG9" s="9"/>
      <c r="AH9" s="9"/>
      <c r="AI9" s="9"/>
      <c r="AJ9" s="9"/>
      <c r="AK9" s="9"/>
      <c r="AL9" s="9"/>
      <c r="AM9" s="9"/>
    </row>
    <row r="10" spans="1:39" s="7" customFormat="1" ht="29.25" customHeight="1" x14ac:dyDescent="0.35">
      <c r="B10" s="41"/>
      <c r="C10" s="41"/>
      <c r="D10" s="41"/>
      <c r="E10" s="41" t="s">
        <v>3</v>
      </c>
      <c r="F10" s="41" t="s">
        <v>4</v>
      </c>
      <c r="G10" s="41" t="s">
        <v>5</v>
      </c>
      <c r="H10" s="41" t="s">
        <v>6</v>
      </c>
      <c r="I10" s="41" t="s">
        <v>7</v>
      </c>
      <c r="J10" s="41" t="s">
        <v>267</v>
      </c>
      <c r="K10" s="41" t="s">
        <v>9</v>
      </c>
      <c r="L10" s="41" t="s">
        <v>10</v>
      </c>
      <c r="M10" s="41"/>
      <c r="N10" s="41"/>
      <c r="O10" s="41"/>
      <c r="P10" s="41"/>
      <c r="Q10" s="41"/>
      <c r="R10" s="41"/>
      <c r="S10" s="41"/>
      <c r="T10" s="41"/>
      <c r="U10" s="41"/>
      <c r="V10" s="41"/>
      <c r="W10" s="41"/>
      <c r="X10" s="41" t="s">
        <v>11</v>
      </c>
      <c r="Y10" s="41" t="s">
        <v>12</v>
      </c>
      <c r="Z10" s="41" t="s">
        <v>13</v>
      </c>
      <c r="AA10" s="41" t="s">
        <v>14</v>
      </c>
      <c r="AB10" s="9"/>
      <c r="AC10" s="9"/>
      <c r="AD10" s="9"/>
      <c r="AE10" s="9"/>
      <c r="AF10" s="9"/>
      <c r="AG10" s="9"/>
      <c r="AH10" s="9"/>
      <c r="AI10" s="9"/>
      <c r="AJ10" s="9"/>
      <c r="AK10" s="9"/>
      <c r="AL10" s="9"/>
      <c r="AM10" s="9"/>
    </row>
    <row r="11" spans="1:39" s="7" customFormat="1" ht="47.25" customHeight="1" x14ac:dyDescent="0.35">
      <c r="A11" s="11"/>
      <c r="B11" s="43" t="s">
        <v>15</v>
      </c>
      <c r="C11" s="43" t="s">
        <v>16</v>
      </c>
      <c r="D11" s="43" t="s">
        <v>17</v>
      </c>
      <c r="E11" s="41"/>
      <c r="F11" s="41"/>
      <c r="G11" s="41"/>
      <c r="H11" s="41"/>
      <c r="I11" s="41"/>
      <c r="J11" s="41"/>
      <c r="K11" s="41"/>
      <c r="L11" s="43" t="s">
        <v>18</v>
      </c>
      <c r="M11" s="43" t="s">
        <v>19</v>
      </c>
      <c r="N11" s="43" t="s">
        <v>20</v>
      </c>
      <c r="O11" s="43" t="s">
        <v>21</v>
      </c>
      <c r="P11" s="43" t="s">
        <v>22</v>
      </c>
      <c r="Q11" s="43" t="s">
        <v>23</v>
      </c>
      <c r="R11" s="43" t="s">
        <v>24</v>
      </c>
      <c r="S11" s="43" t="s">
        <v>25</v>
      </c>
      <c r="T11" s="43" t="s">
        <v>26</v>
      </c>
      <c r="U11" s="43" t="s">
        <v>27</v>
      </c>
      <c r="V11" s="43" t="s">
        <v>28</v>
      </c>
      <c r="W11" s="43" t="s">
        <v>29</v>
      </c>
      <c r="X11" s="41"/>
      <c r="Y11" s="41"/>
      <c r="Z11" s="41"/>
      <c r="AA11" s="41"/>
      <c r="AB11" s="9"/>
      <c r="AC11" s="9"/>
      <c r="AD11" s="9"/>
      <c r="AE11" s="9"/>
      <c r="AF11" s="9"/>
      <c r="AG11" s="9"/>
      <c r="AH11" s="9"/>
      <c r="AI11" s="9"/>
      <c r="AJ11" s="9"/>
      <c r="AK11" s="9"/>
      <c r="AL11" s="9"/>
      <c r="AM11" s="9"/>
    </row>
    <row r="12" spans="1:39" ht="306" x14ac:dyDescent="0.35">
      <c r="B12" s="689" t="s">
        <v>30</v>
      </c>
      <c r="C12" s="45" t="s">
        <v>268</v>
      </c>
      <c r="D12" s="502" t="s">
        <v>3244</v>
      </c>
      <c r="E12" s="45"/>
      <c r="F12" s="45" t="s">
        <v>3245</v>
      </c>
      <c r="G12" s="45" t="s">
        <v>3246</v>
      </c>
      <c r="H12" s="45" t="s">
        <v>3247</v>
      </c>
      <c r="I12" s="45" t="s">
        <v>3248</v>
      </c>
      <c r="J12" s="48"/>
      <c r="K12" s="690">
        <f>SUM(L12:W12)</f>
        <v>120</v>
      </c>
      <c r="L12" s="48">
        <v>10</v>
      </c>
      <c r="M12" s="48">
        <v>10</v>
      </c>
      <c r="N12" s="48">
        <v>10</v>
      </c>
      <c r="O12" s="48">
        <v>10</v>
      </c>
      <c r="P12" s="48">
        <v>10</v>
      </c>
      <c r="Q12" s="48">
        <v>10</v>
      </c>
      <c r="R12" s="48">
        <v>10</v>
      </c>
      <c r="S12" s="48">
        <v>10</v>
      </c>
      <c r="T12" s="48">
        <v>10</v>
      </c>
      <c r="U12" s="48">
        <v>10</v>
      </c>
      <c r="V12" s="48">
        <v>10</v>
      </c>
      <c r="W12" s="48">
        <v>10</v>
      </c>
      <c r="X12" s="45" t="s">
        <v>1572</v>
      </c>
      <c r="Y12" s="45" t="s">
        <v>3249</v>
      </c>
      <c r="Z12" s="45" t="s">
        <v>3250</v>
      </c>
      <c r="AA12" s="691"/>
    </row>
    <row r="13" spans="1:39" ht="127.5" x14ac:dyDescent="0.35">
      <c r="B13" s="689"/>
      <c r="C13" s="45" t="s">
        <v>31</v>
      </c>
      <c r="D13" s="502"/>
      <c r="E13" s="45"/>
      <c r="F13" s="45" t="s">
        <v>3251</v>
      </c>
      <c r="G13" s="45" t="s">
        <v>3252</v>
      </c>
      <c r="H13" s="45" t="s">
        <v>3253</v>
      </c>
      <c r="I13" s="45" t="s">
        <v>3254</v>
      </c>
      <c r="J13" s="48"/>
      <c r="K13" s="692">
        <f>+AVERAGE(L13:W13)</f>
        <v>1</v>
      </c>
      <c r="L13" s="693">
        <v>1</v>
      </c>
      <c r="M13" s="693">
        <v>1</v>
      </c>
      <c r="N13" s="693">
        <v>1</v>
      </c>
      <c r="O13" s="693">
        <v>1</v>
      </c>
      <c r="P13" s="693">
        <v>1</v>
      </c>
      <c r="Q13" s="693">
        <v>1</v>
      </c>
      <c r="R13" s="693">
        <v>1</v>
      </c>
      <c r="S13" s="693">
        <v>1</v>
      </c>
      <c r="T13" s="693">
        <v>1</v>
      </c>
      <c r="U13" s="693">
        <v>1</v>
      </c>
      <c r="V13" s="693">
        <v>1</v>
      </c>
      <c r="W13" s="693">
        <v>1</v>
      </c>
      <c r="X13" s="45" t="s">
        <v>1572</v>
      </c>
      <c r="Y13" s="45" t="s">
        <v>3255</v>
      </c>
      <c r="Z13" s="45" t="s">
        <v>3256</v>
      </c>
      <c r="AA13" s="691"/>
    </row>
    <row r="14" spans="1:39" ht="127.5" x14ac:dyDescent="0.25">
      <c r="B14" s="694" t="s">
        <v>3257</v>
      </c>
      <c r="C14" s="45" t="s">
        <v>1904</v>
      </c>
      <c r="D14" s="73" t="s">
        <v>3258</v>
      </c>
      <c r="E14" s="45"/>
      <c r="F14" s="45" t="s">
        <v>3259</v>
      </c>
      <c r="G14" s="73" t="s">
        <v>3260</v>
      </c>
      <c r="H14" s="73" t="s">
        <v>3261</v>
      </c>
      <c r="I14" s="73" t="s">
        <v>589</v>
      </c>
      <c r="J14" s="48"/>
      <c r="K14" s="690">
        <f>SUM(L14:W14)</f>
        <v>120</v>
      </c>
      <c r="L14" s="48">
        <v>10</v>
      </c>
      <c r="M14" s="48">
        <v>10</v>
      </c>
      <c r="N14" s="48">
        <v>10</v>
      </c>
      <c r="O14" s="48">
        <v>10</v>
      </c>
      <c r="P14" s="48">
        <v>10</v>
      </c>
      <c r="Q14" s="48">
        <v>10</v>
      </c>
      <c r="R14" s="48">
        <v>10</v>
      </c>
      <c r="S14" s="48">
        <v>10</v>
      </c>
      <c r="T14" s="48">
        <v>10</v>
      </c>
      <c r="U14" s="48">
        <v>10</v>
      </c>
      <c r="V14" s="48">
        <v>10</v>
      </c>
      <c r="W14" s="48">
        <v>10</v>
      </c>
      <c r="X14" s="45" t="s">
        <v>3262</v>
      </c>
      <c r="Y14" s="45" t="s">
        <v>3263</v>
      </c>
      <c r="Z14" s="45" t="s">
        <v>3264</v>
      </c>
      <c r="AA14" s="48"/>
      <c r="AB14" s="1"/>
      <c r="AC14" s="1"/>
      <c r="AD14" s="1"/>
      <c r="AE14" s="1"/>
      <c r="AF14" s="1"/>
      <c r="AG14" s="1"/>
      <c r="AH14" s="1"/>
      <c r="AI14" s="1"/>
      <c r="AJ14" s="1"/>
      <c r="AK14" s="1"/>
      <c r="AL14" s="1"/>
      <c r="AM14" s="1"/>
    </row>
    <row r="15" spans="1:39" ht="153" x14ac:dyDescent="0.35">
      <c r="B15" s="694" t="s">
        <v>196</v>
      </c>
      <c r="C15" s="45" t="s">
        <v>206</v>
      </c>
      <c r="D15" s="489" t="s">
        <v>3265</v>
      </c>
      <c r="E15" s="48"/>
      <c r="F15" s="695" t="s">
        <v>3266</v>
      </c>
      <c r="G15" s="489" t="s">
        <v>3267</v>
      </c>
      <c r="H15" s="489" t="s">
        <v>3268</v>
      </c>
      <c r="I15" s="73" t="s">
        <v>3269</v>
      </c>
      <c r="J15" s="48"/>
      <c r="K15" s="690">
        <f>SUM(L15:W15)</f>
        <v>120</v>
      </c>
      <c r="L15" s="48">
        <v>10</v>
      </c>
      <c r="M15" s="48">
        <v>10</v>
      </c>
      <c r="N15" s="48">
        <v>10</v>
      </c>
      <c r="O15" s="48">
        <v>10</v>
      </c>
      <c r="P15" s="48">
        <v>10</v>
      </c>
      <c r="Q15" s="48">
        <v>10</v>
      </c>
      <c r="R15" s="48">
        <v>10</v>
      </c>
      <c r="S15" s="48">
        <v>10</v>
      </c>
      <c r="T15" s="48">
        <v>10</v>
      </c>
      <c r="U15" s="48">
        <v>10</v>
      </c>
      <c r="V15" s="48">
        <v>10</v>
      </c>
      <c r="W15" s="48">
        <v>10</v>
      </c>
      <c r="X15" s="45" t="s">
        <v>3270</v>
      </c>
      <c r="Y15" s="45" t="s">
        <v>3271</v>
      </c>
      <c r="Z15" s="45" t="s">
        <v>3272</v>
      </c>
      <c r="AA15" s="691"/>
      <c r="AB15" s="1"/>
      <c r="AC15" s="1"/>
      <c r="AD15" s="1"/>
      <c r="AE15" s="1"/>
      <c r="AF15" s="1"/>
      <c r="AG15" s="1"/>
      <c r="AH15" s="1"/>
      <c r="AI15" s="1"/>
      <c r="AJ15" s="1"/>
      <c r="AK15" s="1"/>
      <c r="AL15" s="1"/>
      <c r="AM15" s="1"/>
    </row>
    <row r="16" spans="1:39" ht="178.5" x14ac:dyDescent="0.35">
      <c r="B16" s="696" t="s">
        <v>249</v>
      </c>
      <c r="C16" s="45" t="s">
        <v>250</v>
      </c>
      <c r="D16" s="45" t="s">
        <v>3273</v>
      </c>
      <c r="E16" s="48"/>
      <c r="F16" s="45" t="s">
        <v>3274</v>
      </c>
      <c r="G16" s="45" t="s">
        <v>3275</v>
      </c>
      <c r="H16" s="45" t="s">
        <v>3276</v>
      </c>
      <c r="I16" s="45" t="s">
        <v>3277</v>
      </c>
      <c r="J16" s="48"/>
      <c r="K16" s="692">
        <f>+AVERAGE(L16:W16)</f>
        <v>1</v>
      </c>
      <c r="L16" s="693">
        <v>1</v>
      </c>
      <c r="M16" s="693">
        <v>1</v>
      </c>
      <c r="N16" s="693">
        <v>1</v>
      </c>
      <c r="O16" s="693">
        <v>1</v>
      </c>
      <c r="P16" s="693">
        <v>1</v>
      </c>
      <c r="Q16" s="693">
        <v>1</v>
      </c>
      <c r="R16" s="693">
        <v>1</v>
      </c>
      <c r="S16" s="693">
        <v>1</v>
      </c>
      <c r="T16" s="693">
        <v>1</v>
      </c>
      <c r="U16" s="693">
        <v>1</v>
      </c>
      <c r="V16" s="693">
        <v>1</v>
      </c>
      <c r="W16" s="693">
        <v>1</v>
      </c>
      <c r="X16" s="45" t="s">
        <v>1572</v>
      </c>
      <c r="Y16" s="45" t="s">
        <v>3278</v>
      </c>
      <c r="Z16" s="45" t="s">
        <v>3279</v>
      </c>
      <c r="AA16" s="691"/>
    </row>
    <row r="17" spans="27:39" x14ac:dyDescent="0.25">
      <c r="AA17" s="1"/>
      <c r="AB17" s="1"/>
      <c r="AC17" s="1"/>
      <c r="AD17" s="1"/>
      <c r="AE17" s="1"/>
      <c r="AF17" s="1"/>
      <c r="AG17" s="1"/>
      <c r="AH17" s="1"/>
      <c r="AI17" s="1"/>
      <c r="AJ17" s="1"/>
      <c r="AK17" s="1"/>
      <c r="AL17" s="1"/>
      <c r="AM17" s="1"/>
    </row>
    <row r="18" spans="27:39" x14ac:dyDescent="0.25">
      <c r="AA18" s="1"/>
      <c r="AB18" s="1"/>
      <c r="AC18" s="1"/>
      <c r="AD18" s="1"/>
      <c r="AE18" s="1"/>
      <c r="AF18" s="1"/>
      <c r="AG18" s="1"/>
      <c r="AH18" s="1"/>
      <c r="AI18" s="1"/>
      <c r="AJ18" s="1"/>
      <c r="AK18" s="1"/>
      <c r="AL18" s="1"/>
      <c r="AM18" s="1"/>
    </row>
    <row r="19" spans="27:39" x14ac:dyDescent="0.25">
      <c r="AA19" s="1"/>
      <c r="AB19" s="1"/>
      <c r="AC19" s="1"/>
      <c r="AD19" s="1"/>
      <c r="AE19" s="1"/>
      <c r="AF19" s="1"/>
      <c r="AG19" s="1"/>
      <c r="AH19" s="1"/>
      <c r="AI19" s="1"/>
      <c r="AJ19" s="1"/>
      <c r="AK19" s="1"/>
      <c r="AL19" s="1"/>
      <c r="AM19" s="1"/>
    </row>
    <row r="20" spans="27:39" x14ac:dyDescent="0.25">
      <c r="AA20" s="1"/>
      <c r="AB20" s="1"/>
      <c r="AC20" s="1"/>
      <c r="AD20" s="1"/>
      <c r="AE20" s="1"/>
      <c r="AF20" s="1"/>
      <c r="AG20" s="1"/>
      <c r="AH20" s="1"/>
      <c r="AI20" s="1"/>
      <c r="AJ20" s="1"/>
      <c r="AK20" s="1"/>
      <c r="AL20" s="1"/>
      <c r="AM20" s="1"/>
    </row>
    <row r="22" spans="27:39" x14ac:dyDescent="0.25">
      <c r="AA22" s="1"/>
      <c r="AB22" s="1"/>
      <c r="AC22" s="1"/>
      <c r="AD22" s="1"/>
      <c r="AE22" s="1"/>
      <c r="AF22" s="1"/>
      <c r="AG22" s="1"/>
      <c r="AH22" s="1"/>
      <c r="AI22" s="1"/>
      <c r="AJ22" s="1"/>
      <c r="AK22" s="1"/>
      <c r="AL22" s="1"/>
      <c r="AM22" s="1"/>
    </row>
    <row r="23" spans="27:39" x14ac:dyDescent="0.25">
      <c r="AA23" s="1"/>
      <c r="AB23" s="1"/>
      <c r="AC23" s="1"/>
      <c r="AD23" s="1"/>
      <c r="AE23" s="1"/>
      <c r="AF23" s="1"/>
      <c r="AG23" s="1"/>
      <c r="AH23" s="1"/>
      <c r="AI23" s="1"/>
      <c r="AJ23" s="1"/>
      <c r="AK23" s="1"/>
      <c r="AL23" s="1"/>
      <c r="AM23" s="1"/>
    </row>
    <row r="24" spans="27:39" x14ac:dyDescent="0.25">
      <c r="AA24" s="1"/>
      <c r="AB24" s="1"/>
      <c r="AC24" s="1"/>
      <c r="AD24" s="1"/>
      <c r="AE24" s="1"/>
      <c r="AF24" s="1"/>
      <c r="AG24" s="1"/>
      <c r="AH24" s="1"/>
      <c r="AI24" s="1"/>
      <c r="AJ24" s="1"/>
      <c r="AK24" s="1"/>
      <c r="AL24" s="1"/>
      <c r="AM24" s="1"/>
    </row>
    <row r="25" spans="27:39" x14ac:dyDescent="0.25">
      <c r="AA25" s="1"/>
      <c r="AB25" s="1"/>
      <c r="AC25" s="1"/>
      <c r="AD25" s="1"/>
      <c r="AE25" s="1"/>
      <c r="AF25" s="1"/>
      <c r="AG25" s="1"/>
      <c r="AH25" s="1"/>
      <c r="AI25" s="1"/>
      <c r="AJ25" s="1"/>
      <c r="AK25" s="1"/>
      <c r="AL25" s="1"/>
      <c r="AM25" s="1"/>
    </row>
    <row r="33" spans="27:39" x14ac:dyDescent="0.25">
      <c r="AA33" s="1"/>
      <c r="AB33" s="1"/>
      <c r="AC33" s="1"/>
      <c r="AD33" s="1"/>
      <c r="AE33" s="1"/>
      <c r="AF33" s="1"/>
      <c r="AG33" s="1"/>
      <c r="AH33" s="1"/>
      <c r="AI33" s="1"/>
      <c r="AJ33" s="1"/>
      <c r="AK33" s="1"/>
      <c r="AL33" s="1"/>
      <c r="AM33" s="1"/>
    </row>
  </sheetData>
  <mergeCells count="17">
    <mergeCell ref="L10:W10"/>
    <mergeCell ref="X10:X11"/>
    <mergeCell ref="Y10:Y11"/>
    <mergeCell ref="Z10:Z11"/>
    <mergeCell ref="AA10:AA11"/>
    <mergeCell ref="B12:B13"/>
    <mergeCell ref="D12:D13"/>
    <mergeCell ref="C5:Y5"/>
    <mergeCell ref="B9:D10"/>
    <mergeCell ref="E9:AA9"/>
    <mergeCell ref="E10:E11"/>
    <mergeCell ref="F10:F11"/>
    <mergeCell ref="G10:G11"/>
    <mergeCell ref="H10:H11"/>
    <mergeCell ref="I10:I11"/>
    <mergeCell ref="J10:J11"/>
    <mergeCell ref="K10:K11"/>
  </mergeCells>
  <pageMargins left="0.19685039370078741" right="0.19685039370078741" top="0.19685039370078741" bottom="0.19685039370078741" header="0.31496062992125984" footer="0.31496062992125984"/>
  <pageSetup scale="2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AC26"/>
  <sheetViews>
    <sheetView showGridLines="0" view="pageBreakPreview" zoomScale="50" zoomScaleNormal="40" zoomScaleSheetLayoutView="50" workbookViewId="0">
      <pane ySplit="11" topLeftCell="A12" activePane="bottomLeft" state="frozen"/>
      <selection pane="bottomLeft" activeCell="E9" sqref="E9:AA9"/>
    </sheetView>
  </sheetViews>
  <sheetFormatPr baseColWidth="10" defaultRowHeight="27" x14ac:dyDescent="0.25"/>
  <cols>
    <col min="1" max="1" width="0.5703125" style="697" customWidth="1"/>
    <col min="2" max="2" width="44.5703125" style="697" customWidth="1"/>
    <col min="3" max="3" width="53.28515625" style="697" customWidth="1"/>
    <col min="4" max="4" width="34.42578125" style="697" bestFit="1" customWidth="1"/>
    <col min="5" max="5" width="24.5703125" style="697" customWidth="1"/>
    <col min="6" max="6" width="61.140625" style="697" customWidth="1"/>
    <col min="7" max="7" width="86.140625" style="697" customWidth="1"/>
    <col min="8" max="8" width="61.140625" style="697" customWidth="1"/>
    <col min="9" max="9" width="39.7109375" style="697" customWidth="1"/>
    <col min="10" max="10" width="58.42578125" style="697" customWidth="1"/>
    <col min="11" max="11" width="25.5703125" style="697" customWidth="1"/>
    <col min="12" max="23" width="11" style="697" customWidth="1"/>
    <col min="24" max="24" width="26.28515625" style="697" customWidth="1"/>
    <col min="25" max="25" width="24.7109375" style="697" customWidth="1"/>
    <col min="26" max="26" width="45.42578125" style="697" customWidth="1"/>
    <col min="27" max="27" width="32" style="697" customWidth="1"/>
    <col min="28" max="28" width="11.42578125" style="697"/>
    <col min="29" max="29" width="69.28515625" style="697" hidden="1" customWidth="1"/>
    <col min="30" max="30" width="0" style="697" hidden="1" customWidth="1"/>
    <col min="31" max="39" width="11.42578125" style="697"/>
    <col min="40" max="40" width="5" style="697" customWidth="1"/>
    <col min="41" max="16384" width="11.42578125" style="697"/>
  </cols>
  <sheetData>
    <row r="5" spans="1:29" ht="60" x14ac:dyDescent="0.25">
      <c r="C5" s="698" t="s">
        <v>0</v>
      </c>
      <c r="D5" s="698"/>
      <c r="E5" s="698"/>
      <c r="F5" s="698"/>
      <c r="G5" s="698"/>
      <c r="H5" s="698"/>
      <c r="I5" s="698"/>
      <c r="J5" s="698"/>
      <c r="K5" s="698"/>
      <c r="L5" s="698"/>
      <c r="M5" s="698"/>
      <c r="N5" s="698"/>
      <c r="O5" s="698"/>
      <c r="P5" s="698"/>
      <c r="Q5" s="698"/>
      <c r="R5" s="698"/>
      <c r="S5" s="698"/>
      <c r="T5" s="698"/>
      <c r="U5" s="698"/>
      <c r="V5" s="698"/>
      <c r="W5" s="698"/>
      <c r="X5" s="698"/>
      <c r="Y5" s="698"/>
    </row>
    <row r="9" spans="1:29" ht="36" customHeight="1" x14ac:dyDescent="0.25">
      <c r="B9" s="170" t="s">
        <v>1</v>
      </c>
      <c r="C9" s="170"/>
      <c r="D9" s="170"/>
      <c r="E9" s="170" t="s">
        <v>3280</v>
      </c>
      <c r="F9" s="170"/>
      <c r="G9" s="170"/>
      <c r="H9" s="170"/>
      <c r="I9" s="170"/>
      <c r="J9" s="170"/>
      <c r="K9" s="170"/>
      <c r="L9" s="170"/>
      <c r="M9" s="170"/>
      <c r="N9" s="170"/>
      <c r="O9" s="170"/>
      <c r="P9" s="170"/>
      <c r="Q9" s="170"/>
      <c r="R9" s="170"/>
      <c r="S9" s="170"/>
      <c r="T9" s="170"/>
      <c r="U9" s="170"/>
      <c r="V9" s="170"/>
      <c r="W9" s="170"/>
      <c r="X9" s="170"/>
      <c r="Y9" s="170"/>
      <c r="Z9" s="170"/>
      <c r="AA9" s="170"/>
    </row>
    <row r="10" spans="1:29" ht="29.25" customHeight="1" x14ac:dyDescent="0.25">
      <c r="B10" s="170"/>
      <c r="C10" s="170"/>
      <c r="D10" s="170"/>
      <c r="E10" s="170" t="s">
        <v>3</v>
      </c>
      <c r="F10" s="170" t="s">
        <v>4</v>
      </c>
      <c r="G10" s="170" t="s">
        <v>5</v>
      </c>
      <c r="H10" s="170" t="s">
        <v>6</v>
      </c>
      <c r="I10" s="170" t="s">
        <v>7</v>
      </c>
      <c r="J10" s="170" t="s">
        <v>267</v>
      </c>
      <c r="K10" s="170" t="s">
        <v>9</v>
      </c>
      <c r="L10" s="170" t="s">
        <v>10</v>
      </c>
      <c r="M10" s="170"/>
      <c r="N10" s="170"/>
      <c r="O10" s="170"/>
      <c r="P10" s="170"/>
      <c r="Q10" s="170"/>
      <c r="R10" s="170"/>
      <c r="S10" s="170"/>
      <c r="T10" s="170"/>
      <c r="U10" s="170"/>
      <c r="V10" s="170"/>
      <c r="W10" s="170"/>
      <c r="X10" s="170" t="s">
        <v>11</v>
      </c>
      <c r="Y10" s="170" t="s">
        <v>12</v>
      </c>
      <c r="Z10" s="170" t="s">
        <v>13</v>
      </c>
      <c r="AA10" s="170" t="s">
        <v>14</v>
      </c>
      <c r="AC10" s="699" t="s">
        <v>3281</v>
      </c>
    </row>
    <row r="11" spans="1:29" ht="47.25" customHeight="1" x14ac:dyDescent="0.25">
      <c r="A11" s="700"/>
      <c r="B11" s="701" t="s">
        <v>15</v>
      </c>
      <c r="C11" s="701" t="s">
        <v>16</v>
      </c>
      <c r="D11" s="701" t="s">
        <v>17</v>
      </c>
      <c r="E11" s="699"/>
      <c r="F11" s="699"/>
      <c r="G11" s="699"/>
      <c r="H11" s="699"/>
      <c r="I11" s="699"/>
      <c r="J11" s="699"/>
      <c r="K11" s="699"/>
      <c r="L11" s="701" t="s">
        <v>18</v>
      </c>
      <c r="M11" s="701" t="s">
        <v>19</v>
      </c>
      <c r="N11" s="701" t="s">
        <v>20</v>
      </c>
      <c r="O11" s="701" t="s">
        <v>21</v>
      </c>
      <c r="P11" s="701" t="s">
        <v>22</v>
      </c>
      <c r="Q11" s="701" t="s">
        <v>23</v>
      </c>
      <c r="R11" s="701" t="s">
        <v>24</v>
      </c>
      <c r="S11" s="701" t="s">
        <v>25</v>
      </c>
      <c r="T11" s="701" t="s">
        <v>26</v>
      </c>
      <c r="U11" s="701" t="s">
        <v>27</v>
      </c>
      <c r="V11" s="701" t="s">
        <v>28</v>
      </c>
      <c r="W11" s="701" t="s">
        <v>29</v>
      </c>
      <c r="X11" s="699"/>
      <c r="Y11" s="699"/>
      <c r="Z11" s="699"/>
      <c r="AA11" s="699"/>
      <c r="AC11" s="702"/>
    </row>
    <row r="12" spans="1:29" ht="213" customHeight="1" x14ac:dyDescent="0.25">
      <c r="B12" s="703" t="s">
        <v>30</v>
      </c>
      <c r="C12" s="704" t="s">
        <v>268</v>
      </c>
      <c r="D12" s="704" t="s">
        <v>3282</v>
      </c>
      <c r="E12" s="705"/>
      <c r="F12" s="706" t="s">
        <v>3283</v>
      </c>
      <c r="G12" s="707" t="s">
        <v>3284</v>
      </c>
      <c r="H12" s="708"/>
      <c r="I12" s="707" t="s">
        <v>3285</v>
      </c>
      <c r="J12" s="707" t="s">
        <v>3286</v>
      </c>
      <c r="K12" s="709">
        <f t="shared" ref="K12:K17" si="0">+AVERAGE(L12:W12)</f>
        <v>1</v>
      </c>
      <c r="L12" s="709">
        <v>1</v>
      </c>
      <c r="M12" s="709">
        <v>1</v>
      </c>
      <c r="N12" s="709">
        <v>1</v>
      </c>
      <c r="O12" s="709">
        <v>1</v>
      </c>
      <c r="P12" s="709">
        <v>1</v>
      </c>
      <c r="Q12" s="709">
        <v>1</v>
      </c>
      <c r="R12" s="709">
        <v>1</v>
      </c>
      <c r="S12" s="709">
        <v>1</v>
      </c>
      <c r="T12" s="709">
        <v>1</v>
      </c>
      <c r="U12" s="709">
        <v>1</v>
      </c>
      <c r="V12" s="709">
        <v>1</v>
      </c>
      <c r="W12" s="709">
        <v>1</v>
      </c>
      <c r="X12" s="710" t="s">
        <v>3287</v>
      </c>
      <c r="Y12" s="711" t="s">
        <v>3288</v>
      </c>
      <c r="Z12" s="711" t="s">
        <v>3289</v>
      </c>
      <c r="AA12" s="712"/>
      <c r="AC12" s="713" t="s">
        <v>3290</v>
      </c>
    </row>
    <row r="13" spans="1:29" ht="183" customHeight="1" x14ac:dyDescent="0.25">
      <c r="B13" s="703"/>
      <c r="C13" s="704"/>
      <c r="D13" s="704"/>
      <c r="E13" s="705"/>
      <c r="F13" s="706" t="s">
        <v>3291</v>
      </c>
      <c r="G13" s="707" t="s">
        <v>3292</v>
      </c>
      <c r="H13" s="707"/>
      <c r="I13" s="707" t="s">
        <v>3293</v>
      </c>
      <c r="J13" s="707" t="s">
        <v>3294</v>
      </c>
      <c r="K13" s="709">
        <f t="shared" si="0"/>
        <v>1</v>
      </c>
      <c r="L13" s="709">
        <v>1</v>
      </c>
      <c r="M13" s="709">
        <v>1</v>
      </c>
      <c r="N13" s="709">
        <v>1</v>
      </c>
      <c r="O13" s="709">
        <v>1</v>
      </c>
      <c r="P13" s="709">
        <v>1</v>
      </c>
      <c r="Q13" s="709">
        <v>1</v>
      </c>
      <c r="R13" s="709">
        <v>1</v>
      </c>
      <c r="S13" s="709">
        <v>1</v>
      </c>
      <c r="T13" s="709">
        <v>1</v>
      </c>
      <c r="U13" s="709">
        <v>1</v>
      </c>
      <c r="V13" s="709">
        <v>1</v>
      </c>
      <c r="W13" s="709">
        <v>1</v>
      </c>
      <c r="X13" s="710" t="s">
        <v>3287</v>
      </c>
      <c r="Y13" s="711" t="s">
        <v>3288</v>
      </c>
      <c r="Z13" s="711" t="s">
        <v>3289</v>
      </c>
      <c r="AA13" s="714"/>
      <c r="AC13" s="715" t="s">
        <v>3295</v>
      </c>
    </row>
    <row r="14" spans="1:29" ht="183" customHeight="1" x14ac:dyDescent="0.25">
      <c r="B14" s="703"/>
      <c r="C14" s="704"/>
      <c r="D14" s="704"/>
      <c r="E14" s="705"/>
      <c r="F14" s="706" t="s">
        <v>3296</v>
      </c>
      <c r="G14" s="707" t="s">
        <v>3297</v>
      </c>
      <c r="H14" s="707"/>
      <c r="I14" s="707" t="s">
        <v>3298</v>
      </c>
      <c r="J14" s="707" t="s">
        <v>3299</v>
      </c>
      <c r="K14" s="709">
        <f t="shared" si="0"/>
        <v>1</v>
      </c>
      <c r="L14" s="709">
        <v>1</v>
      </c>
      <c r="M14" s="709">
        <v>1</v>
      </c>
      <c r="N14" s="709">
        <v>1</v>
      </c>
      <c r="O14" s="709">
        <v>1</v>
      </c>
      <c r="P14" s="709">
        <v>1</v>
      </c>
      <c r="Q14" s="709">
        <v>1</v>
      </c>
      <c r="R14" s="709">
        <v>1</v>
      </c>
      <c r="S14" s="709">
        <v>1</v>
      </c>
      <c r="T14" s="709">
        <v>1</v>
      </c>
      <c r="U14" s="709">
        <v>1</v>
      </c>
      <c r="V14" s="709">
        <v>1</v>
      </c>
      <c r="W14" s="709">
        <v>1</v>
      </c>
      <c r="X14" s="710" t="s">
        <v>3287</v>
      </c>
      <c r="Y14" s="711" t="s">
        <v>3288</v>
      </c>
      <c r="Z14" s="711" t="s">
        <v>3289</v>
      </c>
      <c r="AA14" s="714"/>
      <c r="AC14" s="716" t="s">
        <v>3300</v>
      </c>
    </row>
    <row r="15" spans="1:29" ht="183" customHeight="1" x14ac:dyDescent="0.25">
      <c r="B15" s="703"/>
      <c r="C15" s="704"/>
      <c r="D15" s="717" t="s">
        <v>3301</v>
      </c>
      <c r="E15" s="705"/>
      <c r="F15" s="706" t="s">
        <v>3302</v>
      </c>
      <c r="G15" s="707" t="s">
        <v>3303</v>
      </c>
      <c r="H15" s="707"/>
      <c r="I15" s="707" t="s">
        <v>3304</v>
      </c>
      <c r="J15" s="707" t="s">
        <v>3305</v>
      </c>
      <c r="K15" s="709">
        <f t="shared" si="0"/>
        <v>1</v>
      </c>
      <c r="L15" s="709">
        <v>1</v>
      </c>
      <c r="M15" s="709">
        <v>1</v>
      </c>
      <c r="N15" s="709">
        <v>1</v>
      </c>
      <c r="O15" s="709">
        <v>1</v>
      </c>
      <c r="P15" s="709">
        <v>1</v>
      </c>
      <c r="Q15" s="709">
        <v>1</v>
      </c>
      <c r="R15" s="709">
        <v>1</v>
      </c>
      <c r="S15" s="709">
        <v>1</v>
      </c>
      <c r="T15" s="709">
        <v>1</v>
      </c>
      <c r="U15" s="709">
        <v>1</v>
      </c>
      <c r="V15" s="709">
        <v>1</v>
      </c>
      <c r="W15" s="709">
        <v>1</v>
      </c>
      <c r="X15" s="710" t="s">
        <v>3287</v>
      </c>
      <c r="Y15" s="711" t="s">
        <v>3288</v>
      </c>
      <c r="Z15" s="711" t="s">
        <v>3289</v>
      </c>
      <c r="AA15" s="714"/>
      <c r="AC15" s="715" t="s">
        <v>3306</v>
      </c>
    </row>
    <row r="16" spans="1:29" ht="183" customHeight="1" x14ac:dyDescent="0.25">
      <c r="B16" s="703"/>
      <c r="C16" s="704"/>
      <c r="D16" s="718"/>
      <c r="E16" s="705"/>
      <c r="F16" s="706" t="s">
        <v>3307</v>
      </c>
      <c r="G16" s="707" t="s">
        <v>3308</v>
      </c>
      <c r="H16" s="707"/>
      <c r="I16" s="707" t="s">
        <v>3309</v>
      </c>
      <c r="J16" s="707" t="s">
        <v>3310</v>
      </c>
      <c r="K16" s="709">
        <f t="shared" si="0"/>
        <v>1</v>
      </c>
      <c r="L16" s="709">
        <v>1</v>
      </c>
      <c r="M16" s="709">
        <v>1</v>
      </c>
      <c r="N16" s="709">
        <v>1</v>
      </c>
      <c r="O16" s="709">
        <v>1</v>
      </c>
      <c r="P16" s="709">
        <v>1</v>
      </c>
      <c r="Q16" s="709">
        <v>1</v>
      </c>
      <c r="R16" s="709">
        <v>1</v>
      </c>
      <c r="S16" s="709">
        <v>1</v>
      </c>
      <c r="T16" s="709">
        <v>1</v>
      </c>
      <c r="U16" s="709">
        <v>1</v>
      </c>
      <c r="V16" s="709">
        <v>1</v>
      </c>
      <c r="W16" s="709">
        <v>1</v>
      </c>
      <c r="X16" s="710" t="s">
        <v>3287</v>
      </c>
      <c r="Y16" s="711" t="s">
        <v>3288</v>
      </c>
      <c r="Z16" s="711" t="s">
        <v>3289</v>
      </c>
      <c r="AA16" s="714"/>
      <c r="AC16" s="715" t="s">
        <v>3311</v>
      </c>
    </row>
    <row r="17" spans="2:29" ht="183.75" customHeight="1" x14ac:dyDescent="0.25">
      <c r="B17" s="703" t="s">
        <v>44</v>
      </c>
      <c r="C17" s="705" t="s">
        <v>45</v>
      </c>
      <c r="D17" s="705"/>
      <c r="E17" s="719"/>
      <c r="F17" s="706" t="s">
        <v>3312</v>
      </c>
      <c r="G17" s="706" t="s">
        <v>3313</v>
      </c>
      <c r="H17" s="706" t="s">
        <v>3314</v>
      </c>
      <c r="I17" s="707" t="s">
        <v>3315</v>
      </c>
      <c r="J17" s="707" t="s">
        <v>3316</v>
      </c>
      <c r="K17" s="720">
        <f t="shared" si="0"/>
        <v>1</v>
      </c>
      <c r="L17" s="721">
        <v>1</v>
      </c>
      <c r="M17" s="721">
        <v>1</v>
      </c>
      <c r="N17" s="721">
        <v>1</v>
      </c>
      <c r="O17" s="721">
        <v>1</v>
      </c>
      <c r="P17" s="721">
        <v>1</v>
      </c>
      <c r="Q17" s="721">
        <v>1</v>
      </c>
      <c r="R17" s="721">
        <v>1</v>
      </c>
      <c r="S17" s="721">
        <v>1</v>
      </c>
      <c r="T17" s="721">
        <v>1</v>
      </c>
      <c r="U17" s="721">
        <v>1</v>
      </c>
      <c r="V17" s="721">
        <v>1</v>
      </c>
      <c r="W17" s="721">
        <v>1</v>
      </c>
      <c r="X17" s="711" t="s">
        <v>3317</v>
      </c>
      <c r="Y17" s="711" t="s">
        <v>3318</v>
      </c>
      <c r="Z17" s="711" t="s">
        <v>3319</v>
      </c>
      <c r="AA17" s="712"/>
      <c r="AC17" s="722" t="s">
        <v>3320</v>
      </c>
    </row>
    <row r="18" spans="2:29" ht="199.5" customHeight="1" x14ac:dyDescent="0.25">
      <c r="B18" s="703"/>
      <c r="C18" s="705" t="s">
        <v>57</v>
      </c>
      <c r="D18" s="705" t="s">
        <v>3321</v>
      </c>
      <c r="E18" s="705"/>
      <c r="F18" s="723" t="s">
        <v>3322</v>
      </c>
      <c r="G18" s="706" t="s">
        <v>3323</v>
      </c>
      <c r="H18" s="706" t="s">
        <v>3324</v>
      </c>
      <c r="I18" s="707" t="s">
        <v>3325</v>
      </c>
      <c r="J18" s="707" t="s">
        <v>3326</v>
      </c>
      <c r="K18" s="720">
        <f>+AVERAGE(L18:W18)</f>
        <v>1</v>
      </c>
      <c r="L18" s="721">
        <v>1</v>
      </c>
      <c r="M18" s="721">
        <v>1</v>
      </c>
      <c r="N18" s="721">
        <v>1</v>
      </c>
      <c r="O18" s="721">
        <v>1</v>
      </c>
      <c r="P18" s="721">
        <v>1</v>
      </c>
      <c r="Q18" s="721">
        <v>1</v>
      </c>
      <c r="R18" s="721">
        <v>1</v>
      </c>
      <c r="S18" s="721">
        <v>1</v>
      </c>
      <c r="T18" s="721">
        <v>1</v>
      </c>
      <c r="U18" s="721">
        <v>1</v>
      </c>
      <c r="V18" s="721">
        <v>1</v>
      </c>
      <c r="W18" s="721">
        <v>1</v>
      </c>
      <c r="X18" s="711" t="s">
        <v>3287</v>
      </c>
      <c r="Y18" s="711" t="s">
        <v>3318</v>
      </c>
      <c r="Z18" s="711" t="s">
        <v>3327</v>
      </c>
      <c r="AA18" s="712"/>
      <c r="AC18" s="724" t="s">
        <v>3328</v>
      </c>
    </row>
    <row r="19" spans="2:29" ht="264.75" customHeight="1" x14ac:dyDescent="0.25">
      <c r="B19" s="725" t="s">
        <v>196</v>
      </c>
      <c r="C19" s="704" t="s">
        <v>206</v>
      </c>
      <c r="D19" s="714" t="s">
        <v>3329</v>
      </c>
      <c r="E19" s="705"/>
      <c r="F19" s="714" t="s">
        <v>3330</v>
      </c>
      <c r="G19" s="714" t="s">
        <v>3331</v>
      </c>
      <c r="H19" s="705" t="s">
        <v>3332</v>
      </c>
      <c r="I19" s="726" t="s">
        <v>3333</v>
      </c>
      <c r="J19" s="726" t="s">
        <v>3334</v>
      </c>
      <c r="K19" s="720">
        <f>+AVERAGE(L19:W19)</f>
        <v>1</v>
      </c>
      <c r="L19" s="727">
        <v>1</v>
      </c>
      <c r="M19" s="727">
        <v>1</v>
      </c>
      <c r="N19" s="728">
        <v>1</v>
      </c>
      <c r="O19" s="728">
        <v>1</v>
      </c>
      <c r="P19" s="728">
        <v>1</v>
      </c>
      <c r="Q19" s="728">
        <v>1</v>
      </c>
      <c r="R19" s="727">
        <v>1</v>
      </c>
      <c r="S19" s="728">
        <v>1</v>
      </c>
      <c r="T19" s="728">
        <v>1</v>
      </c>
      <c r="U19" s="728">
        <v>1</v>
      </c>
      <c r="V19" s="728">
        <v>1</v>
      </c>
      <c r="W19" s="728">
        <v>1</v>
      </c>
      <c r="X19" s="714" t="s">
        <v>3335</v>
      </c>
      <c r="Y19" s="714" t="s">
        <v>3336</v>
      </c>
      <c r="Z19" s="714" t="s">
        <v>3337</v>
      </c>
      <c r="AA19" s="714" t="s">
        <v>3338</v>
      </c>
      <c r="AC19" s="729" t="s">
        <v>3339</v>
      </c>
    </row>
    <row r="20" spans="2:29" ht="129.75" customHeight="1" x14ac:dyDescent="0.25">
      <c r="B20" s="725"/>
      <c r="C20" s="704"/>
      <c r="D20" s="714" t="s">
        <v>3340</v>
      </c>
      <c r="E20" s="705"/>
      <c r="F20" s="705" t="s">
        <v>3341</v>
      </c>
      <c r="G20" s="705" t="s">
        <v>3342</v>
      </c>
      <c r="H20" s="714" t="s">
        <v>3343</v>
      </c>
      <c r="I20" s="705" t="s">
        <v>3344</v>
      </c>
      <c r="J20" s="705" t="s">
        <v>3345</v>
      </c>
      <c r="K20" s="720">
        <f t="shared" ref="K20:K22" si="1">+AVERAGE(L20:W20)</f>
        <v>1</v>
      </c>
      <c r="L20" s="728">
        <v>1</v>
      </c>
      <c r="M20" s="728">
        <v>1</v>
      </c>
      <c r="N20" s="728">
        <v>1</v>
      </c>
      <c r="O20" s="728">
        <v>1</v>
      </c>
      <c r="P20" s="728">
        <v>1</v>
      </c>
      <c r="Q20" s="728">
        <v>1</v>
      </c>
      <c r="R20" s="728">
        <v>1</v>
      </c>
      <c r="S20" s="728">
        <v>1</v>
      </c>
      <c r="T20" s="728">
        <v>1</v>
      </c>
      <c r="U20" s="728">
        <v>1</v>
      </c>
      <c r="V20" s="728">
        <v>1</v>
      </c>
      <c r="W20" s="728">
        <v>1</v>
      </c>
      <c r="X20" s="714" t="s">
        <v>3346</v>
      </c>
      <c r="Y20" s="714" t="s">
        <v>3336</v>
      </c>
      <c r="Z20" s="714" t="s">
        <v>3347</v>
      </c>
      <c r="AA20" s="714"/>
      <c r="AC20" s="730" t="s">
        <v>3348</v>
      </c>
    </row>
    <row r="21" spans="2:29" ht="284.25" customHeight="1" x14ac:dyDescent="0.25">
      <c r="B21" s="725"/>
      <c r="C21" s="704"/>
      <c r="D21" s="731" t="s">
        <v>3349</v>
      </c>
      <c r="E21" s="704"/>
      <c r="F21" s="732" t="s">
        <v>3350</v>
      </c>
      <c r="G21" s="704" t="s">
        <v>3351</v>
      </c>
      <c r="H21" s="714" t="s">
        <v>3352</v>
      </c>
      <c r="I21" s="726" t="s">
        <v>3353</v>
      </c>
      <c r="J21" s="726" t="s">
        <v>3354</v>
      </c>
      <c r="K21" s="720">
        <f t="shared" si="1"/>
        <v>1</v>
      </c>
      <c r="L21" s="728">
        <v>1</v>
      </c>
      <c r="M21" s="728">
        <v>1</v>
      </c>
      <c r="N21" s="728">
        <v>1</v>
      </c>
      <c r="O21" s="728">
        <v>1</v>
      </c>
      <c r="P21" s="728">
        <v>1</v>
      </c>
      <c r="Q21" s="728">
        <v>1</v>
      </c>
      <c r="R21" s="728">
        <v>1</v>
      </c>
      <c r="S21" s="728">
        <v>1</v>
      </c>
      <c r="T21" s="728">
        <v>1</v>
      </c>
      <c r="U21" s="728">
        <v>1</v>
      </c>
      <c r="V21" s="728">
        <v>1</v>
      </c>
      <c r="W21" s="728">
        <v>1</v>
      </c>
      <c r="X21" s="714" t="s">
        <v>3355</v>
      </c>
      <c r="Y21" s="714" t="s">
        <v>3336</v>
      </c>
      <c r="Z21" s="714" t="s">
        <v>3356</v>
      </c>
      <c r="AA21" s="714"/>
      <c r="AC21" s="733" t="s">
        <v>3357</v>
      </c>
    </row>
    <row r="22" spans="2:29" ht="108" x14ac:dyDescent="0.25">
      <c r="B22" s="725"/>
      <c r="C22" s="704"/>
      <c r="D22" s="731"/>
      <c r="E22" s="704"/>
      <c r="F22" s="732"/>
      <c r="G22" s="704"/>
      <c r="H22" s="705" t="s">
        <v>3358</v>
      </c>
      <c r="I22" s="705" t="s">
        <v>3359</v>
      </c>
      <c r="J22" s="705" t="s">
        <v>3360</v>
      </c>
      <c r="K22" s="720">
        <f t="shared" si="1"/>
        <v>1</v>
      </c>
      <c r="L22" s="728">
        <v>1</v>
      </c>
      <c r="M22" s="728">
        <v>1</v>
      </c>
      <c r="N22" s="728">
        <v>1</v>
      </c>
      <c r="O22" s="728">
        <v>1</v>
      </c>
      <c r="P22" s="728">
        <v>1</v>
      </c>
      <c r="Q22" s="728">
        <v>1</v>
      </c>
      <c r="R22" s="728">
        <v>1</v>
      </c>
      <c r="S22" s="728">
        <v>1</v>
      </c>
      <c r="T22" s="728">
        <v>1</v>
      </c>
      <c r="U22" s="728">
        <v>1</v>
      </c>
      <c r="V22" s="728">
        <v>1</v>
      </c>
      <c r="W22" s="728">
        <v>1</v>
      </c>
      <c r="X22" s="714" t="s">
        <v>3361</v>
      </c>
      <c r="Y22" s="714" t="s">
        <v>3336</v>
      </c>
      <c r="Z22" s="714" t="s">
        <v>3362</v>
      </c>
      <c r="AA22" s="714"/>
      <c r="AC22" s="729" t="s">
        <v>3363</v>
      </c>
    </row>
    <row r="23" spans="2:29" ht="358.5" customHeight="1" x14ac:dyDescent="0.25">
      <c r="B23" s="725"/>
      <c r="C23" s="704"/>
      <c r="D23" s="714" t="s">
        <v>3364</v>
      </c>
      <c r="E23" s="705"/>
      <c r="F23" s="712" t="s">
        <v>3365</v>
      </c>
      <c r="G23" s="705" t="s">
        <v>3366</v>
      </c>
      <c r="H23" s="705" t="s">
        <v>3367</v>
      </c>
      <c r="I23" s="705" t="s">
        <v>3368</v>
      </c>
      <c r="J23" s="705" t="s">
        <v>3369</v>
      </c>
      <c r="K23" s="720">
        <f>+AVERAGE(L23:W23)</f>
        <v>1</v>
      </c>
      <c r="L23" s="728">
        <v>1</v>
      </c>
      <c r="M23" s="728">
        <v>1</v>
      </c>
      <c r="N23" s="728">
        <v>1</v>
      </c>
      <c r="O23" s="728">
        <v>1</v>
      </c>
      <c r="P23" s="728">
        <v>1</v>
      </c>
      <c r="Q23" s="728">
        <v>1</v>
      </c>
      <c r="R23" s="728">
        <v>1</v>
      </c>
      <c r="S23" s="728">
        <v>1</v>
      </c>
      <c r="T23" s="728">
        <v>1</v>
      </c>
      <c r="U23" s="728">
        <v>1</v>
      </c>
      <c r="V23" s="728">
        <v>1</v>
      </c>
      <c r="W23" s="728">
        <v>1</v>
      </c>
      <c r="X23" s="714" t="s">
        <v>3370</v>
      </c>
      <c r="Y23" s="714" t="s">
        <v>3336</v>
      </c>
      <c r="Z23" s="714" t="s">
        <v>3371</v>
      </c>
      <c r="AA23" s="714"/>
      <c r="AC23" s="733" t="s">
        <v>3372</v>
      </c>
    </row>
    <row r="24" spans="2:29" ht="327" customHeight="1" x14ac:dyDescent="0.25">
      <c r="B24" s="725"/>
      <c r="C24" s="704"/>
      <c r="D24" s="714" t="s">
        <v>3373</v>
      </c>
      <c r="E24" s="705"/>
      <c r="F24" s="705" t="s">
        <v>3374</v>
      </c>
      <c r="G24" s="705" t="s">
        <v>3375</v>
      </c>
      <c r="H24" s="705" t="s">
        <v>3376</v>
      </c>
      <c r="I24" s="705" t="s">
        <v>929</v>
      </c>
      <c r="J24" s="705"/>
      <c r="K24" s="734">
        <f>+L24+M24+N24</f>
        <v>13</v>
      </c>
      <c r="L24" s="734">
        <v>3</v>
      </c>
      <c r="M24" s="734">
        <v>5</v>
      </c>
      <c r="N24" s="734">
        <v>5</v>
      </c>
      <c r="O24" s="705"/>
      <c r="P24" s="705"/>
      <c r="Q24" s="705"/>
      <c r="R24" s="705"/>
      <c r="S24" s="705"/>
      <c r="T24" s="705"/>
      <c r="U24" s="705"/>
      <c r="V24" s="705"/>
      <c r="W24" s="705"/>
      <c r="X24" s="714" t="s">
        <v>3377</v>
      </c>
      <c r="Y24" s="714" t="s">
        <v>3336</v>
      </c>
      <c r="Z24" s="714" t="s">
        <v>3378</v>
      </c>
      <c r="AA24" s="714"/>
      <c r="AC24" s="733" t="s">
        <v>3379</v>
      </c>
    </row>
    <row r="25" spans="2:29" ht="139.5" customHeight="1" x14ac:dyDescent="0.25">
      <c r="B25" s="725"/>
      <c r="C25" s="704"/>
      <c r="D25" s="735" t="s">
        <v>3380</v>
      </c>
      <c r="E25" s="705"/>
      <c r="F25" s="705" t="s">
        <v>3381</v>
      </c>
      <c r="G25" s="736" t="s">
        <v>3382</v>
      </c>
      <c r="H25" s="736" t="s">
        <v>3383</v>
      </c>
      <c r="I25" s="726" t="s">
        <v>3384</v>
      </c>
      <c r="J25" s="708"/>
      <c r="K25" s="720">
        <f t="shared" ref="K25:K26" si="2">+AVERAGE(L25:W25)</f>
        <v>1</v>
      </c>
      <c r="L25" s="720">
        <v>1</v>
      </c>
      <c r="M25" s="720">
        <v>1</v>
      </c>
      <c r="N25" s="720">
        <v>1</v>
      </c>
      <c r="O25" s="720">
        <v>1</v>
      </c>
      <c r="P25" s="720">
        <v>1</v>
      </c>
      <c r="Q25" s="720">
        <v>1</v>
      </c>
      <c r="R25" s="720">
        <v>1</v>
      </c>
      <c r="S25" s="720">
        <v>1</v>
      </c>
      <c r="T25" s="720">
        <v>1</v>
      </c>
      <c r="U25" s="720">
        <v>1</v>
      </c>
      <c r="V25" s="720">
        <v>1</v>
      </c>
      <c r="W25" s="720">
        <v>1</v>
      </c>
      <c r="X25" s="712" t="s">
        <v>1464</v>
      </c>
      <c r="Y25" s="714" t="s">
        <v>3385</v>
      </c>
      <c r="Z25" s="714" t="s">
        <v>3386</v>
      </c>
      <c r="AA25" s="714"/>
      <c r="AC25" s="737" t="s">
        <v>3387</v>
      </c>
    </row>
    <row r="26" spans="2:29" ht="124.5" customHeight="1" x14ac:dyDescent="0.25">
      <c r="B26" s="738" t="s">
        <v>249</v>
      </c>
      <c r="C26" s="705" t="s">
        <v>902</v>
      </c>
      <c r="D26" s="735" t="s">
        <v>3388</v>
      </c>
      <c r="E26" s="705"/>
      <c r="F26" s="705" t="s">
        <v>3389</v>
      </c>
      <c r="G26" s="736" t="s">
        <v>3390</v>
      </c>
      <c r="H26" s="735" t="s">
        <v>869</v>
      </c>
      <c r="I26" s="726" t="s">
        <v>3391</v>
      </c>
      <c r="J26" s="708"/>
      <c r="K26" s="720">
        <f t="shared" si="2"/>
        <v>1</v>
      </c>
      <c r="L26" s="720">
        <v>1</v>
      </c>
      <c r="M26" s="720">
        <v>1</v>
      </c>
      <c r="N26" s="720">
        <v>1</v>
      </c>
      <c r="O26" s="720">
        <v>1</v>
      </c>
      <c r="P26" s="720">
        <v>1</v>
      </c>
      <c r="Q26" s="720">
        <v>1</v>
      </c>
      <c r="R26" s="720">
        <v>1</v>
      </c>
      <c r="S26" s="720">
        <v>1</v>
      </c>
      <c r="T26" s="720">
        <v>1</v>
      </c>
      <c r="U26" s="720">
        <v>1</v>
      </c>
      <c r="V26" s="720">
        <v>1</v>
      </c>
      <c r="W26" s="720">
        <v>1</v>
      </c>
      <c r="X26" s="714" t="s">
        <v>3392</v>
      </c>
      <c r="Y26" s="714" t="s">
        <v>3385</v>
      </c>
      <c r="Z26" s="712" t="s">
        <v>3393</v>
      </c>
      <c r="AA26" s="712"/>
      <c r="AC26" s="739" t="s">
        <v>3394</v>
      </c>
    </row>
  </sheetData>
  <mergeCells count="27">
    <mergeCell ref="E21:E22"/>
    <mergeCell ref="F21:F22"/>
    <mergeCell ref="G21:G22"/>
    <mergeCell ref="B12:B16"/>
    <mergeCell ref="C12:C16"/>
    <mergeCell ref="D12:D14"/>
    <mergeCell ref="D15:D16"/>
    <mergeCell ref="B17:B18"/>
    <mergeCell ref="B19:B25"/>
    <mergeCell ref="C19:C25"/>
    <mergeCell ref="D21:D22"/>
    <mergeCell ref="L10:W10"/>
    <mergeCell ref="X10:X11"/>
    <mergeCell ref="Y10:Y11"/>
    <mergeCell ref="Z10:Z11"/>
    <mergeCell ref="AA10:AA11"/>
    <mergeCell ref="AC10:AC11"/>
    <mergeCell ref="C5:Y5"/>
    <mergeCell ref="B9:D10"/>
    <mergeCell ref="E9:AA9"/>
    <mergeCell ref="E10:E11"/>
    <mergeCell ref="F10:F11"/>
    <mergeCell ref="G10:G11"/>
    <mergeCell ref="H10:H11"/>
    <mergeCell ref="I10:I11"/>
    <mergeCell ref="J10:J11"/>
    <mergeCell ref="K10:K11"/>
  </mergeCells>
  <pageMargins left="0.19685039370078741" right="0.19685039370078741" top="0.19685039370078741" bottom="0.19685039370078741" header="0.31496062992125984" footer="0.31496062992125984"/>
  <pageSetup scale="17"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AC119"/>
  <sheetViews>
    <sheetView showGridLines="0" view="pageBreakPreview" topLeftCell="A7" zoomScale="50" zoomScaleNormal="55" zoomScaleSheetLayoutView="50" zoomScalePageLayoutView="64" workbookViewId="0">
      <pane ySplit="8" topLeftCell="A15" activePane="bottomLeft" state="frozen"/>
      <selection activeCell="E7" sqref="E7"/>
      <selection pane="bottomLeft" activeCell="E12" sqref="E12:AA12"/>
    </sheetView>
  </sheetViews>
  <sheetFormatPr baseColWidth="10" defaultRowHeight="18" x14ac:dyDescent="0.25"/>
  <cols>
    <col min="1" max="1" width="0.5703125" style="125" customWidth="1"/>
    <col min="2" max="2" width="37" style="125" customWidth="1"/>
    <col min="3" max="3" width="74.140625" style="125" customWidth="1"/>
    <col min="4" max="4" width="34.7109375" style="125" customWidth="1"/>
    <col min="5" max="5" width="51.28515625" style="81" customWidth="1"/>
    <col min="6" max="6" width="57" style="81" customWidth="1"/>
    <col min="7" max="7" width="62.42578125" style="81" customWidth="1"/>
    <col min="8" max="8" width="53" style="81" customWidth="1"/>
    <col min="9" max="9" width="29" style="125" bestFit="1" customWidth="1"/>
    <col min="10" max="10" width="31.7109375" style="81" customWidth="1"/>
    <col min="11" max="11" width="17.42578125" style="125" bestFit="1" customWidth="1"/>
    <col min="12" max="23" width="11" style="125" customWidth="1"/>
    <col min="24" max="24" width="39.5703125" style="81" customWidth="1"/>
    <col min="25" max="25" width="22.42578125" style="249" customWidth="1"/>
    <col min="26" max="26" width="29.140625" style="166" customWidth="1"/>
    <col min="27" max="27" width="22.7109375" style="125" customWidth="1"/>
    <col min="28" max="28" width="0" style="125" hidden="1" customWidth="1"/>
    <col min="29" max="29" width="42.28515625" style="81" hidden="1" customWidth="1"/>
    <col min="30" max="39" width="11.42578125" style="125"/>
    <col min="40" max="40" width="5" style="125" customWidth="1"/>
    <col min="41" max="16384" width="11.42578125" style="125"/>
  </cols>
  <sheetData>
    <row r="5" spans="1:29" x14ac:dyDescent="0.25">
      <c r="C5" s="168" t="s">
        <v>0</v>
      </c>
      <c r="D5" s="168"/>
      <c r="E5" s="740"/>
      <c r="F5" s="740"/>
      <c r="G5" s="740"/>
      <c r="H5" s="740"/>
      <c r="I5" s="168"/>
      <c r="J5" s="740"/>
      <c r="K5" s="168"/>
      <c r="L5" s="168"/>
      <c r="M5" s="168"/>
      <c r="N5" s="168"/>
      <c r="O5" s="168"/>
      <c r="P5" s="168"/>
      <c r="Q5" s="168"/>
      <c r="R5" s="168"/>
      <c r="S5" s="168"/>
      <c r="T5" s="168"/>
      <c r="U5" s="168"/>
      <c r="V5" s="168"/>
      <c r="W5" s="168"/>
      <c r="X5" s="740"/>
      <c r="Y5" s="168"/>
      <c r="AC5" s="125"/>
    </row>
    <row r="10" spans="1:29" ht="45.75" x14ac:dyDescent="0.25">
      <c r="A10" s="6" t="s">
        <v>0</v>
      </c>
      <c r="B10" s="6"/>
      <c r="C10" s="6"/>
      <c r="D10" s="6"/>
      <c r="E10" s="6"/>
      <c r="F10" s="6"/>
      <c r="G10" s="6"/>
      <c r="H10" s="6"/>
      <c r="I10" s="6"/>
      <c r="J10" s="6"/>
      <c r="K10" s="6"/>
      <c r="L10" s="6"/>
      <c r="M10" s="6"/>
      <c r="N10" s="6"/>
      <c r="O10" s="6"/>
      <c r="P10" s="6"/>
      <c r="Q10" s="6"/>
      <c r="R10" s="6"/>
      <c r="S10" s="6"/>
      <c r="T10" s="6"/>
      <c r="U10" s="6"/>
      <c r="V10" s="6"/>
      <c r="W10" s="6"/>
    </row>
    <row r="11" spans="1:29" ht="21" customHeight="1" x14ac:dyDescent="0.25"/>
    <row r="12" spans="1:29" ht="36" customHeight="1" x14ac:dyDescent="0.25">
      <c r="B12" s="173" t="s">
        <v>1</v>
      </c>
      <c r="C12" s="173"/>
      <c r="D12" s="173"/>
      <c r="E12" s="173" t="s">
        <v>3395</v>
      </c>
      <c r="F12" s="173"/>
      <c r="G12" s="173"/>
      <c r="H12" s="173"/>
      <c r="I12" s="173"/>
      <c r="J12" s="173"/>
      <c r="K12" s="173"/>
      <c r="L12" s="173"/>
      <c r="M12" s="173"/>
      <c r="N12" s="173"/>
      <c r="O12" s="173"/>
      <c r="P12" s="173"/>
      <c r="Q12" s="173"/>
      <c r="R12" s="173"/>
      <c r="S12" s="173"/>
      <c r="T12" s="173"/>
      <c r="U12" s="173"/>
      <c r="V12" s="173"/>
      <c r="W12" s="173"/>
      <c r="X12" s="173"/>
      <c r="Y12" s="173"/>
      <c r="Z12" s="173"/>
      <c r="AA12" s="173"/>
      <c r="AC12" s="125"/>
    </row>
    <row r="13" spans="1:29" ht="29.25" customHeight="1" x14ac:dyDescent="0.25">
      <c r="B13" s="173"/>
      <c r="C13" s="173"/>
      <c r="D13" s="173"/>
      <c r="E13" s="173" t="s">
        <v>3</v>
      </c>
      <c r="F13" s="173" t="s">
        <v>4</v>
      </c>
      <c r="G13" s="173" t="s">
        <v>5</v>
      </c>
      <c r="H13" s="173" t="s">
        <v>6</v>
      </c>
      <c r="I13" s="173" t="s">
        <v>7</v>
      </c>
      <c r="J13" s="173" t="s">
        <v>267</v>
      </c>
      <c r="K13" s="173" t="s">
        <v>9</v>
      </c>
      <c r="L13" s="173" t="s">
        <v>10</v>
      </c>
      <c r="M13" s="173"/>
      <c r="N13" s="173"/>
      <c r="O13" s="173"/>
      <c r="P13" s="173"/>
      <c r="Q13" s="173"/>
      <c r="R13" s="173"/>
      <c r="S13" s="173"/>
      <c r="T13" s="173"/>
      <c r="U13" s="173"/>
      <c r="V13" s="173"/>
      <c r="W13" s="173"/>
      <c r="X13" s="173" t="s">
        <v>11</v>
      </c>
      <c r="Y13" s="173" t="s">
        <v>12</v>
      </c>
      <c r="Z13" s="173" t="s">
        <v>13</v>
      </c>
      <c r="AA13" s="173" t="s">
        <v>14</v>
      </c>
      <c r="AC13" s="176"/>
    </row>
    <row r="14" spans="1:29" ht="47.25" customHeight="1" thickBot="1" x14ac:dyDescent="0.3">
      <c r="A14" s="175"/>
      <c r="B14" s="427" t="s">
        <v>15</v>
      </c>
      <c r="C14" s="427" t="s">
        <v>16</v>
      </c>
      <c r="D14" s="427" t="s">
        <v>17</v>
      </c>
      <c r="E14" s="428"/>
      <c r="F14" s="428"/>
      <c r="G14" s="428"/>
      <c r="H14" s="428"/>
      <c r="I14" s="428"/>
      <c r="J14" s="428"/>
      <c r="K14" s="428"/>
      <c r="L14" s="427" t="s">
        <v>3396</v>
      </c>
      <c r="M14" s="427" t="s">
        <v>19</v>
      </c>
      <c r="N14" s="427" t="s">
        <v>20</v>
      </c>
      <c r="O14" s="427" t="s">
        <v>21</v>
      </c>
      <c r="P14" s="427" t="s">
        <v>22</v>
      </c>
      <c r="Q14" s="427" t="s">
        <v>23</v>
      </c>
      <c r="R14" s="427" t="s">
        <v>24</v>
      </c>
      <c r="S14" s="427" t="s">
        <v>25</v>
      </c>
      <c r="T14" s="741" t="s">
        <v>26</v>
      </c>
      <c r="U14" s="427" t="s">
        <v>27</v>
      </c>
      <c r="V14" s="427" t="s">
        <v>28</v>
      </c>
      <c r="W14" s="427" t="s">
        <v>29</v>
      </c>
      <c r="X14" s="428"/>
      <c r="Y14" s="428"/>
      <c r="Z14" s="428"/>
      <c r="AA14" s="428"/>
      <c r="AC14" s="742" t="s">
        <v>3397</v>
      </c>
    </row>
    <row r="15" spans="1:29" s="195" customFormat="1" ht="66.75" customHeight="1" thickTop="1" x14ac:dyDescent="0.25">
      <c r="B15" s="743" t="s">
        <v>44</v>
      </c>
      <c r="C15" s="482" t="s">
        <v>45</v>
      </c>
      <c r="D15" s="482"/>
      <c r="E15" s="482" t="s">
        <v>3398</v>
      </c>
      <c r="F15" s="232" t="s">
        <v>3399</v>
      </c>
      <c r="G15" s="482" t="s">
        <v>3400</v>
      </c>
      <c r="H15" s="482" t="s">
        <v>3399</v>
      </c>
      <c r="I15" s="215" t="s">
        <v>3401</v>
      </c>
      <c r="J15" s="213" t="s">
        <v>3402</v>
      </c>
      <c r="K15" s="744">
        <f>+SUM(L15:W15)</f>
        <v>1</v>
      </c>
      <c r="L15" s="745"/>
      <c r="M15" s="745"/>
      <c r="N15" s="745"/>
      <c r="O15" s="745"/>
      <c r="P15" s="745"/>
      <c r="Q15" s="745"/>
      <c r="R15" s="745"/>
      <c r="S15" s="745"/>
      <c r="T15" s="745">
        <v>0.5</v>
      </c>
      <c r="U15" s="745">
        <v>0.4</v>
      </c>
      <c r="V15" s="745">
        <v>0.1</v>
      </c>
      <c r="W15" s="745"/>
      <c r="X15" s="482" t="s">
        <v>3403</v>
      </c>
      <c r="Y15" s="746" t="s">
        <v>3404</v>
      </c>
      <c r="Z15" s="479" t="s">
        <v>3405</v>
      </c>
      <c r="AA15" s="747">
        <v>0</v>
      </c>
      <c r="AC15" s="185"/>
    </row>
    <row r="16" spans="1:29" s="195" customFormat="1" ht="66.75" customHeight="1" x14ac:dyDescent="0.25">
      <c r="B16" s="748"/>
      <c r="C16" s="482" t="s">
        <v>45</v>
      </c>
      <c r="D16" s="482"/>
      <c r="E16" s="482" t="s">
        <v>3406</v>
      </c>
      <c r="F16" s="232" t="s">
        <v>3407</v>
      </c>
      <c r="G16" s="482"/>
      <c r="H16" s="482" t="s">
        <v>3407</v>
      </c>
      <c r="I16" s="215" t="s">
        <v>3401</v>
      </c>
      <c r="J16" s="213" t="s">
        <v>3402</v>
      </c>
      <c r="K16" s="744">
        <f>+SUM(L16:W16)</f>
        <v>0.99999999999999989</v>
      </c>
      <c r="L16" s="745"/>
      <c r="M16" s="745"/>
      <c r="N16" s="745">
        <v>0.1</v>
      </c>
      <c r="O16" s="745">
        <v>0.1</v>
      </c>
      <c r="P16" s="745">
        <v>0.1</v>
      </c>
      <c r="Q16" s="745">
        <v>0.1</v>
      </c>
      <c r="R16" s="745">
        <v>0.1</v>
      </c>
      <c r="S16" s="745">
        <v>0.1</v>
      </c>
      <c r="T16" s="745">
        <v>0.1</v>
      </c>
      <c r="U16" s="745">
        <v>0.1</v>
      </c>
      <c r="V16" s="745">
        <v>0.1</v>
      </c>
      <c r="W16" s="745">
        <v>0.1</v>
      </c>
      <c r="X16" s="482" t="s">
        <v>3408</v>
      </c>
      <c r="Y16" s="746" t="s">
        <v>3404</v>
      </c>
      <c r="Z16" s="479" t="s">
        <v>3409</v>
      </c>
      <c r="AA16" s="747">
        <v>0</v>
      </c>
      <c r="AC16" s="185"/>
    </row>
    <row r="17" spans="2:29" s="749" customFormat="1" ht="66.75" customHeight="1" x14ac:dyDescent="0.25">
      <c r="B17" s="748"/>
      <c r="C17" s="482" t="s">
        <v>45</v>
      </c>
      <c r="D17" s="482"/>
      <c r="E17" s="482" t="s">
        <v>654</v>
      </c>
      <c r="F17" s="232" t="s">
        <v>3407</v>
      </c>
      <c r="G17" s="482" t="s">
        <v>655</v>
      </c>
      <c r="H17" s="482" t="s">
        <v>3407</v>
      </c>
      <c r="I17" s="215" t="s">
        <v>3401</v>
      </c>
      <c r="J17" s="213" t="s">
        <v>3402</v>
      </c>
      <c r="K17" s="744">
        <f t="shared" ref="K17:K62" si="0">+SUM(L17:W17)</f>
        <v>1</v>
      </c>
      <c r="L17" s="745"/>
      <c r="M17" s="745"/>
      <c r="N17" s="745"/>
      <c r="O17" s="745">
        <v>0.1</v>
      </c>
      <c r="P17" s="745">
        <v>0.15</v>
      </c>
      <c r="Q17" s="745">
        <v>0.15</v>
      </c>
      <c r="R17" s="745">
        <v>0.15</v>
      </c>
      <c r="S17" s="745">
        <v>0.15</v>
      </c>
      <c r="T17" s="745">
        <v>0.15</v>
      </c>
      <c r="U17" s="745">
        <v>0.15</v>
      </c>
      <c r="V17" s="745"/>
      <c r="W17" s="745"/>
      <c r="X17" s="482" t="s">
        <v>3408</v>
      </c>
      <c r="Y17" s="746" t="s">
        <v>3404</v>
      </c>
      <c r="Z17" s="479" t="s">
        <v>3409</v>
      </c>
      <c r="AA17" s="747">
        <v>0</v>
      </c>
      <c r="AC17" s="750"/>
    </row>
    <row r="18" spans="2:29" s="195" customFormat="1" ht="66.75" customHeight="1" x14ac:dyDescent="0.25">
      <c r="B18" s="748"/>
      <c r="C18" s="482" t="s">
        <v>45</v>
      </c>
      <c r="D18" s="482"/>
      <c r="E18" s="482" t="s">
        <v>3410</v>
      </c>
      <c r="F18" s="232" t="s">
        <v>3411</v>
      </c>
      <c r="G18" s="482" t="s">
        <v>3412</v>
      </c>
      <c r="H18" s="482" t="s">
        <v>3411</v>
      </c>
      <c r="I18" s="215" t="s">
        <v>3401</v>
      </c>
      <c r="J18" s="213" t="s">
        <v>3402</v>
      </c>
      <c r="K18" s="744">
        <f t="shared" si="0"/>
        <v>0.3</v>
      </c>
      <c r="L18" s="745">
        <v>0.15</v>
      </c>
      <c r="M18" s="745">
        <v>0.15</v>
      </c>
      <c r="N18" s="745"/>
      <c r="O18" s="745"/>
      <c r="P18" s="745"/>
      <c r="Q18" s="745"/>
      <c r="R18" s="745"/>
      <c r="S18" s="745"/>
      <c r="T18" s="745"/>
      <c r="U18" s="745"/>
      <c r="V18" s="745"/>
      <c r="W18" s="745"/>
      <c r="X18" s="482" t="s">
        <v>3413</v>
      </c>
      <c r="Y18" s="746" t="s">
        <v>3404</v>
      </c>
      <c r="Z18" s="479" t="s">
        <v>3414</v>
      </c>
      <c r="AA18" s="747">
        <v>0</v>
      </c>
      <c r="AC18" s="185"/>
    </row>
    <row r="19" spans="2:29" s="195" customFormat="1" ht="66.75" customHeight="1" x14ac:dyDescent="0.25">
      <c r="B19" s="748"/>
      <c r="C19" s="482" t="s">
        <v>45</v>
      </c>
      <c r="D19" s="482"/>
      <c r="E19" s="482" t="s">
        <v>3415</v>
      </c>
      <c r="F19" s="232" t="s">
        <v>3416</v>
      </c>
      <c r="G19" s="482" t="s">
        <v>3417</v>
      </c>
      <c r="H19" s="482" t="s">
        <v>3416</v>
      </c>
      <c r="I19" s="215" t="s">
        <v>3401</v>
      </c>
      <c r="J19" s="213" t="s">
        <v>3402</v>
      </c>
      <c r="K19" s="744">
        <f t="shared" si="0"/>
        <v>1</v>
      </c>
      <c r="L19" s="215"/>
      <c r="M19" s="215"/>
      <c r="N19" s="215"/>
      <c r="O19" s="215"/>
      <c r="P19" s="751">
        <v>1</v>
      </c>
      <c r="Q19" s="751"/>
      <c r="R19" s="751"/>
      <c r="S19" s="751"/>
      <c r="T19" s="751"/>
      <c r="U19" s="751"/>
      <c r="V19" s="751"/>
      <c r="W19" s="215"/>
      <c r="X19" s="482" t="s">
        <v>3408</v>
      </c>
      <c r="Y19" s="746" t="s">
        <v>3404</v>
      </c>
      <c r="Z19" s="479" t="s">
        <v>3418</v>
      </c>
      <c r="AA19" s="747">
        <v>0</v>
      </c>
      <c r="AC19" s="185"/>
    </row>
    <row r="20" spans="2:29" s="195" customFormat="1" ht="66.75" customHeight="1" x14ac:dyDescent="0.25">
      <c r="B20" s="752"/>
      <c r="C20" s="482" t="s">
        <v>45</v>
      </c>
      <c r="D20" s="482"/>
      <c r="E20" s="482" t="s">
        <v>3419</v>
      </c>
      <c r="F20" s="232" t="s">
        <v>3416</v>
      </c>
      <c r="G20" s="482" t="s">
        <v>3417</v>
      </c>
      <c r="H20" s="482" t="s">
        <v>3416</v>
      </c>
      <c r="I20" s="215" t="s">
        <v>3401</v>
      </c>
      <c r="J20" s="213" t="s">
        <v>3402</v>
      </c>
      <c r="K20" s="744">
        <f t="shared" si="0"/>
        <v>1</v>
      </c>
      <c r="L20" s="215"/>
      <c r="M20" s="215"/>
      <c r="N20" s="215"/>
      <c r="O20" s="215"/>
      <c r="P20" s="751"/>
      <c r="Q20" s="751"/>
      <c r="R20" s="751"/>
      <c r="S20" s="751"/>
      <c r="T20" s="751"/>
      <c r="U20" s="751">
        <v>1</v>
      </c>
      <c r="V20" s="751"/>
      <c r="W20" s="215"/>
      <c r="X20" s="482" t="s">
        <v>3408</v>
      </c>
      <c r="Y20" s="746" t="s">
        <v>3404</v>
      </c>
      <c r="Z20" s="479" t="s">
        <v>3418</v>
      </c>
      <c r="AA20" s="747">
        <v>0</v>
      </c>
      <c r="AC20" s="185"/>
    </row>
    <row r="21" spans="2:29" s="195" customFormat="1" ht="65.25" customHeight="1" x14ac:dyDescent="0.25">
      <c r="B21" s="753" t="s">
        <v>86</v>
      </c>
      <c r="C21" s="160" t="s">
        <v>151</v>
      </c>
      <c r="D21" s="482"/>
      <c r="E21" s="482" t="s">
        <v>3420</v>
      </c>
      <c r="F21" s="232" t="s">
        <v>3421</v>
      </c>
      <c r="G21" s="482" t="s">
        <v>3422</v>
      </c>
      <c r="H21" s="482" t="s">
        <v>3421</v>
      </c>
      <c r="I21" s="215" t="s">
        <v>3401</v>
      </c>
      <c r="J21" s="213" t="s">
        <v>3402</v>
      </c>
      <c r="K21" s="744">
        <f t="shared" si="0"/>
        <v>1</v>
      </c>
      <c r="L21" s="745">
        <v>0.5</v>
      </c>
      <c r="M21" s="745">
        <v>0.5</v>
      </c>
      <c r="N21" s="745"/>
      <c r="O21" s="234"/>
      <c r="P21" s="234"/>
      <c r="Q21" s="745"/>
      <c r="R21" s="745"/>
      <c r="S21" s="745"/>
      <c r="T21" s="745"/>
      <c r="U21" s="745"/>
      <c r="V21" s="745"/>
      <c r="W21" s="745"/>
      <c r="X21" s="482" t="s">
        <v>3408</v>
      </c>
      <c r="Y21" s="746" t="s">
        <v>3404</v>
      </c>
      <c r="Z21" s="479" t="s">
        <v>3423</v>
      </c>
      <c r="AA21" s="747">
        <v>0</v>
      </c>
      <c r="AC21" s="754"/>
    </row>
    <row r="22" spans="2:29" s="195" customFormat="1" ht="65.25" customHeight="1" x14ac:dyDescent="0.25">
      <c r="B22" s="755"/>
      <c r="C22" s="160" t="s">
        <v>151</v>
      </c>
      <c r="D22" s="482"/>
      <c r="E22" s="482" t="s">
        <v>3424</v>
      </c>
      <c r="F22" s="232" t="s">
        <v>3425</v>
      </c>
      <c r="G22" s="482" t="s">
        <v>3426</v>
      </c>
      <c r="H22" s="482" t="s">
        <v>3425</v>
      </c>
      <c r="I22" s="215" t="s">
        <v>3401</v>
      </c>
      <c r="J22" s="213" t="s">
        <v>3402</v>
      </c>
      <c r="K22" s="744">
        <f t="shared" si="0"/>
        <v>0.99999999999999989</v>
      </c>
      <c r="L22" s="745"/>
      <c r="M22" s="745"/>
      <c r="N22" s="745">
        <v>0.1</v>
      </c>
      <c r="O22" s="745">
        <v>0.1</v>
      </c>
      <c r="P22" s="745">
        <v>0.1</v>
      </c>
      <c r="Q22" s="745">
        <v>0.1</v>
      </c>
      <c r="R22" s="745">
        <v>0.1</v>
      </c>
      <c r="S22" s="745">
        <v>0.1</v>
      </c>
      <c r="T22" s="745">
        <v>0.1</v>
      </c>
      <c r="U22" s="745">
        <v>0.1</v>
      </c>
      <c r="V22" s="745">
        <v>0.1</v>
      </c>
      <c r="W22" s="745">
        <v>0.1</v>
      </c>
      <c r="X22" s="482" t="s">
        <v>3427</v>
      </c>
      <c r="Y22" s="746" t="s">
        <v>3404</v>
      </c>
      <c r="Z22" s="479" t="s">
        <v>3428</v>
      </c>
      <c r="AA22" s="747">
        <v>0</v>
      </c>
      <c r="AC22" s="754"/>
    </row>
    <row r="23" spans="2:29" s="195" customFormat="1" ht="65.25" customHeight="1" x14ac:dyDescent="0.25">
      <c r="B23" s="755"/>
      <c r="C23" s="160" t="s">
        <v>151</v>
      </c>
      <c r="D23" s="482"/>
      <c r="E23" s="482" t="s">
        <v>3429</v>
      </c>
      <c r="F23" s="232" t="s">
        <v>3430</v>
      </c>
      <c r="G23" s="482" t="s">
        <v>3431</v>
      </c>
      <c r="H23" s="482" t="s">
        <v>3430</v>
      </c>
      <c r="I23" s="215" t="s">
        <v>3401</v>
      </c>
      <c r="J23" s="213" t="s">
        <v>3402</v>
      </c>
      <c r="K23" s="744">
        <f t="shared" si="0"/>
        <v>1</v>
      </c>
      <c r="L23" s="215"/>
      <c r="M23" s="751">
        <v>1</v>
      </c>
      <c r="N23" s="215"/>
      <c r="O23" s="215"/>
      <c r="P23" s="215"/>
      <c r="Q23" s="215"/>
      <c r="R23" s="215"/>
      <c r="S23" s="215"/>
      <c r="T23" s="215"/>
      <c r="U23" s="215"/>
      <c r="V23" s="215"/>
      <c r="W23" s="215"/>
      <c r="X23" s="482" t="s">
        <v>3432</v>
      </c>
      <c r="Y23" s="746" t="s">
        <v>3404</v>
      </c>
      <c r="Z23" s="479" t="s">
        <v>3433</v>
      </c>
      <c r="AA23" s="747">
        <v>0</v>
      </c>
      <c r="AC23" s="754"/>
    </row>
    <row r="24" spans="2:29" s="195" customFormat="1" ht="65.25" customHeight="1" x14ac:dyDescent="0.25">
      <c r="B24" s="755"/>
      <c r="C24" s="160" t="s">
        <v>151</v>
      </c>
      <c r="D24" s="482"/>
      <c r="E24" s="482" t="s">
        <v>3434</v>
      </c>
      <c r="F24" s="232" t="s">
        <v>3407</v>
      </c>
      <c r="G24" s="482" t="s">
        <v>3435</v>
      </c>
      <c r="H24" s="482" t="s">
        <v>3407</v>
      </c>
      <c r="I24" s="215" t="s">
        <v>3401</v>
      </c>
      <c r="J24" s="213" t="s">
        <v>3402</v>
      </c>
      <c r="K24" s="744">
        <f t="shared" si="0"/>
        <v>1</v>
      </c>
      <c r="L24" s="745">
        <v>0.2</v>
      </c>
      <c r="M24" s="745">
        <v>0.3</v>
      </c>
      <c r="N24" s="745">
        <v>0.3</v>
      </c>
      <c r="O24" s="745">
        <v>0.2</v>
      </c>
      <c r="P24" s="745"/>
      <c r="Q24" s="745"/>
      <c r="R24" s="745"/>
      <c r="S24" s="745"/>
      <c r="T24" s="745"/>
      <c r="U24" s="745"/>
      <c r="V24" s="745"/>
      <c r="W24" s="745"/>
      <c r="X24" s="482" t="s">
        <v>3436</v>
      </c>
      <c r="Y24" s="746" t="s">
        <v>3404</v>
      </c>
      <c r="Z24" s="479" t="s">
        <v>3437</v>
      </c>
      <c r="AA24" s="747">
        <v>0</v>
      </c>
      <c r="AC24" s="754"/>
    </row>
    <row r="25" spans="2:29" s="195" customFormat="1" ht="65.25" customHeight="1" x14ac:dyDescent="0.25">
      <c r="B25" s="755"/>
      <c r="C25" s="160" t="s">
        <v>151</v>
      </c>
      <c r="D25" s="482"/>
      <c r="E25" s="482" t="s">
        <v>3438</v>
      </c>
      <c r="F25" s="232" t="s">
        <v>3439</v>
      </c>
      <c r="G25" s="482" t="s">
        <v>3440</v>
      </c>
      <c r="H25" s="482" t="s">
        <v>3439</v>
      </c>
      <c r="I25" s="215" t="s">
        <v>3401</v>
      </c>
      <c r="J25" s="213" t="s">
        <v>3402</v>
      </c>
      <c r="K25" s="744">
        <f t="shared" si="0"/>
        <v>0.89999999999999991</v>
      </c>
      <c r="L25" s="745">
        <v>0.3</v>
      </c>
      <c r="M25" s="745">
        <v>0.3</v>
      </c>
      <c r="N25" s="745">
        <v>0.3</v>
      </c>
      <c r="O25" s="745"/>
      <c r="P25" s="745"/>
      <c r="Q25" s="745"/>
      <c r="R25" s="745"/>
      <c r="S25" s="745"/>
      <c r="T25" s="745"/>
      <c r="U25" s="745"/>
      <c r="V25" s="745"/>
      <c r="W25" s="745"/>
      <c r="X25" s="482" t="s">
        <v>3441</v>
      </c>
      <c r="Y25" s="746" t="s">
        <v>3404</v>
      </c>
      <c r="Z25" s="479" t="s">
        <v>3442</v>
      </c>
      <c r="AA25" s="747">
        <v>0</v>
      </c>
      <c r="AC25" s="754"/>
    </row>
    <row r="26" spans="2:29" s="195" customFormat="1" ht="84" customHeight="1" x14ac:dyDescent="0.25">
      <c r="B26" s="755"/>
      <c r="C26" s="160" t="s">
        <v>151</v>
      </c>
      <c r="D26" s="482"/>
      <c r="E26" s="482" t="s">
        <v>3443</v>
      </c>
      <c r="F26" s="232" t="s">
        <v>3439</v>
      </c>
      <c r="G26" s="482" t="s">
        <v>3444</v>
      </c>
      <c r="H26" s="482" t="s">
        <v>3439</v>
      </c>
      <c r="I26" s="215" t="s">
        <v>3401</v>
      </c>
      <c r="J26" s="213" t="s">
        <v>3402</v>
      </c>
      <c r="K26" s="744">
        <f t="shared" si="0"/>
        <v>1</v>
      </c>
      <c r="L26" s="745"/>
      <c r="M26" s="745"/>
      <c r="N26" s="745">
        <v>0.3</v>
      </c>
      <c r="O26" s="745">
        <v>0.3</v>
      </c>
      <c r="P26" s="745">
        <v>0.4</v>
      </c>
      <c r="Q26" s="745"/>
      <c r="R26" s="745"/>
      <c r="S26" s="745"/>
      <c r="T26" s="745"/>
      <c r="U26" s="745"/>
      <c r="V26" s="745"/>
      <c r="W26" s="745"/>
      <c r="X26" s="482" t="s">
        <v>3445</v>
      </c>
      <c r="Y26" s="746" t="s">
        <v>3404</v>
      </c>
      <c r="Z26" s="479" t="s">
        <v>3446</v>
      </c>
      <c r="AA26" s="747">
        <v>0</v>
      </c>
      <c r="AC26" s="754"/>
    </row>
    <row r="27" spans="2:29" s="195" customFormat="1" ht="65.25" customHeight="1" x14ac:dyDescent="0.25">
      <c r="B27" s="755"/>
      <c r="C27" s="160" t="s">
        <v>151</v>
      </c>
      <c r="D27" s="482"/>
      <c r="E27" s="482" t="s">
        <v>3447</v>
      </c>
      <c r="F27" s="232" t="s">
        <v>3448</v>
      </c>
      <c r="G27" s="482" t="s">
        <v>3449</v>
      </c>
      <c r="H27" s="482" t="s">
        <v>3448</v>
      </c>
      <c r="I27" s="215" t="s">
        <v>3401</v>
      </c>
      <c r="J27" s="213" t="s">
        <v>3402</v>
      </c>
      <c r="K27" s="744">
        <f t="shared" si="0"/>
        <v>0.99999999999999989</v>
      </c>
      <c r="L27" s="745"/>
      <c r="M27" s="745"/>
      <c r="N27" s="745">
        <v>0.1</v>
      </c>
      <c r="O27" s="745">
        <v>0.1</v>
      </c>
      <c r="P27" s="745">
        <v>0.1</v>
      </c>
      <c r="Q27" s="745">
        <v>0.1</v>
      </c>
      <c r="R27" s="745">
        <v>0.1</v>
      </c>
      <c r="S27" s="745">
        <v>0.1</v>
      </c>
      <c r="T27" s="745">
        <v>0.1</v>
      </c>
      <c r="U27" s="745">
        <v>0.1</v>
      </c>
      <c r="V27" s="745">
        <v>0.1</v>
      </c>
      <c r="W27" s="745">
        <v>0.1</v>
      </c>
      <c r="X27" s="482" t="s">
        <v>3450</v>
      </c>
      <c r="Y27" s="746" t="s">
        <v>3404</v>
      </c>
      <c r="Z27" s="479" t="s">
        <v>3451</v>
      </c>
      <c r="AA27" s="747">
        <v>0</v>
      </c>
      <c r="AC27" s="754"/>
    </row>
    <row r="28" spans="2:29" s="195" customFormat="1" ht="65.25" customHeight="1" x14ac:dyDescent="0.25">
      <c r="B28" s="755"/>
      <c r="C28" s="160" t="s">
        <v>151</v>
      </c>
      <c r="D28" s="482"/>
      <c r="E28" s="482" t="s">
        <v>3452</v>
      </c>
      <c r="F28" s="232" t="s">
        <v>3448</v>
      </c>
      <c r="G28" s="482" t="s">
        <v>3449</v>
      </c>
      <c r="H28" s="482" t="s">
        <v>3448</v>
      </c>
      <c r="I28" s="215" t="s">
        <v>3401</v>
      </c>
      <c r="J28" s="213" t="s">
        <v>3402</v>
      </c>
      <c r="K28" s="744">
        <f t="shared" si="0"/>
        <v>0.99999999999999989</v>
      </c>
      <c r="L28" s="745"/>
      <c r="M28" s="745"/>
      <c r="N28" s="745">
        <v>0.1</v>
      </c>
      <c r="O28" s="745">
        <v>0.1</v>
      </c>
      <c r="P28" s="745">
        <v>0.1</v>
      </c>
      <c r="Q28" s="745">
        <v>0.1</v>
      </c>
      <c r="R28" s="745">
        <v>0.1</v>
      </c>
      <c r="S28" s="745">
        <v>0.1</v>
      </c>
      <c r="T28" s="745">
        <v>0.1</v>
      </c>
      <c r="U28" s="745">
        <v>0.1</v>
      </c>
      <c r="V28" s="745">
        <v>0.1</v>
      </c>
      <c r="W28" s="745">
        <v>0.1</v>
      </c>
      <c r="X28" s="482" t="s">
        <v>3453</v>
      </c>
      <c r="Y28" s="746" t="s">
        <v>3404</v>
      </c>
      <c r="Z28" s="479" t="s">
        <v>3454</v>
      </c>
      <c r="AA28" s="747">
        <v>0</v>
      </c>
      <c r="AC28" s="754"/>
    </row>
    <row r="29" spans="2:29" s="749" customFormat="1" ht="66.75" customHeight="1" x14ac:dyDescent="0.25">
      <c r="B29" s="755"/>
      <c r="C29" s="160" t="s">
        <v>151</v>
      </c>
      <c r="D29" s="482"/>
      <c r="E29" s="482" t="s">
        <v>3455</v>
      </c>
      <c r="F29" s="232" t="s">
        <v>3448</v>
      </c>
      <c r="G29" s="482" t="s">
        <v>3456</v>
      </c>
      <c r="H29" s="482" t="s">
        <v>3448</v>
      </c>
      <c r="I29" s="215" t="s">
        <v>3401</v>
      </c>
      <c r="J29" s="213" t="s">
        <v>3402</v>
      </c>
      <c r="K29" s="744">
        <f t="shared" si="0"/>
        <v>1</v>
      </c>
      <c r="L29" s="745"/>
      <c r="M29" s="745"/>
      <c r="N29" s="745"/>
      <c r="O29" s="745"/>
      <c r="P29" s="745"/>
      <c r="Q29" s="745"/>
      <c r="R29" s="745"/>
      <c r="S29" s="745">
        <v>0.2</v>
      </c>
      <c r="T29" s="745">
        <v>0.2</v>
      </c>
      <c r="U29" s="745">
        <v>0.2</v>
      </c>
      <c r="V29" s="745">
        <v>0.2</v>
      </c>
      <c r="W29" s="745">
        <v>0.2</v>
      </c>
      <c r="X29" s="482" t="s">
        <v>3450</v>
      </c>
      <c r="Y29" s="746" t="s">
        <v>3404</v>
      </c>
      <c r="Z29" s="479" t="s">
        <v>3451</v>
      </c>
      <c r="AA29" s="747">
        <v>0</v>
      </c>
      <c r="AC29" s="756"/>
    </row>
    <row r="30" spans="2:29" s="195" customFormat="1" ht="50.25" customHeight="1" x14ac:dyDescent="0.25">
      <c r="B30" s="755"/>
      <c r="C30" s="160" t="s">
        <v>151</v>
      </c>
      <c r="D30" s="482"/>
      <c r="E30" s="482" t="s">
        <v>473</v>
      </c>
      <c r="F30" s="232" t="s">
        <v>3448</v>
      </c>
      <c r="G30" s="482" t="s">
        <v>3457</v>
      </c>
      <c r="H30" s="482" t="s">
        <v>3448</v>
      </c>
      <c r="I30" s="215" t="s">
        <v>3401</v>
      </c>
      <c r="J30" s="213" t="s">
        <v>3402</v>
      </c>
      <c r="K30" s="744">
        <f t="shared" si="0"/>
        <v>1</v>
      </c>
      <c r="L30" s="745"/>
      <c r="M30" s="745"/>
      <c r="N30" s="745">
        <v>0.25</v>
      </c>
      <c r="O30" s="745">
        <v>0.25</v>
      </c>
      <c r="P30" s="745">
        <v>0.25</v>
      </c>
      <c r="Q30" s="745">
        <v>0.25</v>
      </c>
      <c r="R30" s="745"/>
      <c r="S30" s="745"/>
      <c r="T30" s="745"/>
      <c r="U30" s="745"/>
      <c r="V30" s="745"/>
      <c r="W30" s="745"/>
      <c r="X30" s="482" t="s">
        <v>3450</v>
      </c>
      <c r="Y30" s="746" t="s">
        <v>3404</v>
      </c>
      <c r="Z30" s="479" t="s">
        <v>3458</v>
      </c>
      <c r="AA30" s="747">
        <v>0</v>
      </c>
      <c r="AC30" s="754"/>
    </row>
    <row r="31" spans="2:29" s="195" customFormat="1" ht="65.25" customHeight="1" x14ac:dyDescent="0.25">
      <c r="B31" s="755"/>
      <c r="C31" s="160" t="s">
        <v>151</v>
      </c>
      <c r="D31" s="482"/>
      <c r="E31" s="482" t="s">
        <v>3459</v>
      </c>
      <c r="F31" s="232" t="s">
        <v>3399</v>
      </c>
      <c r="G31" s="482" t="s">
        <v>3460</v>
      </c>
      <c r="H31" s="482" t="s">
        <v>3399</v>
      </c>
      <c r="I31" s="215" t="s">
        <v>3401</v>
      </c>
      <c r="J31" s="213" t="s">
        <v>3402</v>
      </c>
      <c r="K31" s="744">
        <f t="shared" si="0"/>
        <v>1</v>
      </c>
      <c r="L31" s="745"/>
      <c r="M31" s="745"/>
      <c r="N31" s="745"/>
      <c r="O31" s="745"/>
      <c r="P31" s="745"/>
      <c r="Q31" s="684"/>
      <c r="R31" s="745">
        <v>0.2</v>
      </c>
      <c r="S31" s="745">
        <v>0.2</v>
      </c>
      <c r="T31" s="745">
        <v>0.2</v>
      </c>
      <c r="U31" s="745">
        <v>0.2</v>
      </c>
      <c r="V31" s="745">
        <v>0.2</v>
      </c>
      <c r="W31" s="745"/>
      <c r="X31" s="482" t="s">
        <v>3461</v>
      </c>
      <c r="Y31" s="746" t="s">
        <v>3404</v>
      </c>
      <c r="Z31" s="479" t="s">
        <v>3462</v>
      </c>
      <c r="AA31" s="747">
        <v>0</v>
      </c>
      <c r="AC31" s="754"/>
    </row>
    <row r="32" spans="2:29" s="195" customFormat="1" ht="51.75" customHeight="1" x14ac:dyDescent="0.25">
      <c r="B32" s="755"/>
      <c r="C32" s="160" t="s">
        <v>151</v>
      </c>
      <c r="D32" s="482"/>
      <c r="E32" s="482" t="s">
        <v>3463</v>
      </c>
      <c r="F32" s="232" t="s">
        <v>3399</v>
      </c>
      <c r="G32" s="482" t="s">
        <v>3464</v>
      </c>
      <c r="H32" s="482" t="s">
        <v>3399</v>
      </c>
      <c r="I32" s="215" t="s">
        <v>3401</v>
      </c>
      <c r="J32" s="213" t="s">
        <v>3402</v>
      </c>
      <c r="K32" s="744">
        <f t="shared" si="0"/>
        <v>1</v>
      </c>
      <c r="L32" s="745"/>
      <c r="M32" s="745"/>
      <c r="N32" s="745"/>
      <c r="O32" s="745"/>
      <c r="P32" s="745"/>
      <c r="Q32" s="745">
        <v>0.5</v>
      </c>
      <c r="R32" s="745">
        <v>0.5</v>
      </c>
      <c r="S32" s="745"/>
      <c r="T32" s="745"/>
      <c r="U32" s="745"/>
      <c r="V32" s="745"/>
      <c r="W32" s="745"/>
      <c r="X32" s="482" t="s">
        <v>3461</v>
      </c>
      <c r="Y32" s="746" t="s">
        <v>3404</v>
      </c>
      <c r="Z32" s="479" t="s">
        <v>3462</v>
      </c>
      <c r="AA32" s="747">
        <v>0</v>
      </c>
      <c r="AC32" s="754"/>
    </row>
    <row r="33" spans="2:29" s="195" customFormat="1" ht="51.75" customHeight="1" x14ac:dyDescent="0.25">
      <c r="B33" s="755"/>
      <c r="C33" s="160" t="s">
        <v>151</v>
      </c>
      <c r="D33" s="482"/>
      <c r="E33" s="482" t="s">
        <v>3465</v>
      </c>
      <c r="F33" s="232" t="s">
        <v>3399</v>
      </c>
      <c r="G33" s="482" t="s">
        <v>3466</v>
      </c>
      <c r="H33" s="482" t="s">
        <v>3399</v>
      </c>
      <c r="I33" s="215" t="s">
        <v>3401</v>
      </c>
      <c r="J33" s="213" t="s">
        <v>3402</v>
      </c>
      <c r="K33" s="744">
        <v>1</v>
      </c>
      <c r="L33" s="745"/>
      <c r="M33" s="745"/>
      <c r="N33" s="745">
        <v>0.1</v>
      </c>
      <c r="O33" s="745">
        <v>0.1</v>
      </c>
      <c r="P33" s="745">
        <v>0.1</v>
      </c>
      <c r="Q33" s="745">
        <v>0.1</v>
      </c>
      <c r="R33" s="745">
        <v>0.1</v>
      </c>
      <c r="S33" s="745">
        <v>0.1</v>
      </c>
      <c r="T33" s="745">
        <v>0.1</v>
      </c>
      <c r="U33" s="745">
        <v>0.1</v>
      </c>
      <c r="V33" s="745">
        <v>0.1</v>
      </c>
      <c r="W33" s="745">
        <v>0.1</v>
      </c>
      <c r="X33" s="482" t="s">
        <v>3467</v>
      </c>
      <c r="Y33" s="746" t="s">
        <v>3404</v>
      </c>
      <c r="Z33" s="479" t="s">
        <v>3468</v>
      </c>
      <c r="AA33" s="747">
        <v>0</v>
      </c>
      <c r="AC33" s="754"/>
    </row>
    <row r="34" spans="2:29" s="195" customFormat="1" ht="93" customHeight="1" x14ac:dyDescent="0.25">
      <c r="B34" s="755"/>
      <c r="C34" s="160" t="s">
        <v>151</v>
      </c>
      <c r="D34" s="482"/>
      <c r="E34" s="482" t="s">
        <v>3469</v>
      </c>
      <c r="F34" s="232" t="s">
        <v>3399</v>
      </c>
      <c r="G34" s="482" t="s">
        <v>3470</v>
      </c>
      <c r="H34" s="482" t="s">
        <v>3399</v>
      </c>
      <c r="I34" s="215" t="s">
        <v>3401</v>
      </c>
      <c r="J34" s="213" t="s">
        <v>3402</v>
      </c>
      <c r="K34" s="744">
        <f t="shared" si="0"/>
        <v>1</v>
      </c>
      <c r="L34" s="745"/>
      <c r="M34" s="37"/>
      <c r="N34" s="745">
        <v>0.2</v>
      </c>
      <c r="O34" s="745">
        <v>0.2</v>
      </c>
      <c r="P34" s="745">
        <v>0.2</v>
      </c>
      <c r="Q34" s="745">
        <v>0.2</v>
      </c>
      <c r="R34" s="745">
        <v>0.2</v>
      </c>
      <c r="S34" s="745"/>
      <c r="T34" s="745"/>
      <c r="U34" s="745"/>
      <c r="V34" s="745"/>
      <c r="W34" s="745"/>
      <c r="X34" s="482" t="s">
        <v>3471</v>
      </c>
      <c r="Y34" s="746" t="s">
        <v>3404</v>
      </c>
      <c r="Z34" s="479" t="s">
        <v>3472</v>
      </c>
      <c r="AA34" s="747">
        <v>0</v>
      </c>
      <c r="AC34" s="754"/>
    </row>
    <row r="35" spans="2:29" s="195" customFormat="1" ht="93" customHeight="1" x14ac:dyDescent="0.25">
      <c r="B35" s="755"/>
      <c r="C35" s="482" t="s">
        <v>151</v>
      </c>
      <c r="D35" s="482"/>
      <c r="E35" s="482" t="s">
        <v>3473</v>
      </c>
      <c r="F35" s="482" t="s">
        <v>3411</v>
      </c>
      <c r="G35" s="482" t="s">
        <v>3474</v>
      </c>
      <c r="H35" s="482" t="s">
        <v>3411</v>
      </c>
      <c r="I35" s="215" t="s">
        <v>3401</v>
      </c>
      <c r="J35" s="213" t="s">
        <v>3402</v>
      </c>
      <c r="K35" s="744">
        <v>1</v>
      </c>
      <c r="L35" s="745"/>
      <c r="M35" s="745"/>
      <c r="N35" s="745">
        <v>0.1</v>
      </c>
      <c r="O35" s="745">
        <v>0.1</v>
      </c>
      <c r="P35" s="745">
        <v>0.1</v>
      </c>
      <c r="Q35" s="745">
        <v>0.1</v>
      </c>
      <c r="R35" s="745">
        <v>0.1</v>
      </c>
      <c r="S35" s="745">
        <v>0.1</v>
      </c>
      <c r="T35" s="745">
        <v>0.1</v>
      </c>
      <c r="U35" s="745">
        <v>0.1</v>
      </c>
      <c r="V35" s="745">
        <v>0.1</v>
      </c>
      <c r="W35" s="745">
        <v>0.1</v>
      </c>
      <c r="X35" s="482" t="s">
        <v>3475</v>
      </c>
      <c r="Y35" s="746" t="s">
        <v>3404</v>
      </c>
      <c r="Z35" s="479" t="s">
        <v>3476</v>
      </c>
      <c r="AA35" s="747">
        <v>0</v>
      </c>
      <c r="AC35" s="754"/>
    </row>
    <row r="36" spans="2:29" s="195" customFormat="1" ht="61.5" customHeight="1" x14ac:dyDescent="0.25">
      <c r="B36" s="755"/>
      <c r="C36" s="160" t="s">
        <v>151</v>
      </c>
      <c r="D36" s="482" t="s">
        <v>3477</v>
      </c>
      <c r="E36" s="482" t="s">
        <v>3478</v>
      </c>
      <c r="F36" s="232" t="s">
        <v>3479</v>
      </c>
      <c r="G36" s="482" t="s">
        <v>3480</v>
      </c>
      <c r="H36" s="482" t="s">
        <v>3479</v>
      </c>
      <c r="I36" s="215" t="s">
        <v>3401</v>
      </c>
      <c r="J36" s="213" t="s">
        <v>3402</v>
      </c>
      <c r="K36" s="746">
        <f>+SUM(L36:W36)</f>
        <v>12</v>
      </c>
      <c r="L36" s="215">
        <v>1</v>
      </c>
      <c r="M36" s="215">
        <v>1</v>
      </c>
      <c r="N36" s="215">
        <v>1</v>
      </c>
      <c r="O36" s="215">
        <v>1</v>
      </c>
      <c r="P36" s="215">
        <v>1</v>
      </c>
      <c r="Q36" s="215">
        <v>1</v>
      </c>
      <c r="R36" s="215">
        <v>1</v>
      </c>
      <c r="S36" s="215">
        <v>1</v>
      </c>
      <c r="T36" s="215">
        <v>1</v>
      </c>
      <c r="U36" s="215">
        <v>1</v>
      </c>
      <c r="V36" s="215">
        <v>1</v>
      </c>
      <c r="W36" s="215">
        <v>1</v>
      </c>
      <c r="X36" s="482" t="s">
        <v>3413</v>
      </c>
      <c r="Y36" s="746" t="s">
        <v>3404</v>
      </c>
      <c r="Z36" s="479" t="s">
        <v>3414</v>
      </c>
      <c r="AA36" s="747">
        <v>0</v>
      </c>
      <c r="AC36" s="754"/>
    </row>
    <row r="37" spans="2:29" s="195" customFormat="1" ht="69.75" customHeight="1" x14ac:dyDescent="0.25">
      <c r="B37" s="755"/>
      <c r="C37" s="160" t="s">
        <v>151</v>
      </c>
      <c r="D37" s="482"/>
      <c r="E37" s="482" t="s">
        <v>3481</v>
      </c>
      <c r="F37" s="232" t="s">
        <v>3411</v>
      </c>
      <c r="G37" s="482" t="s">
        <v>3482</v>
      </c>
      <c r="H37" s="482" t="s">
        <v>3411</v>
      </c>
      <c r="I37" s="215" t="s">
        <v>3401</v>
      </c>
      <c r="J37" s="213" t="s">
        <v>3402</v>
      </c>
      <c r="K37" s="744">
        <f t="shared" si="0"/>
        <v>0.99999999999999989</v>
      </c>
      <c r="L37" s="745"/>
      <c r="M37" s="745"/>
      <c r="N37" s="745">
        <v>0.1</v>
      </c>
      <c r="O37" s="745">
        <v>0.1</v>
      </c>
      <c r="P37" s="745">
        <v>0.1</v>
      </c>
      <c r="Q37" s="745">
        <v>0.1</v>
      </c>
      <c r="R37" s="745">
        <v>0.1</v>
      </c>
      <c r="S37" s="745">
        <v>0.1</v>
      </c>
      <c r="T37" s="745">
        <v>0.1</v>
      </c>
      <c r="U37" s="745">
        <v>0.1</v>
      </c>
      <c r="V37" s="745">
        <v>0.1</v>
      </c>
      <c r="W37" s="745">
        <v>0.1</v>
      </c>
      <c r="X37" s="482" t="s">
        <v>3483</v>
      </c>
      <c r="Y37" s="746" t="s">
        <v>3404</v>
      </c>
      <c r="Z37" s="479" t="s">
        <v>3484</v>
      </c>
      <c r="AA37" s="747">
        <v>0</v>
      </c>
      <c r="AC37" s="754"/>
    </row>
    <row r="38" spans="2:29" s="195" customFormat="1" ht="43.5" customHeight="1" x14ac:dyDescent="0.25">
      <c r="B38" s="755"/>
      <c r="C38" s="160" t="s">
        <v>151</v>
      </c>
      <c r="D38" s="482"/>
      <c r="E38" s="482" t="s">
        <v>3485</v>
      </c>
      <c r="F38" s="232" t="s">
        <v>3486</v>
      </c>
      <c r="G38" s="482" t="s">
        <v>3487</v>
      </c>
      <c r="H38" s="482" t="s">
        <v>3486</v>
      </c>
      <c r="I38" s="215" t="s">
        <v>3401</v>
      </c>
      <c r="J38" s="213" t="s">
        <v>3402</v>
      </c>
      <c r="K38" s="744">
        <f t="shared" si="0"/>
        <v>0.99999999999999989</v>
      </c>
      <c r="L38" s="745"/>
      <c r="M38" s="745"/>
      <c r="N38" s="745">
        <v>0.1</v>
      </c>
      <c r="O38" s="745">
        <v>0.1</v>
      </c>
      <c r="P38" s="745">
        <v>0.1</v>
      </c>
      <c r="Q38" s="745">
        <v>0.1</v>
      </c>
      <c r="R38" s="745">
        <v>0.1</v>
      </c>
      <c r="S38" s="745">
        <v>0.1</v>
      </c>
      <c r="T38" s="745">
        <v>0.1</v>
      </c>
      <c r="U38" s="745">
        <v>0.1</v>
      </c>
      <c r="V38" s="745">
        <v>0.1</v>
      </c>
      <c r="W38" s="745">
        <v>0.1</v>
      </c>
      <c r="X38" s="482" t="s">
        <v>3488</v>
      </c>
      <c r="Y38" s="746" t="s">
        <v>3404</v>
      </c>
      <c r="Z38" s="479" t="s">
        <v>3489</v>
      </c>
      <c r="AA38" s="747">
        <v>0</v>
      </c>
      <c r="AC38" s="754"/>
    </row>
    <row r="39" spans="2:29" s="195" customFormat="1" ht="43.5" customHeight="1" x14ac:dyDescent="0.25">
      <c r="B39" s="755"/>
      <c r="C39" s="160" t="s">
        <v>151</v>
      </c>
      <c r="D39" s="482"/>
      <c r="E39" s="482" t="s">
        <v>3490</v>
      </c>
      <c r="F39" s="232" t="s">
        <v>3399</v>
      </c>
      <c r="G39" s="482" t="s">
        <v>3491</v>
      </c>
      <c r="H39" s="482" t="s">
        <v>3399</v>
      </c>
      <c r="I39" s="215" t="s">
        <v>3401</v>
      </c>
      <c r="J39" s="213" t="s">
        <v>3402</v>
      </c>
      <c r="K39" s="744">
        <f t="shared" si="0"/>
        <v>1</v>
      </c>
      <c r="L39" s="745"/>
      <c r="M39" s="745">
        <v>0.15</v>
      </c>
      <c r="N39" s="745">
        <v>0.15</v>
      </c>
      <c r="O39" s="745">
        <v>0.15</v>
      </c>
      <c r="P39" s="745">
        <v>0.15</v>
      </c>
      <c r="Q39" s="745">
        <v>0.2</v>
      </c>
      <c r="R39" s="745">
        <v>0.2</v>
      </c>
      <c r="S39" s="745"/>
      <c r="T39" s="745"/>
      <c r="U39" s="745"/>
      <c r="V39" s="745"/>
      <c r="W39" s="745"/>
      <c r="X39" s="482" t="s">
        <v>3492</v>
      </c>
      <c r="Y39" s="746" t="s">
        <v>3404</v>
      </c>
      <c r="Z39" s="479" t="s">
        <v>3489</v>
      </c>
      <c r="AA39" s="747">
        <v>0</v>
      </c>
      <c r="AC39" s="754"/>
    </row>
    <row r="40" spans="2:29" s="195" customFormat="1" ht="43.5" customHeight="1" x14ac:dyDescent="0.25">
      <c r="B40" s="755"/>
      <c r="C40" s="160" t="s">
        <v>151</v>
      </c>
      <c r="D40" s="482"/>
      <c r="E40" s="482" t="s">
        <v>3493</v>
      </c>
      <c r="F40" s="232" t="s">
        <v>3399</v>
      </c>
      <c r="G40" s="482" t="s">
        <v>3494</v>
      </c>
      <c r="H40" s="482" t="s">
        <v>3399</v>
      </c>
      <c r="I40" s="215" t="s">
        <v>3401</v>
      </c>
      <c r="J40" s="213" t="s">
        <v>3402</v>
      </c>
      <c r="K40" s="744">
        <f t="shared" si="0"/>
        <v>1</v>
      </c>
      <c r="L40" s="745"/>
      <c r="M40" s="745"/>
      <c r="N40" s="745"/>
      <c r="O40" s="745"/>
      <c r="P40" s="745"/>
      <c r="Q40" s="745"/>
      <c r="R40" s="745">
        <v>0.2</v>
      </c>
      <c r="S40" s="745">
        <v>0.2</v>
      </c>
      <c r="T40" s="745">
        <v>0.2</v>
      </c>
      <c r="U40" s="745">
        <v>0.2</v>
      </c>
      <c r="V40" s="745">
        <v>0.2</v>
      </c>
      <c r="W40" s="745"/>
      <c r="X40" s="482" t="s">
        <v>3492</v>
      </c>
      <c r="Y40" s="746" t="s">
        <v>3404</v>
      </c>
      <c r="Z40" s="479" t="s">
        <v>3495</v>
      </c>
      <c r="AA40" s="747">
        <v>0</v>
      </c>
      <c r="AC40" s="754"/>
    </row>
    <row r="41" spans="2:29" s="195" customFormat="1" ht="83.25" customHeight="1" x14ac:dyDescent="0.25">
      <c r="B41" s="755"/>
      <c r="C41" s="160" t="s">
        <v>151</v>
      </c>
      <c r="D41" s="482"/>
      <c r="E41" s="482" t="s">
        <v>3496</v>
      </c>
      <c r="F41" s="232" t="s">
        <v>3448</v>
      </c>
      <c r="G41" s="482" t="s">
        <v>3497</v>
      </c>
      <c r="H41" s="482" t="s">
        <v>3448</v>
      </c>
      <c r="I41" s="215" t="s">
        <v>3401</v>
      </c>
      <c r="J41" s="213" t="s">
        <v>3402</v>
      </c>
      <c r="K41" s="744">
        <f t="shared" si="0"/>
        <v>0.99999999999999989</v>
      </c>
      <c r="L41" s="745"/>
      <c r="M41" s="745"/>
      <c r="N41" s="745">
        <v>0.1</v>
      </c>
      <c r="O41" s="745">
        <v>0.1</v>
      </c>
      <c r="P41" s="745">
        <v>0.1</v>
      </c>
      <c r="Q41" s="745">
        <v>0.1</v>
      </c>
      <c r="R41" s="745">
        <v>0.1</v>
      </c>
      <c r="S41" s="745">
        <v>0.1</v>
      </c>
      <c r="T41" s="745">
        <v>0.1</v>
      </c>
      <c r="U41" s="745">
        <v>0.1</v>
      </c>
      <c r="V41" s="745">
        <v>0.1</v>
      </c>
      <c r="W41" s="745">
        <v>0.1</v>
      </c>
      <c r="X41" s="482" t="s">
        <v>3498</v>
      </c>
      <c r="Y41" s="746" t="s">
        <v>3404</v>
      </c>
      <c r="Z41" s="479" t="s">
        <v>3499</v>
      </c>
      <c r="AA41" s="747">
        <v>0</v>
      </c>
      <c r="AC41" s="754"/>
    </row>
    <row r="42" spans="2:29" s="195" customFormat="1" ht="75" customHeight="1" x14ac:dyDescent="0.25">
      <c r="B42" s="755"/>
      <c r="C42" s="160" t="s">
        <v>151</v>
      </c>
      <c r="D42" s="482"/>
      <c r="E42" s="482"/>
      <c r="F42" s="232" t="s">
        <v>3500</v>
      </c>
      <c r="G42" s="482" t="s">
        <v>3501</v>
      </c>
      <c r="H42" s="757" t="s">
        <v>3502</v>
      </c>
      <c r="I42" s="215" t="s">
        <v>3401</v>
      </c>
      <c r="J42" s="213" t="s">
        <v>3402</v>
      </c>
      <c r="K42" s="744">
        <f t="shared" si="0"/>
        <v>1</v>
      </c>
      <c r="L42" s="745"/>
      <c r="M42" s="745"/>
      <c r="N42" s="745">
        <v>0.15</v>
      </c>
      <c r="O42" s="745">
        <v>0.15</v>
      </c>
      <c r="P42" s="745">
        <v>0.15</v>
      </c>
      <c r="Q42" s="745"/>
      <c r="R42" s="745"/>
      <c r="S42" s="745">
        <v>0.15</v>
      </c>
      <c r="T42" s="745">
        <v>0.15</v>
      </c>
      <c r="U42" s="745">
        <v>0.15</v>
      </c>
      <c r="V42" s="745">
        <v>0.1</v>
      </c>
      <c r="W42" s="745"/>
      <c r="X42" s="758" t="s">
        <v>3503</v>
      </c>
      <c r="Y42" s="746" t="s">
        <v>3404</v>
      </c>
      <c r="Z42" s="479" t="s">
        <v>3504</v>
      </c>
      <c r="AA42" s="747">
        <v>0</v>
      </c>
      <c r="AC42" s="754"/>
    </row>
    <row r="43" spans="2:29" s="749" customFormat="1" ht="73.5" customHeight="1" x14ac:dyDescent="0.25">
      <c r="B43" s="759" t="s">
        <v>196</v>
      </c>
      <c r="C43" s="160" t="s">
        <v>197</v>
      </c>
      <c r="D43" s="482"/>
      <c r="E43" s="482" t="s">
        <v>3505</v>
      </c>
      <c r="F43" s="232" t="s">
        <v>3506</v>
      </c>
      <c r="G43" s="482" t="s">
        <v>3507</v>
      </c>
      <c r="H43" s="482" t="s">
        <v>3506</v>
      </c>
      <c r="I43" s="215" t="s">
        <v>3401</v>
      </c>
      <c r="J43" s="213" t="s">
        <v>3402</v>
      </c>
      <c r="K43" s="744">
        <f t="shared" si="0"/>
        <v>1</v>
      </c>
      <c r="L43" s="745">
        <v>0.2</v>
      </c>
      <c r="M43" s="745">
        <v>0.2</v>
      </c>
      <c r="N43" s="745">
        <v>0.2</v>
      </c>
      <c r="O43" s="745">
        <v>0.2</v>
      </c>
      <c r="P43" s="745">
        <v>0.2</v>
      </c>
      <c r="Q43" s="745"/>
      <c r="R43" s="745"/>
      <c r="S43" s="745"/>
      <c r="T43" s="745"/>
      <c r="U43" s="745"/>
      <c r="V43" s="745"/>
      <c r="W43" s="745"/>
      <c r="X43" s="482" t="s">
        <v>3508</v>
      </c>
      <c r="Y43" s="746" t="s">
        <v>3404</v>
      </c>
      <c r="Z43" s="479" t="s">
        <v>3509</v>
      </c>
      <c r="AA43" s="747">
        <v>0</v>
      </c>
      <c r="AC43" s="756"/>
    </row>
    <row r="44" spans="2:29" s="749" customFormat="1" ht="75" customHeight="1" x14ac:dyDescent="0.25">
      <c r="B44" s="759"/>
      <c r="C44" s="160" t="s">
        <v>197</v>
      </c>
      <c r="D44" s="482"/>
      <c r="E44" s="482" t="s">
        <v>638</v>
      </c>
      <c r="F44" s="232" t="s">
        <v>3407</v>
      </c>
      <c r="G44" s="482" t="s">
        <v>639</v>
      </c>
      <c r="H44" s="482" t="s">
        <v>3407</v>
      </c>
      <c r="I44" s="215" t="s">
        <v>3401</v>
      </c>
      <c r="J44" s="213" t="s">
        <v>3402</v>
      </c>
      <c r="K44" s="744">
        <f t="shared" si="0"/>
        <v>1</v>
      </c>
      <c r="L44" s="745"/>
      <c r="M44" s="745">
        <v>0.25</v>
      </c>
      <c r="N44" s="745">
        <v>0.25</v>
      </c>
      <c r="O44" s="745">
        <v>0.25</v>
      </c>
      <c r="P44" s="745">
        <v>0.25</v>
      </c>
      <c r="Q44" s="745"/>
      <c r="R44" s="745"/>
      <c r="S44" s="745"/>
      <c r="T44" s="745"/>
      <c r="U44" s="745"/>
      <c r="V44" s="745"/>
      <c r="W44" s="745"/>
      <c r="X44" s="482" t="s">
        <v>3450</v>
      </c>
      <c r="Y44" s="746" t="s">
        <v>3404</v>
      </c>
      <c r="Z44" s="479" t="s">
        <v>3510</v>
      </c>
      <c r="AA44" s="747">
        <v>0</v>
      </c>
      <c r="AC44" s="756"/>
    </row>
    <row r="45" spans="2:29" s="195" customFormat="1" ht="75" customHeight="1" x14ac:dyDescent="0.25">
      <c r="B45" s="759"/>
      <c r="C45" s="160" t="s">
        <v>197</v>
      </c>
      <c r="D45" s="482"/>
      <c r="E45" s="482" t="s">
        <v>3511</v>
      </c>
      <c r="F45" s="232" t="s">
        <v>3407</v>
      </c>
      <c r="G45" s="482" t="s">
        <v>3512</v>
      </c>
      <c r="H45" s="482" t="s">
        <v>3407</v>
      </c>
      <c r="I45" s="215" t="s">
        <v>3401</v>
      </c>
      <c r="J45" s="213" t="s">
        <v>3402</v>
      </c>
      <c r="K45" s="744">
        <f t="shared" si="0"/>
        <v>1</v>
      </c>
      <c r="L45" s="745"/>
      <c r="M45" s="684"/>
      <c r="N45" s="684"/>
      <c r="O45" s="684"/>
      <c r="P45" s="684"/>
      <c r="Q45" s="745"/>
      <c r="R45" s="745"/>
      <c r="S45" s="745">
        <v>0.25</v>
      </c>
      <c r="T45" s="745">
        <v>0.25</v>
      </c>
      <c r="U45" s="745">
        <v>0.25</v>
      </c>
      <c r="V45" s="745">
        <v>0.25</v>
      </c>
      <c r="W45" s="745"/>
      <c r="X45" s="482" t="s">
        <v>3513</v>
      </c>
      <c r="Y45" s="746" t="s">
        <v>3404</v>
      </c>
      <c r="Z45" s="479" t="s">
        <v>3514</v>
      </c>
      <c r="AA45" s="747">
        <v>0</v>
      </c>
      <c r="AC45" s="754"/>
    </row>
    <row r="46" spans="2:29" s="195" customFormat="1" ht="75" customHeight="1" x14ac:dyDescent="0.25">
      <c r="B46" s="759"/>
      <c r="C46" s="160" t="s">
        <v>197</v>
      </c>
      <c r="D46" s="482"/>
      <c r="E46" s="482" t="s">
        <v>3515</v>
      </c>
      <c r="F46" s="232" t="s">
        <v>3407</v>
      </c>
      <c r="G46" s="482" t="s">
        <v>3516</v>
      </c>
      <c r="H46" s="482" t="s">
        <v>3407</v>
      </c>
      <c r="I46" s="215" t="s">
        <v>3401</v>
      </c>
      <c r="J46" s="213" t="s">
        <v>3402</v>
      </c>
      <c r="K46" s="744">
        <f t="shared" si="0"/>
        <v>0.99999999999999989</v>
      </c>
      <c r="L46" s="745"/>
      <c r="M46" s="745"/>
      <c r="N46" s="745">
        <v>0.1</v>
      </c>
      <c r="O46" s="745">
        <v>0.1</v>
      </c>
      <c r="P46" s="745">
        <v>0.1</v>
      </c>
      <c r="Q46" s="745">
        <v>0.1</v>
      </c>
      <c r="R46" s="745">
        <v>0.1</v>
      </c>
      <c r="S46" s="745">
        <v>0.1</v>
      </c>
      <c r="T46" s="745">
        <v>0.1</v>
      </c>
      <c r="U46" s="745">
        <v>0.1</v>
      </c>
      <c r="V46" s="745">
        <v>0.1</v>
      </c>
      <c r="W46" s="745">
        <v>0.1</v>
      </c>
      <c r="X46" s="482" t="s">
        <v>3488</v>
      </c>
      <c r="Y46" s="746" t="s">
        <v>3404</v>
      </c>
      <c r="Z46" s="479" t="s">
        <v>3517</v>
      </c>
      <c r="AA46" s="747">
        <v>0</v>
      </c>
      <c r="AC46" s="754"/>
    </row>
    <row r="47" spans="2:29" s="195" customFormat="1" ht="75" customHeight="1" x14ac:dyDescent="0.25">
      <c r="B47" s="759"/>
      <c r="C47" s="160" t="s">
        <v>197</v>
      </c>
      <c r="D47" s="482"/>
      <c r="E47" s="482" t="s">
        <v>3518</v>
      </c>
      <c r="F47" s="232" t="s">
        <v>3407</v>
      </c>
      <c r="G47" s="482" t="s">
        <v>3516</v>
      </c>
      <c r="H47" s="482" t="str">
        <f>+F47</f>
        <v>Reunion con Usuarios, Solicitar Requerimientos a Proveedor, Seguimiento a Implementacion, Formacion usuarios</v>
      </c>
      <c r="I47" s="215" t="s">
        <v>3401</v>
      </c>
      <c r="J47" s="213" t="s">
        <v>3402</v>
      </c>
      <c r="K47" s="744">
        <f t="shared" si="0"/>
        <v>1</v>
      </c>
      <c r="L47" s="745">
        <v>0.3</v>
      </c>
      <c r="M47" s="745">
        <v>0.3</v>
      </c>
      <c r="N47" s="745">
        <v>0.4</v>
      </c>
      <c r="O47" s="745"/>
      <c r="P47" s="745"/>
      <c r="Q47" s="745"/>
      <c r="R47" s="745"/>
      <c r="S47" s="745"/>
      <c r="T47" s="745"/>
      <c r="U47" s="745"/>
      <c r="V47" s="745"/>
      <c r="W47" s="745"/>
      <c r="X47" s="482" t="s">
        <v>3519</v>
      </c>
      <c r="Y47" s="746" t="s">
        <v>3404</v>
      </c>
      <c r="Z47" s="479" t="s">
        <v>3520</v>
      </c>
      <c r="AA47" s="747">
        <v>0</v>
      </c>
      <c r="AC47" s="754"/>
    </row>
    <row r="48" spans="2:29" s="195" customFormat="1" ht="75" customHeight="1" x14ac:dyDescent="0.25">
      <c r="B48" s="759"/>
      <c r="C48" s="160" t="s">
        <v>197</v>
      </c>
      <c r="D48" s="482"/>
      <c r="E48" s="482" t="s">
        <v>3521</v>
      </c>
      <c r="F48" s="232" t="s">
        <v>3407</v>
      </c>
      <c r="G48" s="482" t="s">
        <v>3522</v>
      </c>
      <c r="H48" s="482" t="str">
        <f>+F48</f>
        <v>Reunion con Usuarios, Solicitar Requerimientos a Proveedor, Seguimiento a Implementacion, Formacion usuarios</v>
      </c>
      <c r="I48" s="215" t="s">
        <v>3401</v>
      </c>
      <c r="J48" s="213" t="s">
        <v>3402</v>
      </c>
      <c r="K48" s="744">
        <f t="shared" si="0"/>
        <v>1</v>
      </c>
      <c r="L48" s="745"/>
      <c r="M48" s="745"/>
      <c r="N48" s="745">
        <v>0.2</v>
      </c>
      <c r="O48" s="745">
        <v>0.2</v>
      </c>
      <c r="P48" s="745">
        <v>0.2</v>
      </c>
      <c r="Q48" s="745">
        <v>0.2</v>
      </c>
      <c r="R48" s="745">
        <v>0.2</v>
      </c>
      <c r="S48" s="745"/>
      <c r="T48" s="745"/>
      <c r="U48" s="745"/>
      <c r="V48" s="745"/>
      <c r="W48" s="745"/>
      <c r="X48" s="482" t="s">
        <v>3523</v>
      </c>
      <c r="Y48" s="746" t="s">
        <v>3404</v>
      </c>
      <c r="Z48" s="479" t="s">
        <v>3524</v>
      </c>
      <c r="AA48" s="747">
        <v>0</v>
      </c>
      <c r="AC48" s="754"/>
    </row>
    <row r="49" spans="2:29" s="195" customFormat="1" ht="65.25" customHeight="1" x14ac:dyDescent="0.25">
      <c r="B49" s="759"/>
      <c r="C49" s="160" t="s">
        <v>197</v>
      </c>
      <c r="D49" s="482"/>
      <c r="E49" s="482" t="s">
        <v>3525</v>
      </c>
      <c r="F49" s="232" t="s">
        <v>3399</v>
      </c>
      <c r="G49" s="482" t="s">
        <v>3526</v>
      </c>
      <c r="H49" s="482" t="s">
        <v>3399</v>
      </c>
      <c r="I49" s="215" t="s">
        <v>3401</v>
      </c>
      <c r="J49" s="213" t="s">
        <v>3402</v>
      </c>
      <c r="K49" s="744">
        <f t="shared" si="0"/>
        <v>0.99999999999999989</v>
      </c>
      <c r="L49" s="745"/>
      <c r="M49" s="745"/>
      <c r="N49" s="745">
        <v>0.1</v>
      </c>
      <c r="O49" s="745">
        <v>0.1</v>
      </c>
      <c r="P49" s="745">
        <v>0.1</v>
      </c>
      <c r="Q49" s="745">
        <v>0.1</v>
      </c>
      <c r="R49" s="745">
        <v>0.1</v>
      </c>
      <c r="S49" s="745">
        <v>0.1</v>
      </c>
      <c r="T49" s="745">
        <v>0.1</v>
      </c>
      <c r="U49" s="745">
        <v>0.1</v>
      </c>
      <c r="V49" s="745">
        <v>0.1</v>
      </c>
      <c r="W49" s="745">
        <v>0.1</v>
      </c>
      <c r="X49" s="482" t="s">
        <v>3488</v>
      </c>
      <c r="Y49" s="746" t="s">
        <v>3404</v>
      </c>
      <c r="Z49" s="479" t="s">
        <v>3527</v>
      </c>
      <c r="AA49" s="747">
        <v>0</v>
      </c>
      <c r="AC49" s="754"/>
    </row>
    <row r="50" spans="2:29" s="195" customFormat="1" ht="75" customHeight="1" x14ac:dyDescent="0.25">
      <c r="B50" s="759"/>
      <c r="C50" s="160" t="s">
        <v>197</v>
      </c>
      <c r="D50" s="482"/>
      <c r="E50" s="482" t="s">
        <v>3528</v>
      </c>
      <c r="F50" s="232" t="s">
        <v>3399</v>
      </c>
      <c r="G50" s="482" t="s">
        <v>3529</v>
      </c>
      <c r="H50" s="482" t="s">
        <v>3399</v>
      </c>
      <c r="I50" s="215" t="s">
        <v>3401</v>
      </c>
      <c r="J50" s="213" t="s">
        <v>3402</v>
      </c>
      <c r="K50" s="744">
        <f t="shared" si="0"/>
        <v>1</v>
      </c>
      <c r="L50" s="745"/>
      <c r="M50" s="745"/>
      <c r="N50" s="745">
        <v>0.5</v>
      </c>
      <c r="O50" s="745">
        <v>0.5</v>
      </c>
      <c r="P50" s="745"/>
      <c r="Q50" s="745"/>
      <c r="R50" s="745"/>
      <c r="S50" s="745"/>
      <c r="T50" s="745"/>
      <c r="U50" s="745"/>
      <c r="V50" s="745"/>
      <c r="W50" s="745"/>
      <c r="X50" s="482" t="s">
        <v>3530</v>
      </c>
      <c r="Y50" s="746" t="s">
        <v>3404</v>
      </c>
      <c r="Z50" s="479" t="s">
        <v>3531</v>
      </c>
      <c r="AA50" s="747">
        <v>0</v>
      </c>
      <c r="AC50" s="754"/>
    </row>
    <row r="51" spans="2:29" s="195" customFormat="1" ht="77.25" customHeight="1" x14ac:dyDescent="0.25">
      <c r="B51" s="759"/>
      <c r="C51" s="160" t="s">
        <v>197</v>
      </c>
      <c r="D51" s="482"/>
      <c r="E51" s="482" t="s">
        <v>3532</v>
      </c>
      <c r="F51" s="232" t="s">
        <v>3533</v>
      </c>
      <c r="G51" s="482" t="s">
        <v>3534</v>
      </c>
      <c r="H51" s="482" t="s">
        <v>3533</v>
      </c>
      <c r="I51" s="215" t="s">
        <v>3401</v>
      </c>
      <c r="J51" s="213" t="s">
        <v>3402</v>
      </c>
      <c r="K51" s="744">
        <f t="shared" si="0"/>
        <v>1</v>
      </c>
      <c r="L51" s="215"/>
      <c r="M51" s="215"/>
      <c r="N51" s="215"/>
      <c r="O51" s="751">
        <v>0.5</v>
      </c>
      <c r="P51" s="751"/>
      <c r="Q51" s="751"/>
      <c r="R51" s="751"/>
      <c r="S51" s="751"/>
      <c r="T51" s="751">
        <v>0.5</v>
      </c>
      <c r="U51" s="215"/>
      <c r="V51" s="215"/>
      <c r="W51" s="215"/>
      <c r="X51" s="482" t="s">
        <v>3450</v>
      </c>
      <c r="Y51" s="746" t="s">
        <v>3404</v>
      </c>
      <c r="Z51" s="479" t="s">
        <v>3535</v>
      </c>
      <c r="AA51" s="747">
        <v>0</v>
      </c>
      <c r="AC51" s="754"/>
    </row>
    <row r="52" spans="2:29" s="195" customFormat="1" ht="63.75" customHeight="1" x14ac:dyDescent="0.25">
      <c r="B52" s="759"/>
      <c r="C52" s="160" t="s">
        <v>197</v>
      </c>
      <c r="D52" s="482"/>
      <c r="E52" s="482" t="s">
        <v>3536</v>
      </c>
      <c r="F52" s="232">
        <v>0</v>
      </c>
      <c r="G52" s="482" t="s">
        <v>3537</v>
      </c>
      <c r="H52" s="482">
        <v>0</v>
      </c>
      <c r="I52" s="215" t="s">
        <v>3401</v>
      </c>
      <c r="J52" s="213" t="s">
        <v>3402</v>
      </c>
      <c r="K52" s="744">
        <f t="shared" si="0"/>
        <v>0.99999999999999989</v>
      </c>
      <c r="L52" s="745"/>
      <c r="M52" s="745"/>
      <c r="N52" s="745"/>
      <c r="O52" s="745"/>
      <c r="P52" s="745"/>
      <c r="Q52" s="745"/>
      <c r="R52" s="745"/>
      <c r="S52" s="745">
        <v>0.3</v>
      </c>
      <c r="T52" s="745">
        <v>0.3</v>
      </c>
      <c r="U52" s="745">
        <v>0.3</v>
      </c>
      <c r="V52" s="745">
        <v>0.1</v>
      </c>
      <c r="W52" s="745"/>
      <c r="X52" s="482" t="s">
        <v>3538</v>
      </c>
      <c r="Y52" s="746" t="s">
        <v>3404</v>
      </c>
      <c r="Z52" s="479" t="s">
        <v>3539</v>
      </c>
      <c r="AA52" s="747">
        <v>0</v>
      </c>
      <c r="AC52" s="754"/>
    </row>
    <row r="53" spans="2:29" s="195" customFormat="1" ht="43.5" customHeight="1" x14ac:dyDescent="0.25">
      <c r="B53" s="759"/>
      <c r="C53" s="160" t="s">
        <v>197</v>
      </c>
      <c r="D53" s="482"/>
      <c r="E53" s="482" t="s">
        <v>3540</v>
      </c>
      <c r="F53" s="232" t="s">
        <v>3399</v>
      </c>
      <c r="G53" s="482" t="s">
        <v>3541</v>
      </c>
      <c r="H53" s="482" t="s">
        <v>3399</v>
      </c>
      <c r="I53" s="215" t="s">
        <v>3401</v>
      </c>
      <c r="J53" s="213" t="s">
        <v>3402</v>
      </c>
      <c r="K53" s="744">
        <f t="shared" si="0"/>
        <v>1</v>
      </c>
      <c r="L53" s="684"/>
      <c r="M53" s="684"/>
      <c r="N53" s="745"/>
      <c r="O53" s="745">
        <v>0.2</v>
      </c>
      <c r="P53" s="745">
        <v>0.2</v>
      </c>
      <c r="Q53" s="745">
        <v>0.2</v>
      </c>
      <c r="R53" s="745">
        <v>0.2</v>
      </c>
      <c r="S53" s="745">
        <v>0.2</v>
      </c>
      <c r="T53" s="745"/>
      <c r="U53" s="745"/>
      <c r="V53" s="745"/>
      <c r="W53" s="745"/>
      <c r="X53" s="482" t="s">
        <v>3467</v>
      </c>
      <c r="Y53" s="746" t="s">
        <v>3404</v>
      </c>
      <c r="Z53" s="479" t="s">
        <v>3542</v>
      </c>
      <c r="AA53" s="747">
        <v>0</v>
      </c>
      <c r="AC53" s="754"/>
    </row>
    <row r="54" spans="2:29" s="195" customFormat="1" ht="43.5" customHeight="1" x14ac:dyDescent="0.25">
      <c r="B54" s="759"/>
      <c r="C54" s="160" t="s">
        <v>197</v>
      </c>
      <c r="D54" s="482"/>
      <c r="E54" s="482" t="s">
        <v>3543</v>
      </c>
      <c r="F54" s="232" t="s">
        <v>3399</v>
      </c>
      <c r="G54" s="482" t="s">
        <v>3544</v>
      </c>
      <c r="H54" s="482" t="s">
        <v>3399</v>
      </c>
      <c r="I54" s="215" t="s">
        <v>3401</v>
      </c>
      <c r="J54" s="213" t="s">
        <v>3402</v>
      </c>
      <c r="K54" s="744">
        <f t="shared" si="0"/>
        <v>1</v>
      </c>
      <c r="L54" s="745">
        <v>0.3</v>
      </c>
      <c r="M54" s="745">
        <v>0.3</v>
      </c>
      <c r="N54" s="745">
        <v>0.4</v>
      </c>
      <c r="O54" s="745"/>
      <c r="P54" s="745"/>
      <c r="Q54" s="745"/>
      <c r="R54" s="745"/>
      <c r="S54" s="745"/>
      <c r="T54" s="745"/>
      <c r="U54" s="745"/>
      <c r="V54" s="745"/>
      <c r="W54" s="745"/>
      <c r="X54" s="482" t="s">
        <v>3467</v>
      </c>
      <c r="Y54" s="746" t="s">
        <v>3404</v>
      </c>
      <c r="Z54" s="479" t="s">
        <v>3495</v>
      </c>
      <c r="AA54" s="747">
        <v>0</v>
      </c>
      <c r="AC54" s="754"/>
    </row>
    <row r="55" spans="2:29" s="195" customFormat="1" ht="43.5" customHeight="1" x14ac:dyDescent="0.25">
      <c r="B55" s="759"/>
      <c r="C55" s="160" t="s">
        <v>197</v>
      </c>
      <c r="D55" s="482"/>
      <c r="E55" s="482" t="s">
        <v>3545</v>
      </c>
      <c r="F55" s="232" t="s">
        <v>3546</v>
      </c>
      <c r="G55" s="482" t="s">
        <v>3547</v>
      </c>
      <c r="H55" s="482" t="s">
        <v>3546</v>
      </c>
      <c r="I55" s="215" t="s">
        <v>3401</v>
      </c>
      <c r="J55" s="213" t="s">
        <v>3402</v>
      </c>
      <c r="K55" s="744">
        <f t="shared" si="0"/>
        <v>1</v>
      </c>
      <c r="L55" s="745"/>
      <c r="M55" s="745"/>
      <c r="N55" s="745"/>
      <c r="O55" s="745"/>
      <c r="P55" s="745">
        <v>0.3</v>
      </c>
      <c r="Q55" s="745">
        <v>0.15</v>
      </c>
      <c r="R55" s="745">
        <v>0.15</v>
      </c>
      <c r="S55" s="745">
        <v>0.15</v>
      </c>
      <c r="T55" s="745">
        <v>0.15</v>
      </c>
      <c r="U55" s="745">
        <v>0.1</v>
      </c>
      <c r="V55" s="745"/>
      <c r="W55" s="745"/>
      <c r="X55" s="482" t="s">
        <v>3548</v>
      </c>
      <c r="Y55" s="746" t="s">
        <v>3404</v>
      </c>
      <c r="Z55" s="479" t="s">
        <v>3549</v>
      </c>
      <c r="AA55" s="747">
        <v>0</v>
      </c>
      <c r="AC55" s="754"/>
    </row>
    <row r="56" spans="2:29" s="195" customFormat="1" ht="43.5" customHeight="1" x14ac:dyDescent="0.25">
      <c r="B56" s="759"/>
      <c r="C56" s="160" t="s">
        <v>197</v>
      </c>
      <c r="D56" s="482"/>
      <c r="E56" s="482" t="s">
        <v>3550</v>
      </c>
      <c r="F56" s="232" t="s">
        <v>3551</v>
      </c>
      <c r="G56" s="482" t="s">
        <v>3431</v>
      </c>
      <c r="H56" s="482" t="s">
        <v>3551</v>
      </c>
      <c r="I56" s="215" t="s">
        <v>3401</v>
      </c>
      <c r="J56" s="213" t="s">
        <v>3402</v>
      </c>
      <c r="K56" s="744">
        <f t="shared" si="0"/>
        <v>1</v>
      </c>
      <c r="L56" s="215"/>
      <c r="M56" s="751">
        <v>1</v>
      </c>
      <c r="N56" s="215"/>
      <c r="O56" s="215"/>
      <c r="P56" s="215"/>
      <c r="Q56" s="215"/>
      <c r="R56" s="215"/>
      <c r="S56" s="215"/>
      <c r="T56" s="215"/>
      <c r="U56" s="215"/>
      <c r="V56" s="215"/>
      <c r="W56" s="215"/>
      <c r="X56" s="482" t="s">
        <v>3432</v>
      </c>
      <c r="Y56" s="746" t="s">
        <v>3404</v>
      </c>
      <c r="Z56" s="479" t="s">
        <v>3552</v>
      </c>
      <c r="AA56" s="747">
        <v>0</v>
      </c>
      <c r="AC56" s="754"/>
    </row>
    <row r="57" spans="2:29" s="195" customFormat="1" ht="43.5" customHeight="1" x14ac:dyDescent="0.25">
      <c r="B57" s="759"/>
      <c r="C57" s="160" t="s">
        <v>197</v>
      </c>
      <c r="D57" s="482"/>
      <c r="E57" s="482" t="s">
        <v>3553</v>
      </c>
      <c r="F57" s="232" t="s">
        <v>3448</v>
      </c>
      <c r="G57" s="482" t="s">
        <v>3554</v>
      </c>
      <c r="H57" s="482" t="s">
        <v>3448</v>
      </c>
      <c r="I57" s="215" t="s">
        <v>3401</v>
      </c>
      <c r="J57" s="213" t="s">
        <v>3402</v>
      </c>
      <c r="K57" s="744">
        <f t="shared" si="0"/>
        <v>0.70000000000000007</v>
      </c>
      <c r="L57" s="745">
        <v>0.2</v>
      </c>
      <c r="M57" s="745">
        <v>0.2</v>
      </c>
      <c r="N57" s="745">
        <v>0.2</v>
      </c>
      <c r="O57" s="745">
        <v>0.1</v>
      </c>
      <c r="P57" s="745"/>
      <c r="Q57" s="745"/>
      <c r="R57" s="745"/>
      <c r="S57" s="745"/>
      <c r="T57" s="745"/>
      <c r="U57" s="745"/>
      <c r="V57" s="745"/>
      <c r="W57" s="745"/>
      <c r="X57" s="482" t="s">
        <v>3408</v>
      </c>
      <c r="Y57" s="746" t="s">
        <v>3404</v>
      </c>
      <c r="Z57" s="479" t="s">
        <v>3555</v>
      </c>
      <c r="AA57" s="747">
        <v>0</v>
      </c>
      <c r="AC57" s="754"/>
    </row>
    <row r="58" spans="2:29" s="195" customFormat="1" ht="43.5" customHeight="1" x14ac:dyDescent="0.25">
      <c r="B58" s="759"/>
      <c r="C58" s="160" t="s">
        <v>197</v>
      </c>
      <c r="D58" s="482"/>
      <c r="E58" s="482" t="s">
        <v>3556</v>
      </c>
      <c r="F58" s="232" t="s">
        <v>3448</v>
      </c>
      <c r="G58" s="482" t="s">
        <v>649</v>
      </c>
      <c r="H58" s="482" t="s">
        <v>3448</v>
      </c>
      <c r="I58" s="215" t="s">
        <v>3401</v>
      </c>
      <c r="J58" s="213" t="s">
        <v>3402</v>
      </c>
      <c r="K58" s="744">
        <f t="shared" si="0"/>
        <v>1</v>
      </c>
      <c r="L58" s="745">
        <v>0</v>
      </c>
      <c r="M58" s="745">
        <v>1</v>
      </c>
      <c r="N58" s="745"/>
      <c r="O58" s="745"/>
      <c r="P58" s="745"/>
      <c r="Q58" s="745"/>
      <c r="R58" s="745"/>
      <c r="S58" s="745"/>
      <c r="T58" s="745"/>
      <c r="U58" s="745"/>
      <c r="V58" s="745"/>
      <c r="W58" s="745"/>
      <c r="X58" s="482" t="s">
        <v>3408</v>
      </c>
      <c r="Y58" s="746" t="s">
        <v>3404</v>
      </c>
      <c r="Z58" s="479" t="s">
        <v>3557</v>
      </c>
      <c r="AA58" s="747">
        <v>0</v>
      </c>
      <c r="AC58" s="754"/>
    </row>
    <row r="59" spans="2:29" s="749" customFormat="1" ht="43.5" customHeight="1" x14ac:dyDescent="0.25">
      <c r="B59" s="759"/>
      <c r="C59" s="160" t="s">
        <v>197</v>
      </c>
      <c r="D59" s="482"/>
      <c r="E59" s="482" t="s">
        <v>657</v>
      </c>
      <c r="F59" s="232" t="s">
        <v>3448</v>
      </c>
      <c r="G59" s="482" t="s">
        <v>658</v>
      </c>
      <c r="H59" s="482" t="s">
        <v>3448</v>
      </c>
      <c r="I59" s="215" t="s">
        <v>3401</v>
      </c>
      <c r="J59" s="213" t="s">
        <v>3402</v>
      </c>
      <c r="K59" s="744">
        <f t="shared" si="0"/>
        <v>1</v>
      </c>
      <c r="L59" s="745">
        <v>0.5</v>
      </c>
      <c r="M59" s="745">
        <v>0.5</v>
      </c>
      <c r="N59" s="745"/>
      <c r="O59" s="745"/>
      <c r="P59" s="745"/>
      <c r="Q59" s="745"/>
      <c r="R59" s="745"/>
      <c r="S59" s="745"/>
      <c r="T59" s="745"/>
      <c r="U59" s="745"/>
      <c r="V59" s="745"/>
      <c r="W59" s="745"/>
      <c r="X59" s="482" t="s">
        <v>3450</v>
      </c>
      <c r="Y59" s="746" t="s">
        <v>3404</v>
      </c>
      <c r="Z59" s="479" t="s">
        <v>3558</v>
      </c>
      <c r="AA59" s="747">
        <v>0</v>
      </c>
      <c r="AC59" s="756"/>
    </row>
    <row r="60" spans="2:29" s="749" customFormat="1" ht="66.75" customHeight="1" x14ac:dyDescent="0.25">
      <c r="B60" s="759"/>
      <c r="C60" s="160" t="s">
        <v>197</v>
      </c>
      <c r="D60" s="482"/>
      <c r="E60" s="482" t="s">
        <v>3559</v>
      </c>
      <c r="F60" s="232" t="s">
        <v>3448</v>
      </c>
      <c r="G60" s="482" t="s">
        <v>698</v>
      </c>
      <c r="H60" s="482" t="s">
        <v>3448</v>
      </c>
      <c r="I60" s="215" t="s">
        <v>3401</v>
      </c>
      <c r="J60" s="213" t="s">
        <v>3402</v>
      </c>
      <c r="K60" s="744">
        <f t="shared" si="0"/>
        <v>1</v>
      </c>
      <c r="L60" s="745"/>
      <c r="M60" s="745"/>
      <c r="N60" s="745"/>
      <c r="O60" s="745"/>
      <c r="P60" s="745"/>
      <c r="Q60" s="745">
        <v>0.2</v>
      </c>
      <c r="R60" s="745">
        <v>0.2</v>
      </c>
      <c r="S60" s="745">
        <v>0.2</v>
      </c>
      <c r="T60" s="745">
        <v>0.2</v>
      </c>
      <c r="U60" s="745">
        <v>0.2</v>
      </c>
      <c r="V60" s="745"/>
      <c r="W60" s="745"/>
      <c r="X60" s="482" t="s">
        <v>3560</v>
      </c>
      <c r="Y60" s="746" t="s">
        <v>3404</v>
      </c>
      <c r="Z60" s="479" t="s">
        <v>3495</v>
      </c>
      <c r="AA60" s="747">
        <v>0</v>
      </c>
      <c r="AC60" s="756"/>
    </row>
    <row r="61" spans="2:29" s="749" customFormat="1" ht="43.5" customHeight="1" x14ac:dyDescent="0.25">
      <c r="B61" s="759"/>
      <c r="C61" s="160" t="s">
        <v>197</v>
      </c>
      <c r="D61" s="482"/>
      <c r="E61" s="482" t="s">
        <v>3561</v>
      </c>
      <c r="F61" s="232" t="s">
        <v>3448</v>
      </c>
      <c r="G61" s="482" t="s">
        <v>3562</v>
      </c>
      <c r="H61" s="482" t="s">
        <v>3448</v>
      </c>
      <c r="I61" s="215" t="s">
        <v>3401</v>
      </c>
      <c r="J61" s="213" t="s">
        <v>3402</v>
      </c>
      <c r="K61" s="744">
        <f t="shared" si="0"/>
        <v>1</v>
      </c>
      <c r="L61" s="745"/>
      <c r="M61" s="745"/>
      <c r="N61" s="745"/>
      <c r="O61" s="745"/>
      <c r="P61" s="745"/>
      <c r="Q61" s="745"/>
      <c r="R61" s="745"/>
      <c r="S61" s="745">
        <v>0.2</v>
      </c>
      <c r="T61" s="745">
        <v>0.2</v>
      </c>
      <c r="U61" s="745">
        <v>0.2</v>
      </c>
      <c r="V61" s="745">
        <v>0.2</v>
      </c>
      <c r="W61" s="745">
        <v>0.2</v>
      </c>
      <c r="X61" s="482" t="s">
        <v>3560</v>
      </c>
      <c r="Y61" s="746" t="s">
        <v>3404</v>
      </c>
      <c r="Z61" s="479" t="s">
        <v>3495</v>
      </c>
      <c r="AA61" s="747">
        <v>0</v>
      </c>
      <c r="AC61" s="756"/>
    </row>
    <row r="62" spans="2:29" s="749" customFormat="1" ht="43.5" customHeight="1" x14ac:dyDescent="0.25">
      <c r="B62" s="759"/>
      <c r="C62" s="160" t="s">
        <v>197</v>
      </c>
      <c r="D62" s="482"/>
      <c r="E62" s="482" t="s">
        <v>3563</v>
      </c>
      <c r="F62" s="232" t="s">
        <v>3448</v>
      </c>
      <c r="G62" s="482" t="s">
        <v>723</v>
      </c>
      <c r="H62" s="482" t="s">
        <v>3448</v>
      </c>
      <c r="I62" s="215" t="s">
        <v>3401</v>
      </c>
      <c r="J62" s="213" t="s">
        <v>3402</v>
      </c>
      <c r="K62" s="744">
        <f t="shared" si="0"/>
        <v>1</v>
      </c>
      <c r="L62" s="745"/>
      <c r="M62" s="745">
        <v>0.2</v>
      </c>
      <c r="N62" s="745">
        <v>0.2</v>
      </c>
      <c r="O62" s="745">
        <v>0.2</v>
      </c>
      <c r="P62" s="745">
        <v>0.2</v>
      </c>
      <c r="Q62" s="745">
        <v>0.2</v>
      </c>
      <c r="R62" s="745"/>
      <c r="S62" s="684"/>
      <c r="T62" s="684"/>
      <c r="U62" s="684"/>
      <c r="V62" s="684"/>
      <c r="W62" s="684"/>
      <c r="X62" s="482" t="s">
        <v>3408</v>
      </c>
      <c r="Y62" s="746" t="s">
        <v>3404</v>
      </c>
      <c r="Z62" s="479" t="s">
        <v>3564</v>
      </c>
      <c r="AA62" s="747">
        <v>0</v>
      </c>
      <c r="AC62" s="756"/>
    </row>
    <row r="63" spans="2:29" s="195" customFormat="1" ht="174.75" customHeight="1" x14ac:dyDescent="0.25">
      <c r="B63" s="759"/>
      <c r="C63" s="349" t="s">
        <v>206</v>
      </c>
      <c r="D63" s="760" t="s">
        <v>3565</v>
      </c>
      <c r="E63" s="761"/>
      <c r="F63" s="376" t="s">
        <v>3566</v>
      </c>
      <c r="G63" s="761" t="s">
        <v>3567</v>
      </c>
      <c r="H63" s="761" t="s">
        <v>3568</v>
      </c>
      <c r="I63" s="761" t="s">
        <v>3569</v>
      </c>
      <c r="J63" s="761" t="s">
        <v>3570</v>
      </c>
      <c r="K63" s="381">
        <v>5</v>
      </c>
      <c r="L63" s="412"/>
      <c r="M63" s="412"/>
      <c r="N63" s="412">
        <v>1</v>
      </c>
      <c r="O63" s="762">
        <v>1</v>
      </c>
      <c r="P63" s="762">
        <v>1</v>
      </c>
      <c r="Q63" s="762">
        <v>1</v>
      </c>
      <c r="R63" s="762">
        <v>1</v>
      </c>
      <c r="S63" s="762"/>
      <c r="T63" s="412"/>
      <c r="U63" s="412"/>
      <c r="V63" s="412"/>
      <c r="W63" s="412"/>
      <c r="X63" s="763" t="s">
        <v>3571</v>
      </c>
      <c r="Y63" s="764" t="s">
        <v>3572</v>
      </c>
      <c r="Z63" s="343" t="s">
        <v>3573</v>
      </c>
      <c r="AA63" s="412"/>
      <c r="AC63" s="765"/>
    </row>
    <row r="64" spans="2:29" s="195" customFormat="1" ht="123" customHeight="1" x14ac:dyDescent="0.25">
      <c r="B64" s="759"/>
      <c r="C64" s="350"/>
      <c r="D64" s="160"/>
      <c r="E64" s="761"/>
      <c r="F64" s="376" t="s">
        <v>3574</v>
      </c>
      <c r="G64" s="761" t="s">
        <v>3575</v>
      </c>
      <c r="H64" s="761" t="s">
        <v>3576</v>
      </c>
      <c r="I64" s="761" t="s">
        <v>3577</v>
      </c>
      <c r="J64" s="761" t="s">
        <v>3570</v>
      </c>
      <c r="K64" s="766">
        <v>7</v>
      </c>
      <c r="L64" s="412"/>
      <c r="M64" s="412"/>
      <c r="N64" s="412"/>
      <c r="O64" s="412"/>
      <c r="P64" s="412"/>
      <c r="Q64" s="412">
        <v>1</v>
      </c>
      <c r="R64" s="412">
        <v>2</v>
      </c>
      <c r="S64" s="412">
        <v>2</v>
      </c>
      <c r="T64" s="412">
        <v>2</v>
      </c>
      <c r="U64" s="412"/>
      <c r="V64" s="412"/>
      <c r="W64" s="412"/>
      <c r="X64" s="160" t="s">
        <v>3578</v>
      </c>
      <c r="Y64" s="764" t="s">
        <v>3572</v>
      </c>
      <c r="Z64" s="343" t="s">
        <v>3573</v>
      </c>
      <c r="AA64" s="412"/>
      <c r="AC64" s="765"/>
    </row>
    <row r="65" spans="2:29" s="195" customFormat="1" ht="165" customHeight="1" x14ac:dyDescent="0.25">
      <c r="B65" s="759"/>
      <c r="C65" s="350"/>
      <c r="D65" s="160"/>
      <c r="E65" s="761"/>
      <c r="F65" s="376" t="s">
        <v>3579</v>
      </c>
      <c r="G65" s="761" t="s">
        <v>3580</v>
      </c>
      <c r="H65" s="761" t="s">
        <v>3581</v>
      </c>
      <c r="I65" s="761" t="s">
        <v>3582</v>
      </c>
      <c r="J65" s="761" t="s">
        <v>3570</v>
      </c>
      <c r="K65" s="766">
        <f t="shared" ref="K65:K70" si="1">+SUM(L65:W65)</f>
        <v>20</v>
      </c>
      <c r="L65" s="761"/>
      <c r="M65" s="761">
        <v>5</v>
      </c>
      <c r="N65" s="761"/>
      <c r="O65" s="761">
        <v>5</v>
      </c>
      <c r="P65" s="761"/>
      <c r="Q65" s="761">
        <v>5</v>
      </c>
      <c r="R65" s="761"/>
      <c r="S65" s="761">
        <v>5</v>
      </c>
      <c r="T65" s="761"/>
      <c r="U65" s="761"/>
      <c r="V65" s="761"/>
      <c r="W65" s="761"/>
      <c r="X65" s="763" t="s">
        <v>3583</v>
      </c>
      <c r="Y65" s="764" t="s">
        <v>3572</v>
      </c>
      <c r="Z65" s="343" t="s">
        <v>3573</v>
      </c>
      <c r="AA65" s="412"/>
      <c r="AC65" s="765"/>
    </row>
    <row r="66" spans="2:29" s="195" customFormat="1" ht="164.25" customHeight="1" x14ac:dyDescent="0.25">
      <c r="B66" s="759"/>
      <c r="C66" s="350"/>
      <c r="D66" s="160"/>
      <c r="E66" s="761"/>
      <c r="F66" s="376" t="s">
        <v>3584</v>
      </c>
      <c r="G66" s="761" t="s">
        <v>3585</v>
      </c>
      <c r="H66" s="761" t="s">
        <v>3586</v>
      </c>
      <c r="I66" s="761" t="s">
        <v>3582</v>
      </c>
      <c r="J66" s="761" t="s">
        <v>3587</v>
      </c>
      <c r="K66" s="766">
        <f t="shared" si="1"/>
        <v>60</v>
      </c>
      <c r="L66" s="761">
        <v>10</v>
      </c>
      <c r="M66" s="761"/>
      <c r="N66" s="761">
        <v>10</v>
      </c>
      <c r="O66" s="761"/>
      <c r="P66" s="761">
        <v>10</v>
      </c>
      <c r="Q66" s="761"/>
      <c r="R66" s="761">
        <v>10</v>
      </c>
      <c r="S66" s="761"/>
      <c r="T66" s="761"/>
      <c r="U66" s="761">
        <v>10</v>
      </c>
      <c r="V66" s="761"/>
      <c r="W66" s="761">
        <v>10</v>
      </c>
      <c r="X66" s="763" t="s">
        <v>3588</v>
      </c>
      <c r="Y66" s="764" t="s">
        <v>3572</v>
      </c>
      <c r="Z66" s="343" t="s">
        <v>3573</v>
      </c>
      <c r="AA66" s="412"/>
      <c r="AC66" s="765"/>
    </row>
    <row r="67" spans="2:29" s="195" customFormat="1" ht="129.75" customHeight="1" x14ac:dyDescent="0.25">
      <c r="B67" s="759"/>
      <c r="C67" s="350"/>
      <c r="D67" s="160"/>
      <c r="E67" s="761"/>
      <c r="F67" s="376" t="s">
        <v>3589</v>
      </c>
      <c r="G67" s="761" t="s">
        <v>3590</v>
      </c>
      <c r="H67" s="761" t="s">
        <v>3591</v>
      </c>
      <c r="I67" s="761" t="s">
        <v>3582</v>
      </c>
      <c r="J67" s="761" t="s">
        <v>3587</v>
      </c>
      <c r="K67" s="766">
        <f t="shared" si="1"/>
        <v>50</v>
      </c>
      <c r="L67" s="761">
        <v>5</v>
      </c>
      <c r="M67" s="761">
        <v>5</v>
      </c>
      <c r="N67" s="767">
        <v>5</v>
      </c>
      <c r="O67" s="761">
        <v>5</v>
      </c>
      <c r="P67" s="761">
        <v>5</v>
      </c>
      <c r="Q67" s="767">
        <v>5</v>
      </c>
      <c r="R67" s="761">
        <v>5</v>
      </c>
      <c r="S67" s="761">
        <v>5</v>
      </c>
      <c r="T67" s="767">
        <v>5</v>
      </c>
      <c r="U67" s="761">
        <v>5</v>
      </c>
      <c r="V67" s="761"/>
      <c r="W67" s="767"/>
      <c r="X67" s="763" t="s">
        <v>3588</v>
      </c>
      <c r="Y67" s="764" t="s">
        <v>3572</v>
      </c>
      <c r="Z67" s="343" t="s">
        <v>3573</v>
      </c>
      <c r="AA67" s="412"/>
      <c r="AC67" s="765"/>
    </row>
    <row r="68" spans="2:29" s="195" customFormat="1" ht="153.75" customHeight="1" x14ac:dyDescent="0.25">
      <c r="B68" s="759"/>
      <c r="C68" s="350"/>
      <c r="D68" s="160"/>
      <c r="E68" s="761" t="s">
        <v>3592</v>
      </c>
      <c r="F68" s="376" t="s">
        <v>3593</v>
      </c>
      <c r="G68" s="761" t="s">
        <v>3594</v>
      </c>
      <c r="H68" s="761" t="s">
        <v>3595</v>
      </c>
      <c r="I68" s="761" t="s">
        <v>3596</v>
      </c>
      <c r="J68" s="378" t="s">
        <v>3369</v>
      </c>
      <c r="K68" s="768">
        <f>+SUM(L68:W68)</f>
        <v>1</v>
      </c>
      <c r="L68" s="234"/>
      <c r="M68" s="234"/>
      <c r="N68" s="234"/>
      <c r="O68" s="234"/>
      <c r="P68" s="234"/>
      <c r="Q68" s="769">
        <v>0.1</v>
      </c>
      <c r="R68" s="769">
        <v>0.1</v>
      </c>
      <c r="S68" s="769">
        <v>0.1</v>
      </c>
      <c r="T68" s="769">
        <v>0.2</v>
      </c>
      <c r="U68" s="769">
        <v>0.2</v>
      </c>
      <c r="V68" s="769">
        <v>0.1</v>
      </c>
      <c r="W68" s="769">
        <v>0.2</v>
      </c>
      <c r="X68" s="763" t="s">
        <v>3597</v>
      </c>
      <c r="Y68" s="764" t="s">
        <v>3572</v>
      </c>
      <c r="Z68" s="343" t="s">
        <v>3598</v>
      </c>
      <c r="AA68" s="412"/>
      <c r="AC68" s="765"/>
    </row>
    <row r="69" spans="2:29" s="195" customFormat="1" ht="130.5" customHeight="1" x14ac:dyDescent="0.25">
      <c r="B69" s="759"/>
      <c r="C69" s="350"/>
      <c r="D69" s="160"/>
      <c r="E69" s="761" t="s">
        <v>3599</v>
      </c>
      <c r="F69" s="376" t="s">
        <v>3600</v>
      </c>
      <c r="G69" s="761" t="s">
        <v>3601</v>
      </c>
      <c r="H69" s="761" t="s">
        <v>3602</v>
      </c>
      <c r="I69" s="761" t="s">
        <v>3603</v>
      </c>
      <c r="J69" s="761" t="s">
        <v>3604</v>
      </c>
      <c r="K69" s="766">
        <f t="shared" si="1"/>
        <v>19</v>
      </c>
      <c r="L69" s="767"/>
      <c r="M69" s="767"/>
      <c r="N69" s="767">
        <v>3</v>
      </c>
      <c r="O69" s="767">
        <v>1</v>
      </c>
      <c r="P69" s="767">
        <v>3</v>
      </c>
      <c r="Q69" s="767">
        <v>2</v>
      </c>
      <c r="R69" s="767"/>
      <c r="S69" s="761">
        <v>5</v>
      </c>
      <c r="T69" s="767">
        <v>1</v>
      </c>
      <c r="U69" s="761">
        <v>2</v>
      </c>
      <c r="V69" s="761">
        <v>2</v>
      </c>
      <c r="W69" s="767"/>
      <c r="X69" s="763" t="s">
        <v>3597</v>
      </c>
      <c r="Y69" s="764" t="s">
        <v>3572</v>
      </c>
      <c r="Z69" s="343" t="s">
        <v>3598</v>
      </c>
      <c r="AA69" s="412"/>
      <c r="AC69" s="770" t="s">
        <v>3605</v>
      </c>
    </row>
    <row r="70" spans="2:29" s="195" customFormat="1" ht="221.25" customHeight="1" x14ac:dyDescent="0.25">
      <c r="B70" s="759"/>
      <c r="C70" s="350"/>
      <c r="D70" s="760"/>
      <c r="E70" s="761" t="s">
        <v>3606</v>
      </c>
      <c r="F70" s="376" t="s">
        <v>3607</v>
      </c>
      <c r="G70" s="761" t="s">
        <v>3608</v>
      </c>
      <c r="H70" s="771" t="s">
        <v>3609</v>
      </c>
      <c r="I70" s="771" t="s">
        <v>3610</v>
      </c>
      <c r="J70" s="771" t="s">
        <v>3611</v>
      </c>
      <c r="K70" s="378">
        <f t="shared" si="1"/>
        <v>1</v>
      </c>
      <c r="L70" s="769">
        <v>0.2</v>
      </c>
      <c r="M70" s="769">
        <v>0.2</v>
      </c>
      <c r="N70" s="769">
        <v>0.3</v>
      </c>
      <c r="O70" s="769">
        <v>0.3</v>
      </c>
      <c r="P70" s="412"/>
      <c r="Q70" s="412"/>
      <c r="R70" s="412"/>
      <c r="S70" s="412"/>
      <c r="T70" s="412"/>
      <c r="U70" s="412"/>
      <c r="V70" s="412"/>
      <c r="W70" s="412"/>
      <c r="X70" s="763" t="s">
        <v>3597</v>
      </c>
      <c r="Y70" s="764" t="s">
        <v>3572</v>
      </c>
      <c r="Z70" s="343" t="s">
        <v>3598</v>
      </c>
      <c r="AA70" s="412"/>
      <c r="AC70" s="765"/>
    </row>
    <row r="71" spans="2:29" s="195" customFormat="1" ht="114.75" customHeight="1" x14ac:dyDescent="0.25">
      <c r="B71" s="759"/>
      <c r="C71" s="350"/>
      <c r="D71" s="160"/>
      <c r="E71" s="761"/>
      <c r="F71" s="376" t="s">
        <v>3612</v>
      </c>
      <c r="G71" s="761" t="s">
        <v>3613</v>
      </c>
      <c r="H71" s="771" t="s">
        <v>3614</v>
      </c>
      <c r="I71" s="771" t="s">
        <v>3615</v>
      </c>
      <c r="J71" s="771" t="s">
        <v>3570</v>
      </c>
      <c r="K71" s="766">
        <v>10</v>
      </c>
      <c r="L71" s="412"/>
      <c r="M71" s="412">
        <v>1</v>
      </c>
      <c r="N71" s="412">
        <v>1</v>
      </c>
      <c r="O71" s="412">
        <v>1</v>
      </c>
      <c r="P71" s="412">
        <v>1</v>
      </c>
      <c r="Q71" s="412">
        <v>1</v>
      </c>
      <c r="R71" s="412">
        <v>1</v>
      </c>
      <c r="S71" s="412">
        <v>1</v>
      </c>
      <c r="T71" s="412">
        <v>1</v>
      </c>
      <c r="U71" s="412">
        <v>1</v>
      </c>
      <c r="V71" s="412">
        <v>1</v>
      </c>
      <c r="W71" s="412"/>
      <c r="X71" s="763" t="s">
        <v>3588</v>
      </c>
      <c r="Y71" s="764" t="s">
        <v>3572</v>
      </c>
      <c r="Z71" s="343"/>
      <c r="AA71" s="412"/>
      <c r="AC71" s="765"/>
    </row>
    <row r="72" spans="2:29" s="195" customFormat="1" ht="122.25" customHeight="1" x14ac:dyDescent="0.25">
      <c r="B72" s="759"/>
      <c r="C72" s="350"/>
      <c r="D72" s="160"/>
      <c r="E72" s="761" t="s">
        <v>3616</v>
      </c>
      <c r="F72" s="376" t="s">
        <v>3617</v>
      </c>
      <c r="G72" s="761" t="s">
        <v>3618</v>
      </c>
      <c r="H72" s="761" t="s">
        <v>3619</v>
      </c>
      <c r="I72" s="761" t="s">
        <v>3620</v>
      </c>
      <c r="J72" s="761" t="s">
        <v>3369</v>
      </c>
      <c r="K72" s="378">
        <v>1</v>
      </c>
      <c r="L72" s="772">
        <v>1</v>
      </c>
      <c r="M72" s="772">
        <v>1</v>
      </c>
      <c r="N72" s="772">
        <v>1</v>
      </c>
      <c r="O72" s="772">
        <v>1</v>
      </c>
      <c r="P72" s="772">
        <v>1</v>
      </c>
      <c r="Q72" s="772">
        <v>1</v>
      </c>
      <c r="R72" s="772">
        <v>1</v>
      </c>
      <c r="S72" s="772">
        <v>1</v>
      </c>
      <c r="T72" s="772">
        <v>1</v>
      </c>
      <c r="U72" s="772">
        <v>1</v>
      </c>
      <c r="V72" s="772">
        <v>1</v>
      </c>
      <c r="W72" s="772">
        <v>1</v>
      </c>
      <c r="X72" s="763" t="s">
        <v>3588</v>
      </c>
      <c r="Y72" s="764" t="s">
        <v>3572</v>
      </c>
      <c r="Z72" s="343"/>
      <c r="AA72" s="412"/>
      <c r="AC72" s="765" t="s">
        <v>3621</v>
      </c>
    </row>
    <row r="73" spans="2:29" s="195" customFormat="1" ht="155.25" customHeight="1" x14ac:dyDescent="0.25">
      <c r="B73" s="759"/>
      <c r="C73" s="350"/>
      <c r="D73" s="160"/>
      <c r="E73" s="761" t="s">
        <v>3622</v>
      </c>
      <c r="F73" s="376" t="s">
        <v>3623</v>
      </c>
      <c r="G73" s="761" t="s">
        <v>3624</v>
      </c>
      <c r="H73" s="761" t="s">
        <v>3619</v>
      </c>
      <c r="I73" s="761" t="s">
        <v>3625</v>
      </c>
      <c r="J73" s="761" t="s">
        <v>3369</v>
      </c>
      <c r="K73" s="378">
        <v>1</v>
      </c>
      <c r="L73" s="772">
        <v>1</v>
      </c>
      <c r="M73" s="772">
        <v>1</v>
      </c>
      <c r="N73" s="772">
        <v>1</v>
      </c>
      <c r="O73" s="772">
        <v>1</v>
      </c>
      <c r="P73" s="772">
        <v>1</v>
      </c>
      <c r="Q73" s="772">
        <v>1</v>
      </c>
      <c r="R73" s="772">
        <v>1</v>
      </c>
      <c r="S73" s="772">
        <v>1</v>
      </c>
      <c r="T73" s="772">
        <v>1</v>
      </c>
      <c r="U73" s="772">
        <v>1</v>
      </c>
      <c r="V73" s="772">
        <v>1</v>
      </c>
      <c r="W73" s="772">
        <v>1</v>
      </c>
      <c r="X73" s="763" t="s">
        <v>3588</v>
      </c>
      <c r="Y73" s="764" t="s">
        <v>3572</v>
      </c>
      <c r="Z73" s="343"/>
      <c r="AA73" s="412"/>
      <c r="AC73" s="765" t="s">
        <v>3626</v>
      </c>
    </row>
    <row r="74" spans="2:29" s="195" customFormat="1" ht="107.25" customHeight="1" x14ac:dyDescent="0.25">
      <c r="B74" s="759"/>
      <c r="C74" s="350"/>
      <c r="D74" s="760" t="s">
        <v>3627</v>
      </c>
      <c r="E74" s="761" t="s">
        <v>3628</v>
      </c>
      <c r="F74" s="376" t="s">
        <v>3629</v>
      </c>
      <c r="G74" s="761" t="s">
        <v>3630</v>
      </c>
      <c r="H74" s="761" t="s">
        <v>3631</v>
      </c>
      <c r="I74" s="767" t="s">
        <v>3611</v>
      </c>
      <c r="J74" s="767" t="s">
        <v>3369</v>
      </c>
      <c r="K74" s="378">
        <v>1</v>
      </c>
      <c r="L74" s="412"/>
      <c r="M74" s="412"/>
      <c r="N74" s="412"/>
      <c r="O74" s="412"/>
      <c r="P74" s="412"/>
      <c r="Q74" s="769">
        <v>0.2</v>
      </c>
      <c r="R74" s="769">
        <v>0.2</v>
      </c>
      <c r="S74" s="769">
        <v>0.2</v>
      </c>
      <c r="T74" s="769">
        <v>0.2</v>
      </c>
      <c r="U74" s="769">
        <v>0.2</v>
      </c>
      <c r="V74" s="412"/>
      <c r="W74" s="412"/>
      <c r="X74" s="160" t="s">
        <v>3632</v>
      </c>
      <c r="Y74" s="764" t="s">
        <v>3572</v>
      </c>
      <c r="Z74" s="162" t="s">
        <v>3598</v>
      </c>
      <c r="AA74" s="412"/>
      <c r="AC74" s="754"/>
    </row>
    <row r="75" spans="2:29" s="195" customFormat="1" ht="87" customHeight="1" x14ac:dyDescent="0.25">
      <c r="B75" s="759"/>
      <c r="C75" s="350"/>
      <c r="D75" s="160"/>
      <c r="E75" s="761"/>
      <c r="F75" s="376" t="s">
        <v>3633</v>
      </c>
      <c r="G75" s="761" t="s">
        <v>3634</v>
      </c>
      <c r="H75" s="761" t="s">
        <v>3635</v>
      </c>
      <c r="I75" s="761" t="s">
        <v>3636</v>
      </c>
      <c r="J75" s="773" t="s">
        <v>3570</v>
      </c>
      <c r="K75" s="766">
        <f>+SUM(L75:W75)</f>
        <v>12</v>
      </c>
      <c r="L75" s="412">
        <v>1</v>
      </c>
      <c r="M75" s="412">
        <v>1</v>
      </c>
      <c r="N75" s="412">
        <v>1</v>
      </c>
      <c r="O75" s="412">
        <v>1</v>
      </c>
      <c r="P75" s="412">
        <v>1</v>
      </c>
      <c r="Q75" s="412">
        <v>1</v>
      </c>
      <c r="R75" s="412">
        <v>1</v>
      </c>
      <c r="S75" s="412">
        <v>1</v>
      </c>
      <c r="T75" s="412">
        <v>1</v>
      </c>
      <c r="U75" s="412">
        <v>1</v>
      </c>
      <c r="V75" s="412">
        <v>1</v>
      </c>
      <c r="W75" s="412">
        <v>1</v>
      </c>
      <c r="X75" s="160" t="s">
        <v>3637</v>
      </c>
      <c r="Y75" s="764" t="s">
        <v>3572</v>
      </c>
      <c r="Z75" s="162" t="s">
        <v>3638</v>
      </c>
      <c r="AA75" s="412"/>
      <c r="AC75" s="774"/>
    </row>
    <row r="76" spans="2:29" s="195" customFormat="1" ht="54" customHeight="1" x14ac:dyDescent="0.25">
      <c r="B76" s="759"/>
      <c r="C76" s="350"/>
      <c r="D76" s="760" t="s">
        <v>3565</v>
      </c>
      <c r="E76" s="761"/>
      <c r="F76" s="376" t="s">
        <v>3639</v>
      </c>
      <c r="G76" s="761" t="s">
        <v>3640</v>
      </c>
      <c r="H76" s="761"/>
      <c r="I76" s="761"/>
      <c r="J76" s="773" t="s">
        <v>1632</v>
      </c>
      <c r="K76" s="766">
        <v>1</v>
      </c>
      <c r="L76" s="412"/>
      <c r="M76" s="412"/>
      <c r="N76" s="412">
        <v>1</v>
      </c>
      <c r="O76" s="412"/>
      <c r="P76" s="412"/>
      <c r="Q76" s="412"/>
      <c r="R76" s="412"/>
      <c r="S76" s="412"/>
      <c r="T76" s="412"/>
      <c r="U76" s="412"/>
      <c r="V76" s="412"/>
      <c r="W76" s="412"/>
      <c r="X76" s="160" t="s">
        <v>1632</v>
      </c>
      <c r="Y76" s="764" t="s">
        <v>3572</v>
      </c>
      <c r="Z76" s="162" t="s">
        <v>3641</v>
      </c>
      <c r="AA76" s="412"/>
      <c r="AC76" s="774"/>
    </row>
    <row r="77" spans="2:29" s="195" customFormat="1" ht="75.75" customHeight="1" x14ac:dyDescent="0.25">
      <c r="B77" s="759"/>
      <c r="C77" s="350"/>
      <c r="D77" s="760"/>
      <c r="E77" s="761"/>
      <c r="F77" s="376" t="s">
        <v>3642</v>
      </c>
      <c r="G77" s="761" t="s">
        <v>3643</v>
      </c>
      <c r="H77" s="761"/>
      <c r="I77" s="761"/>
      <c r="J77" s="773" t="s">
        <v>2435</v>
      </c>
      <c r="K77" s="766">
        <v>1</v>
      </c>
      <c r="L77" s="412"/>
      <c r="M77" s="412"/>
      <c r="N77" s="412"/>
      <c r="O77" s="412">
        <v>1</v>
      </c>
      <c r="P77" s="412"/>
      <c r="Q77" s="412"/>
      <c r="R77" s="412"/>
      <c r="S77" s="412"/>
      <c r="T77" s="412"/>
      <c r="U77" s="412"/>
      <c r="V77" s="412"/>
      <c r="W77" s="412"/>
      <c r="X77" s="160" t="s">
        <v>2435</v>
      </c>
      <c r="Y77" s="764" t="s">
        <v>3572</v>
      </c>
      <c r="Z77" s="162" t="s">
        <v>3644</v>
      </c>
      <c r="AA77" s="412"/>
      <c r="AC77" s="774"/>
    </row>
    <row r="78" spans="2:29" s="195" customFormat="1" ht="159" customHeight="1" x14ac:dyDescent="0.25">
      <c r="B78" s="759"/>
      <c r="C78" s="350"/>
      <c r="D78" s="760" t="s">
        <v>3627</v>
      </c>
      <c r="E78" s="775" t="s">
        <v>3645</v>
      </c>
      <c r="F78" s="376" t="s">
        <v>3646</v>
      </c>
      <c r="G78" s="761" t="s">
        <v>3647</v>
      </c>
      <c r="H78" s="761" t="s">
        <v>3648</v>
      </c>
      <c r="I78" s="761" t="s">
        <v>3649</v>
      </c>
      <c r="J78" s="773" t="s">
        <v>891</v>
      </c>
      <c r="K78" s="766">
        <f>+SUM(L78:W78)</f>
        <v>48</v>
      </c>
      <c r="L78" s="412">
        <v>4</v>
      </c>
      <c r="M78" s="412">
        <v>4</v>
      </c>
      <c r="N78" s="412">
        <v>4</v>
      </c>
      <c r="O78" s="412">
        <v>4</v>
      </c>
      <c r="P78" s="412">
        <v>4</v>
      </c>
      <c r="Q78" s="412">
        <v>4</v>
      </c>
      <c r="R78" s="412">
        <v>4</v>
      </c>
      <c r="S78" s="412">
        <v>4</v>
      </c>
      <c r="T78" s="412">
        <v>4</v>
      </c>
      <c r="U78" s="412">
        <v>4</v>
      </c>
      <c r="V78" s="412">
        <v>4</v>
      </c>
      <c r="W78" s="412">
        <v>4</v>
      </c>
      <c r="X78" s="412" t="s">
        <v>1632</v>
      </c>
      <c r="Y78" s="764" t="s">
        <v>3572</v>
      </c>
      <c r="Z78" s="162" t="s">
        <v>3598</v>
      </c>
      <c r="AA78" s="412"/>
      <c r="AC78" s="774"/>
    </row>
    <row r="79" spans="2:29" ht="66" customHeight="1" x14ac:dyDescent="0.25">
      <c r="B79" s="759"/>
      <c r="C79" s="350"/>
      <c r="D79" s="160" t="s">
        <v>3650</v>
      </c>
      <c r="E79" s="775"/>
      <c r="F79" s="376" t="s">
        <v>3651</v>
      </c>
      <c r="G79" s="761" t="s">
        <v>3652</v>
      </c>
      <c r="H79" s="761" t="s">
        <v>3653</v>
      </c>
      <c r="I79" s="761" t="s">
        <v>3654</v>
      </c>
      <c r="J79" s="773" t="s">
        <v>3655</v>
      </c>
      <c r="K79" s="776">
        <f>+SUM(L79:W79)/12</f>
        <v>0.99799999999999989</v>
      </c>
      <c r="L79" s="777">
        <v>0.998</v>
      </c>
      <c r="M79" s="777">
        <v>0.998</v>
      </c>
      <c r="N79" s="777">
        <v>0.998</v>
      </c>
      <c r="O79" s="777">
        <v>0.998</v>
      </c>
      <c r="P79" s="777">
        <v>0.998</v>
      </c>
      <c r="Q79" s="777">
        <v>0.998</v>
      </c>
      <c r="R79" s="777">
        <v>0.998</v>
      </c>
      <c r="S79" s="777">
        <v>0.998</v>
      </c>
      <c r="T79" s="777">
        <v>0.998</v>
      </c>
      <c r="U79" s="777">
        <v>0.998</v>
      </c>
      <c r="V79" s="777">
        <v>0.998</v>
      </c>
      <c r="W79" s="777">
        <v>0.998</v>
      </c>
      <c r="X79" s="412" t="s">
        <v>3656</v>
      </c>
      <c r="Y79" s="764" t="s">
        <v>3657</v>
      </c>
      <c r="Z79" s="162" t="s">
        <v>3658</v>
      </c>
      <c r="AA79" s="778">
        <v>0</v>
      </c>
      <c r="AC79" s="779" t="s">
        <v>3659</v>
      </c>
    </row>
    <row r="80" spans="2:29" ht="62.25" customHeight="1" x14ac:dyDescent="0.25">
      <c r="B80" s="759"/>
      <c r="C80" s="350"/>
      <c r="D80" s="160" t="s">
        <v>3650</v>
      </c>
      <c r="E80" s="775"/>
      <c r="F80" s="376" t="s">
        <v>3660</v>
      </c>
      <c r="G80" s="761" t="s">
        <v>3661</v>
      </c>
      <c r="H80" s="160" t="s">
        <v>3662</v>
      </c>
      <c r="I80" s="761" t="s">
        <v>3663</v>
      </c>
      <c r="J80" s="780" t="s">
        <v>3664</v>
      </c>
      <c r="K80" s="781">
        <f>+SUM(L80:W80)</f>
        <v>1</v>
      </c>
      <c r="L80" s="412"/>
      <c r="M80" s="412"/>
      <c r="N80" s="769">
        <v>0.5</v>
      </c>
      <c r="O80" s="412"/>
      <c r="P80" s="769">
        <v>0.5</v>
      </c>
      <c r="Q80" s="412"/>
      <c r="R80" s="412"/>
      <c r="S80" s="412"/>
      <c r="T80" s="412"/>
      <c r="U80" s="412"/>
      <c r="V80" s="412"/>
      <c r="W80" s="412"/>
      <c r="X80" s="412" t="s">
        <v>3665</v>
      </c>
      <c r="Y80" s="764" t="s">
        <v>3657</v>
      </c>
      <c r="Z80" s="162" t="s">
        <v>3666</v>
      </c>
      <c r="AA80" s="778">
        <v>0</v>
      </c>
      <c r="AC80" s="774"/>
    </row>
    <row r="81" spans="2:29" ht="95.25" customHeight="1" x14ac:dyDescent="0.25">
      <c r="B81" s="759"/>
      <c r="C81" s="350"/>
      <c r="D81" s="160"/>
      <c r="E81" s="775"/>
      <c r="F81" s="376" t="s">
        <v>3667</v>
      </c>
      <c r="G81" s="761" t="s">
        <v>3668</v>
      </c>
      <c r="H81" s="160" t="s">
        <v>3669</v>
      </c>
      <c r="I81" s="761" t="s">
        <v>1010</v>
      </c>
      <c r="J81" s="780" t="s">
        <v>3570</v>
      </c>
      <c r="K81" s="766">
        <f>+SUM(L81:W81)</f>
        <v>6</v>
      </c>
      <c r="L81" s="412"/>
      <c r="M81" s="412">
        <v>1</v>
      </c>
      <c r="N81" s="769"/>
      <c r="O81" s="412">
        <v>1</v>
      </c>
      <c r="P81" s="769"/>
      <c r="Q81" s="412">
        <v>1</v>
      </c>
      <c r="R81" s="412"/>
      <c r="S81" s="412">
        <v>1</v>
      </c>
      <c r="T81" s="412"/>
      <c r="U81" s="412">
        <v>1</v>
      </c>
      <c r="V81" s="412"/>
      <c r="W81" s="412">
        <v>1</v>
      </c>
      <c r="X81" s="160" t="s">
        <v>3670</v>
      </c>
      <c r="Y81" s="764" t="s">
        <v>3657</v>
      </c>
      <c r="Z81" s="162" t="s">
        <v>3671</v>
      </c>
      <c r="AA81" s="778">
        <v>0</v>
      </c>
      <c r="AC81" s="774"/>
    </row>
    <row r="82" spans="2:29" ht="79.5" customHeight="1" x14ac:dyDescent="0.25">
      <c r="B82" s="759"/>
      <c r="C82" s="350"/>
      <c r="D82" s="160" t="s">
        <v>3650</v>
      </c>
      <c r="E82" s="775"/>
      <c r="F82" s="164" t="s">
        <v>3672</v>
      </c>
      <c r="G82" s="160" t="s">
        <v>3673</v>
      </c>
      <c r="H82" s="160" t="s">
        <v>3674</v>
      </c>
      <c r="I82" s="761" t="s">
        <v>3401</v>
      </c>
      <c r="J82" s="780" t="s">
        <v>3675</v>
      </c>
      <c r="K82" s="781"/>
      <c r="L82" s="769">
        <v>0.4</v>
      </c>
      <c r="M82" s="769"/>
      <c r="N82" s="769">
        <v>0.2</v>
      </c>
      <c r="O82" s="769"/>
      <c r="P82" s="769">
        <v>0.2</v>
      </c>
      <c r="Q82" s="769"/>
      <c r="R82" s="769">
        <v>0.2</v>
      </c>
      <c r="S82" s="769"/>
      <c r="T82" s="769"/>
      <c r="U82" s="769"/>
      <c r="V82" s="769"/>
      <c r="W82" s="769"/>
      <c r="X82" s="160" t="s">
        <v>3676</v>
      </c>
      <c r="Y82" s="764" t="s">
        <v>3657</v>
      </c>
      <c r="Z82" s="162" t="s">
        <v>3666</v>
      </c>
      <c r="AA82" s="778">
        <v>0</v>
      </c>
      <c r="AC82" s="782" t="s">
        <v>3677</v>
      </c>
    </row>
    <row r="83" spans="2:29" ht="165" customHeight="1" x14ac:dyDescent="0.25">
      <c r="B83" s="759"/>
      <c r="C83" s="350"/>
      <c r="D83" s="160" t="s">
        <v>3650</v>
      </c>
      <c r="E83" s="775"/>
      <c r="F83" s="164" t="s">
        <v>3678</v>
      </c>
      <c r="G83" s="160" t="s">
        <v>3679</v>
      </c>
      <c r="H83" s="160" t="s">
        <v>3680</v>
      </c>
      <c r="I83" s="160" t="s">
        <v>3681</v>
      </c>
      <c r="J83" s="780" t="s">
        <v>3570</v>
      </c>
      <c r="K83" s="766">
        <f>+SUM(L83:W83)</f>
        <v>4</v>
      </c>
      <c r="L83" s="412"/>
      <c r="M83" s="412"/>
      <c r="N83" s="412">
        <v>1</v>
      </c>
      <c r="O83" s="412"/>
      <c r="P83" s="412"/>
      <c r="Q83" s="412">
        <v>1</v>
      </c>
      <c r="R83" s="412"/>
      <c r="S83" s="412"/>
      <c r="T83" s="412">
        <v>1</v>
      </c>
      <c r="U83" s="412"/>
      <c r="V83" s="412"/>
      <c r="W83" s="412">
        <v>1</v>
      </c>
      <c r="X83" s="160" t="s">
        <v>3682</v>
      </c>
      <c r="Y83" s="764" t="s">
        <v>3657</v>
      </c>
      <c r="Z83" s="162" t="s">
        <v>3683</v>
      </c>
      <c r="AA83" s="778">
        <v>0</v>
      </c>
      <c r="AC83" s="783"/>
    </row>
    <row r="84" spans="2:29" ht="111" customHeight="1" x14ac:dyDescent="0.25">
      <c r="B84" s="759"/>
      <c r="C84" s="350"/>
      <c r="D84" s="160" t="s">
        <v>3650</v>
      </c>
      <c r="E84" s="775" t="s">
        <v>3684</v>
      </c>
      <c r="F84" s="164" t="s">
        <v>3685</v>
      </c>
      <c r="G84" s="160" t="s">
        <v>3686</v>
      </c>
      <c r="H84" s="160" t="s">
        <v>3687</v>
      </c>
      <c r="I84" s="761" t="s">
        <v>3688</v>
      </c>
      <c r="J84" s="780" t="s">
        <v>3570</v>
      </c>
      <c r="K84" s="766">
        <f t="shared" ref="K84:K89" si="2">SUM(L84:W84)</f>
        <v>7</v>
      </c>
      <c r="L84" s="762"/>
      <c r="M84" s="762"/>
      <c r="N84" s="762">
        <v>1</v>
      </c>
      <c r="O84" s="762">
        <v>1</v>
      </c>
      <c r="P84" s="762">
        <v>1</v>
      </c>
      <c r="Q84" s="762"/>
      <c r="R84" s="762"/>
      <c r="S84" s="762"/>
      <c r="T84" s="762">
        <v>1</v>
      </c>
      <c r="U84" s="762">
        <v>1</v>
      </c>
      <c r="V84" s="762">
        <v>1</v>
      </c>
      <c r="W84" s="762">
        <v>1</v>
      </c>
      <c r="X84" s="160" t="s">
        <v>3665</v>
      </c>
      <c r="Y84" s="764" t="s">
        <v>3657</v>
      </c>
      <c r="Z84" s="162" t="s">
        <v>3689</v>
      </c>
      <c r="AA84" s="778">
        <f>75000*49.5</f>
        <v>3712500</v>
      </c>
      <c r="AC84" s="783"/>
    </row>
    <row r="85" spans="2:29" ht="48" customHeight="1" x14ac:dyDescent="0.25">
      <c r="B85" s="759"/>
      <c r="C85" s="350"/>
      <c r="D85" s="160"/>
      <c r="E85" s="775"/>
      <c r="F85" s="164" t="s">
        <v>3690</v>
      </c>
      <c r="G85" s="160" t="s">
        <v>3691</v>
      </c>
      <c r="H85" s="160" t="s">
        <v>3692</v>
      </c>
      <c r="I85" s="761" t="s">
        <v>3401</v>
      </c>
      <c r="J85" s="780" t="s">
        <v>3402</v>
      </c>
      <c r="K85" s="781">
        <f t="shared" si="2"/>
        <v>1</v>
      </c>
      <c r="L85" s="781">
        <v>0.5</v>
      </c>
      <c r="M85" s="781">
        <v>0.5</v>
      </c>
      <c r="N85" s="781"/>
      <c r="O85" s="781"/>
      <c r="P85" s="781"/>
      <c r="Q85" s="781"/>
      <c r="R85" s="781"/>
      <c r="S85" s="781"/>
      <c r="T85" s="781"/>
      <c r="U85" s="781"/>
      <c r="V85" s="781"/>
      <c r="W85" s="781"/>
      <c r="X85" s="160" t="s">
        <v>3665</v>
      </c>
      <c r="Y85" s="764" t="s">
        <v>3657</v>
      </c>
      <c r="Z85" s="162" t="s">
        <v>3693</v>
      </c>
      <c r="AA85" s="778">
        <v>0</v>
      </c>
      <c r="AC85" s="783"/>
    </row>
    <row r="86" spans="2:29" ht="48" customHeight="1" x14ac:dyDescent="0.25">
      <c r="B86" s="759"/>
      <c r="C86" s="350"/>
      <c r="D86" s="160"/>
      <c r="E86" s="775"/>
      <c r="F86" s="164" t="s">
        <v>3694</v>
      </c>
      <c r="G86" s="160" t="s">
        <v>3695</v>
      </c>
      <c r="H86" s="160" t="s">
        <v>3696</v>
      </c>
      <c r="I86" s="761" t="s">
        <v>3401</v>
      </c>
      <c r="J86" s="780" t="s">
        <v>3402</v>
      </c>
      <c r="K86" s="781">
        <f t="shared" si="2"/>
        <v>1</v>
      </c>
      <c r="L86" s="781"/>
      <c r="M86" s="781"/>
      <c r="N86" s="781">
        <v>0.5</v>
      </c>
      <c r="O86" s="781">
        <v>0.5</v>
      </c>
      <c r="P86" s="781"/>
      <c r="Q86" s="781"/>
      <c r="R86" s="781"/>
      <c r="S86" s="781"/>
      <c r="T86" s="781"/>
      <c r="U86" s="781"/>
      <c r="V86" s="781"/>
      <c r="W86" s="781"/>
      <c r="X86" s="160" t="s">
        <v>3665</v>
      </c>
      <c r="Y86" s="764" t="s">
        <v>3657</v>
      </c>
      <c r="Z86" s="162" t="s">
        <v>3697</v>
      </c>
      <c r="AA86" s="778">
        <v>0</v>
      </c>
      <c r="AC86" s="783"/>
    </row>
    <row r="87" spans="2:29" ht="51.75" customHeight="1" x14ac:dyDescent="0.25">
      <c r="B87" s="759"/>
      <c r="C87" s="350"/>
      <c r="D87" s="160" t="s">
        <v>3698</v>
      </c>
      <c r="E87" s="775"/>
      <c r="F87" s="164" t="s">
        <v>3699</v>
      </c>
      <c r="G87" s="160" t="s">
        <v>3700</v>
      </c>
      <c r="H87" s="160" t="s">
        <v>3701</v>
      </c>
      <c r="I87" s="761" t="s">
        <v>3702</v>
      </c>
      <c r="J87" s="780" t="s">
        <v>3570</v>
      </c>
      <c r="K87" s="781">
        <f>SUM(L87:W87)</f>
        <v>1</v>
      </c>
      <c r="L87" s="781"/>
      <c r="M87" s="781">
        <v>0.3</v>
      </c>
      <c r="N87" s="781">
        <v>0.4</v>
      </c>
      <c r="O87" s="781">
        <v>0.3</v>
      </c>
      <c r="P87" s="781"/>
      <c r="Q87" s="781"/>
      <c r="R87" s="781"/>
      <c r="S87" s="781"/>
      <c r="T87" s="781"/>
      <c r="U87" s="781"/>
      <c r="V87" s="781"/>
      <c r="W87" s="781"/>
      <c r="X87" s="160" t="s">
        <v>3703</v>
      </c>
      <c r="Y87" s="764" t="s">
        <v>3657</v>
      </c>
      <c r="Z87" s="162" t="s">
        <v>3697</v>
      </c>
      <c r="AA87" s="778">
        <v>0</v>
      </c>
      <c r="AC87" s="783"/>
    </row>
    <row r="88" spans="2:29" ht="87" customHeight="1" x14ac:dyDescent="0.25">
      <c r="B88" s="759"/>
      <c r="C88" s="350"/>
      <c r="D88" s="160" t="s">
        <v>3698</v>
      </c>
      <c r="E88" s="775"/>
      <c r="F88" s="164" t="s">
        <v>3704</v>
      </c>
      <c r="G88" s="160" t="s">
        <v>3705</v>
      </c>
      <c r="H88" s="160" t="s">
        <v>3706</v>
      </c>
      <c r="I88" s="761" t="s">
        <v>3702</v>
      </c>
      <c r="J88" s="780" t="s">
        <v>3570</v>
      </c>
      <c r="K88" s="781">
        <f t="shared" si="2"/>
        <v>1</v>
      </c>
      <c r="L88" s="781"/>
      <c r="M88" s="781"/>
      <c r="N88" s="781">
        <v>0.2</v>
      </c>
      <c r="O88" s="781">
        <v>0.2</v>
      </c>
      <c r="P88" s="781">
        <v>0.3</v>
      </c>
      <c r="Q88" s="781">
        <v>0.3</v>
      </c>
      <c r="R88" s="781"/>
      <c r="S88" s="781"/>
      <c r="T88" s="781"/>
      <c r="U88" s="781"/>
      <c r="V88" s="781"/>
      <c r="W88" s="781"/>
      <c r="X88" s="160" t="s">
        <v>3707</v>
      </c>
      <c r="Y88" s="764" t="s">
        <v>3657</v>
      </c>
      <c r="Z88" s="162" t="s">
        <v>3697</v>
      </c>
      <c r="AA88" s="778">
        <v>0</v>
      </c>
      <c r="AC88" s="782" t="s">
        <v>3708</v>
      </c>
    </row>
    <row r="89" spans="2:29" ht="79.5" customHeight="1" x14ac:dyDescent="0.25">
      <c r="B89" s="759"/>
      <c r="C89" s="350"/>
      <c r="D89" s="160" t="s">
        <v>3698</v>
      </c>
      <c r="E89" s="775"/>
      <c r="F89" s="164" t="s">
        <v>3709</v>
      </c>
      <c r="G89" s="160" t="s">
        <v>3710</v>
      </c>
      <c r="H89" s="160" t="s">
        <v>3711</v>
      </c>
      <c r="I89" s="761" t="s">
        <v>3712</v>
      </c>
      <c r="J89" s="780" t="s">
        <v>3570</v>
      </c>
      <c r="K89" s="781">
        <f t="shared" si="2"/>
        <v>1</v>
      </c>
      <c r="L89" s="781"/>
      <c r="M89" s="781"/>
      <c r="N89" s="781"/>
      <c r="O89" s="781"/>
      <c r="P89" s="781"/>
      <c r="Q89" s="781"/>
      <c r="R89" s="781">
        <v>0.2</v>
      </c>
      <c r="S89" s="781">
        <v>0.3</v>
      </c>
      <c r="T89" s="781">
        <v>0.3</v>
      </c>
      <c r="U89" s="781">
        <v>0.2</v>
      </c>
      <c r="V89" s="781"/>
      <c r="W89" s="781"/>
      <c r="X89" s="160" t="s">
        <v>3713</v>
      </c>
      <c r="Y89" s="764" t="s">
        <v>3657</v>
      </c>
      <c r="Z89" s="162" t="s">
        <v>3697</v>
      </c>
      <c r="AA89" s="778">
        <f>20000*49.5</f>
        <v>990000</v>
      </c>
      <c r="AC89" s="783"/>
    </row>
    <row r="90" spans="2:29" ht="63.75" customHeight="1" x14ac:dyDescent="0.25">
      <c r="B90" s="759"/>
      <c r="C90" s="350"/>
      <c r="D90" s="160"/>
      <c r="E90" s="775"/>
      <c r="F90" s="164" t="s">
        <v>3714</v>
      </c>
      <c r="G90" s="160" t="s">
        <v>3715</v>
      </c>
      <c r="H90" s="160" t="s">
        <v>3716</v>
      </c>
      <c r="I90" s="761" t="s">
        <v>3717</v>
      </c>
      <c r="J90" s="780" t="s">
        <v>3718</v>
      </c>
      <c r="K90" s="781">
        <f>SUM(L90:W90)</f>
        <v>1</v>
      </c>
      <c r="L90" s="781">
        <v>0.05</v>
      </c>
      <c r="M90" s="781">
        <v>0.05</v>
      </c>
      <c r="N90" s="781">
        <v>0.1</v>
      </c>
      <c r="O90" s="781">
        <v>0.2</v>
      </c>
      <c r="P90" s="781">
        <v>0.3</v>
      </c>
      <c r="Q90" s="781">
        <v>0.3</v>
      </c>
      <c r="R90" s="781"/>
      <c r="S90" s="781"/>
      <c r="T90" s="781"/>
      <c r="U90" s="781"/>
      <c r="V90" s="781"/>
      <c r="W90" s="781"/>
      <c r="X90" s="160" t="s">
        <v>3665</v>
      </c>
      <c r="Y90" s="764" t="s">
        <v>3657</v>
      </c>
      <c r="Z90" s="162" t="s">
        <v>3719</v>
      </c>
      <c r="AA90" s="778">
        <v>0</v>
      </c>
      <c r="AC90" s="783"/>
    </row>
    <row r="91" spans="2:29" ht="82.5" customHeight="1" x14ac:dyDescent="0.25">
      <c r="B91" s="759"/>
      <c r="C91" s="350"/>
      <c r="D91" s="160"/>
      <c r="E91" s="775"/>
      <c r="F91" s="164" t="s">
        <v>1156</v>
      </c>
      <c r="G91" s="160" t="s">
        <v>1157</v>
      </c>
      <c r="H91" s="784"/>
      <c r="I91" s="160" t="s">
        <v>262</v>
      </c>
      <c r="J91" s="160" t="s">
        <v>263</v>
      </c>
      <c r="K91" s="161">
        <f>SUM(M91:N91)</f>
        <v>1</v>
      </c>
      <c r="L91" s="162"/>
      <c r="M91" s="161">
        <v>0.5</v>
      </c>
      <c r="N91" s="161">
        <v>0.5</v>
      </c>
      <c r="O91" s="762"/>
      <c r="P91" s="762"/>
      <c r="Q91" s="762"/>
      <c r="R91" s="762"/>
      <c r="S91" s="762"/>
      <c r="T91" s="762"/>
      <c r="U91" s="762"/>
      <c r="V91" s="762"/>
      <c r="W91" s="762"/>
      <c r="X91" s="160" t="s">
        <v>187</v>
      </c>
      <c r="Y91" s="764"/>
      <c r="Z91" s="162" t="s">
        <v>3720</v>
      </c>
      <c r="AA91" s="778"/>
      <c r="AC91" s="783"/>
    </row>
    <row r="92" spans="2:29" ht="114.75" customHeight="1" x14ac:dyDescent="0.25">
      <c r="B92" s="759"/>
      <c r="C92" s="350"/>
      <c r="D92" s="162"/>
      <c r="E92" s="785"/>
      <c r="F92" s="786" t="s">
        <v>3721</v>
      </c>
      <c r="G92" s="162" t="s">
        <v>3722</v>
      </c>
      <c r="H92" s="162" t="s">
        <v>3723</v>
      </c>
      <c r="I92" s="377" t="s">
        <v>3724</v>
      </c>
      <c r="J92" s="787" t="s">
        <v>3725</v>
      </c>
      <c r="K92" s="766">
        <v>3</v>
      </c>
      <c r="L92" s="382">
        <v>1</v>
      </c>
      <c r="M92" s="382"/>
      <c r="N92" s="382"/>
      <c r="O92" s="382"/>
      <c r="P92" s="382">
        <v>1</v>
      </c>
      <c r="Q92" s="382"/>
      <c r="R92" s="382"/>
      <c r="S92" s="382"/>
      <c r="T92" s="382">
        <v>1</v>
      </c>
      <c r="U92" s="382"/>
      <c r="V92" s="382"/>
      <c r="W92" s="382"/>
      <c r="X92" s="162" t="s">
        <v>3726</v>
      </c>
      <c r="Y92" s="764" t="s">
        <v>3727</v>
      </c>
      <c r="Z92" s="162"/>
      <c r="AA92" s="788"/>
      <c r="AC92" s="789"/>
    </row>
    <row r="93" spans="2:29" ht="114.75" customHeight="1" x14ac:dyDescent="0.25">
      <c r="B93" s="759"/>
      <c r="C93" s="350"/>
      <c r="D93" s="162"/>
      <c r="E93" s="785"/>
      <c r="F93" s="786" t="s">
        <v>3728</v>
      </c>
      <c r="G93" s="162" t="s">
        <v>3729</v>
      </c>
      <c r="H93" s="162" t="s">
        <v>3730</v>
      </c>
      <c r="I93" s="377" t="s">
        <v>3731</v>
      </c>
      <c r="J93" s="787" t="s">
        <v>3732</v>
      </c>
      <c r="K93" s="790">
        <v>1</v>
      </c>
      <c r="L93" s="790">
        <v>0.25</v>
      </c>
      <c r="M93" s="790">
        <v>0.25</v>
      </c>
      <c r="N93" s="790">
        <v>0.25</v>
      </c>
      <c r="O93" s="790">
        <v>0.25</v>
      </c>
      <c r="P93" s="790"/>
      <c r="Q93" s="790"/>
      <c r="R93" s="790"/>
      <c r="S93" s="790"/>
      <c r="T93" s="790"/>
      <c r="U93" s="790"/>
      <c r="V93" s="790"/>
      <c r="W93" s="790"/>
      <c r="X93" s="162" t="s">
        <v>3733</v>
      </c>
      <c r="Y93" s="764" t="s">
        <v>3727</v>
      </c>
      <c r="Z93" s="162"/>
      <c r="AA93" s="788"/>
      <c r="AC93" s="791" t="s">
        <v>3734</v>
      </c>
    </row>
    <row r="94" spans="2:29" ht="114.75" customHeight="1" x14ac:dyDescent="0.25">
      <c r="B94" s="759"/>
      <c r="C94" s="350"/>
      <c r="D94" s="162"/>
      <c r="E94" s="785"/>
      <c r="F94" s="786" t="s">
        <v>3735</v>
      </c>
      <c r="G94" s="162" t="s">
        <v>3736</v>
      </c>
      <c r="H94" s="162" t="s">
        <v>3737</v>
      </c>
      <c r="I94" s="377" t="s">
        <v>3731</v>
      </c>
      <c r="J94" s="787" t="s">
        <v>3738</v>
      </c>
      <c r="K94" s="790">
        <v>1</v>
      </c>
      <c r="L94" s="790"/>
      <c r="M94" s="790"/>
      <c r="N94" s="790"/>
      <c r="O94" s="790"/>
      <c r="P94" s="790">
        <v>0.1</v>
      </c>
      <c r="Q94" s="790">
        <v>0.1</v>
      </c>
      <c r="R94" s="790">
        <v>0.1</v>
      </c>
      <c r="S94" s="790">
        <v>0.1</v>
      </c>
      <c r="T94" s="790">
        <v>0.1</v>
      </c>
      <c r="U94" s="790">
        <v>0.1</v>
      </c>
      <c r="V94" s="790">
        <v>0.2</v>
      </c>
      <c r="W94" s="790">
        <v>0.2</v>
      </c>
      <c r="X94" s="162" t="s">
        <v>3733</v>
      </c>
      <c r="Y94" s="764" t="s">
        <v>3727</v>
      </c>
      <c r="Z94" s="162"/>
      <c r="AA94" s="788"/>
      <c r="AC94" s="791" t="s">
        <v>3739</v>
      </c>
    </row>
    <row r="95" spans="2:29" ht="114.75" customHeight="1" x14ac:dyDescent="0.25">
      <c r="B95" s="759"/>
      <c r="C95" s="350"/>
      <c r="D95" s="162"/>
      <c r="E95" s="785"/>
      <c r="F95" s="786" t="s">
        <v>3740</v>
      </c>
      <c r="G95" s="162" t="s">
        <v>3741</v>
      </c>
      <c r="H95" s="162" t="s">
        <v>3742</v>
      </c>
      <c r="I95" s="377" t="s">
        <v>3743</v>
      </c>
      <c r="J95" s="377" t="s">
        <v>3744</v>
      </c>
      <c r="K95" s="790">
        <v>1</v>
      </c>
      <c r="L95" s="790"/>
      <c r="M95" s="790">
        <v>0.2</v>
      </c>
      <c r="N95" s="790">
        <v>0.2</v>
      </c>
      <c r="O95" s="790">
        <v>0.2</v>
      </c>
      <c r="P95" s="790">
        <v>0.2</v>
      </c>
      <c r="Q95" s="342">
        <v>0.2</v>
      </c>
      <c r="R95" s="382"/>
      <c r="S95" s="382"/>
      <c r="T95" s="382"/>
      <c r="U95" s="382"/>
      <c r="V95" s="382"/>
      <c r="W95" s="382"/>
      <c r="X95" s="162" t="s">
        <v>3745</v>
      </c>
      <c r="Y95" s="764" t="s">
        <v>3727</v>
      </c>
      <c r="Z95" s="162"/>
      <c r="AA95" s="788"/>
      <c r="AC95" s="789"/>
    </row>
    <row r="96" spans="2:29" ht="114.75" customHeight="1" x14ac:dyDescent="0.25">
      <c r="B96" s="759"/>
      <c r="C96" s="350"/>
      <c r="D96" s="162"/>
      <c r="E96" s="785"/>
      <c r="F96" s="786" t="s">
        <v>3746</v>
      </c>
      <c r="G96" s="162" t="s">
        <v>3747</v>
      </c>
      <c r="H96" s="162" t="s">
        <v>3742</v>
      </c>
      <c r="I96" s="377" t="s">
        <v>3743</v>
      </c>
      <c r="J96" s="377" t="s">
        <v>3744</v>
      </c>
      <c r="K96" s="790">
        <v>1</v>
      </c>
      <c r="L96" s="790"/>
      <c r="M96" s="790"/>
      <c r="N96" s="790"/>
      <c r="O96" s="790"/>
      <c r="P96" s="790"/>
      <c r="Q96" s="790"/>
      <c r="R96" s="790"/>
      <c r="S96" s="790">
        <v>0.2</v>
      </c>
      <c r="T96" s="790">
        <v>0.2</v>
      </c>
      <c r="U96" s="790">
        <v>0.2</v>
      </c>
      <c r="V96" s="790">
        <v>0.2</v>
      </c>
      <c r="W96" s="790">
        <v>0.2</v>
      </c>
      <c r="X96" s="162" t="s">
        <v>3745</v>
      </c>
      <c r="Y96" s="764" t="s">
        <v>3727</v>
      </c>
      <c r="Z96" s="162"/>
      <c r="AA96" s="788"/>
      <c r="AC96" s="789"/>
    </row>
    <row r="97" spans="2:29" ht="114.75" customHeight="1" x14ac:dyDescent="0.25">
      <c r="B97" s="759"/>
      <c r="C97" s="350"/>
      <c r="D97" s="162"/>
      <c r="E97" s="785"/>
      <c r="F97" s="786" t="s">
        <v>3748</v>
      </c>
      <c r="G97" s="162" t="s">
        <v>3749</v>
      </c>
      <c r="H97" s="162" t="s">
        <v>3750</v>
      </c>
      <c r="I97" s="162" t="s">
        <v>3751</v>
      </c>
      <c r="J97" s="162" t="s">
        <v>3752</v>
      </c>
      <c r="K97" s="790">
        <v>1</v>
      </c>
      <c r="L97" s="790"/>
      <c r="M97" s="790"/>
      <c r="N97" s="790"/>
      <c r="O97" s="790"/>
      <c r="P97" s="790"/>
      <c r="Q97" s="790">
        <v>0.9</v>
      </c>
      <c r="R97" s="790">
        <v>0.05</v>
      </c>
      <c r="S97" s="790">
        <v>0.05</v>
      </c>
      <c r="T97" s="790"/>
      <c r="U97" s="790"/>
      <c r="V97" s="790"/>
      <c r="W97" s="790"/>
      <c r="X97" s="162" t="s">
        <v>3753</v>
      </c>
      <c r="Y97" s="764" t="s">
        <v>3727</v>
      </c>
      <c r="Z97" s="162"/>
      <c r="AA97" s="788"/>
      <c r="AC97" s="791" t="s">
        <v>3754</v>
      </c>
    </row>
    <row r="98" spans="2:29" ht="132.75" customHeight="1" x14ac:dyDescent="0.25">
      <c r="B98" s="759"/>
      <c r="C98" s="350"/>
      <c r="D98" s="162"/>
      <c r="E98" s="785"/>
      <c r="F98" s="786" t="s">
        <v>3755</v>
      </c>
      <c r="G98" s="162" t="s">
        <v>3756</v>
      </c>
      <c r="H98" s="162" t="s">
        <v>3757</v>
      </c>
      <c r="I98" s="162" t="s">
        <v>3758</v>
      </c>
      <c r="J98" s="162" t="s">
        <v>3759</v>
      </c>
      <c r="K98" s="790">
        <v>0.75</v>
      </c>
      <c r="L98" s="790">
        <v>0.75</v>
      </c>
      <c r="M98" s="790">
        <v>0.75</v>
      </c>
      <c r="N98" s="790">
        <v>0.75</v>
      </c>
      <c r="O98" s="790">
        <v>0.75</v>
      </c>
      <c r="P98" s="790">
        <v>0.75</v>
      </c>
      <c r="Q98" s="790">
        <v>0.75</v>
      </c>
      <c r="R98" s="790">
        <v>0.75</v>
      </c>
      <c r="S98" s="790">
        <v>0.75</v>
      </c>
      <c r="T98" s="790">
        <v>0.75</v>
      </c>
      <c r="U98" s="790">
        <v>0.75</v>
      </c>
      <c r="V98" s="790">
        <v>0.75</v>
      </c>
      <c r="W98" s="790">
        <v>0.75</v>
      </c>
      <c r="X98" s="162" t="s">
        <v>3753</v>
      </c>
      <c r="Y98" s="764" t="s">
        <v>3727</v>
      </c>
      <c r="Z98" s="162"/>
      <c r="AA98" s="788"/>
      <c r="AC98" s="791" t="s">
        <v>3760</v>
      </c>
    </row>
    <row r="99" spans="2:29" ht="114.75" customHeight="1" x14ac:dyDescent="0.25">
      <c r="B99" s="759"/>
      <c r="C99" s="350"/>
      <c r="D99" s="162"/>
      <c r="E99" s="785"/>
      <c r="F99" s="786" t="s">
        <v>3761</v>
      </c>
      <c r="G99" s="162" t="s">
        <v>3762</v>
      </c>
      <c r="H99" s="162" t="s">
        <v>3763</v>
      </c>
      <c r="I99" s="377" t="s">
        <v>3764</v>
      </c>
      <c r="J99" s="787" t="s">
        <v>3765</v>
      </c>
      <c r="K99" s="790">
        <v>1</v>
      </c>
      <c r="L99" s="382"/>
      <c r="M99" s="382"/>
      <c r="N99" s="382"/>
      <c r="O99" s="382"/>
      <c r="P99" s="382"/>
      <c r="Q99" s="790">
        <v>0.2</v>
      </c>
      <c r="R99" s="790">
        <v>0.2</v>
      </c>
      <c r="S99" s="790">
        <v>0.2</v>
      </c>
      <c r="T99" s="790">
        <v>0.4</v>
      </c>
      <c r="U99" s="382"/>
      <c r="V99" s="382"/>
      <c r="W99" s="382"/>
      <c r="X99" s="162" t="s">
        <v>3733</v>
      </c>
      <c r="Y99" s="764" t="s">
        <v>3727</v>
      </c>
      <c r="Z99" s="162"/>
      <c r="AA99" s="788"/>
      <c r="AC99" s="789"/>
    </row>
    <row r="100" spans="2:29" ht="114.75" customHeight="1" x14ac:dyDescent="0.25">
      <c r="B100" s="759"/>
      <c r="C100" s="350"/>
      <c r="D100" s="162"/>
      <c r="E100" s="785"/>
      <c r="F100" s="786" t="s">
        <v>3766</v>
      </c>
      <c r="G100" s="162" t="s">
        <v>3767</v>
      </c>
      <c r="H100" s="162" t="s">
        <v>3768</v>
      </c>
      <c r="I100" s="162" t="s">
        <v>3751</v>
      </c>
      <c r="J100" s="162" t="s">
        <v>3752</v>
      </c>
      <c r="K100" s="790">
        <v>1</v>
      </c>
      <c r="L100" s="790">
        <v>0.9</v>
      </c>
      <c r="M100" s="790">
        <v>0.95</v>
      </c>
      <c r="N100" s="790">
        <v>1</v>
      </c>
      <c r="O100" s="790">
        <v>1</v>
      </c>
      <c r="P100" s="790">
        <v>1</v>
      </c>
      <c r="Q100" s="790">
        <v>1</v>
      </c>
      <c r="R100" s="790">
        <v>1</v>
      </c>
      <c r="S100" s="790">
        <v>1</v>
      </c>
      <c r="T100" s="790">
        <v>1</v>
      </c>
      <c r="U100" s="790">
        <v>1</v>
      </c>
      <c r="V100" s="790">
        <v>1</v>
      </c>
      <c r="W100" s="790">
        <v>1</v>
      </c>
      <c r="X100" s="162" t="s">
        <v>3769</v>
      </c>
      <c r="Y100" s="764" t="s">
        <v>3727</v>
      </c>
      <c r="Z100" s="162"/>
      <c r="AA100" s="788"/>
      <c r="AC100" s="791" t="s">
        <v>3770</v>
      </c>
    </row>
    <row r="101" spans="2:29" ht="114.75" customHeight="1" x14ac:dyDescent="0.25">
      <c r="B101" s="759"/>
      <c r="C101" s="350"/>
      <c r="D101" s="162"/>
      <c r="E101" s="785"/>
      <c r="F101" s="786" t="s">
        <v>3771</v>
      </c>
      <c r="G101" s="162" t="s">
        <v>3772</v>
      </c>
      <c r="H101" s="162" t="s">
        <v>3773</v>
      </c>
      <c r="I101" s="377" t="s">
        <v>3774</v>
      </c>
      <c r="J101" s="787" t="s">
        <v>3775</v>
      </c>
      <c r="K101" s="790">
        <v>1</v>
      </c>
      <c r="L101" s="790">
        <v>0.2</v>
      </c>
      <c r="M101" s="790">
        <v>0.2</v>
      </c>
      <c r="N101" s="790">
        <v>0.2</v>
      </c>
      <c r="O101" s="790">
        <v>0.2</v>
      </c>
      <c r="P101" s="790">
        <v>0.2</v>
      </c>
      <c r="Q101" s="382"/>
      <c r="R101" s="382"/>
      <c r="S101" s="382"/>
      <c r="T101" s="382"/>
      <c r="U101" s="382"/>
      <c r="V101" s="382"/>
      <c r="W101" s="382"/>
      <c r="X101" s="162" t="s">
        <v>3733</v>
      </c>
      <c r="Y101" s="764" t="s">
        <v>3727</v>
      </c>
      <c r="Z101" s="162"/>
      <c r="AA101" s="788"/>
      <c r="AC101" s="791" t="s">
        <v>3776</v>
      </c>
    </row>
    <row r="102" spans="2:29" s="195" customFormat="1" ht="114.75" customHeight="1" x14ac:dyDescent="0.25">
      <c r="B102" s="759"/>
      <c r="C102" s="350"/>
      <c r="D102" s="162"/>
      <c r="E102" s="785"/>
      <c r="F102" s="786" t="s">
        <v>3777</v>
      </c>
      <c r="G102" s="162" t="s">
        <v>3778</v>
      </c>
      <c r="H102" s="162" t="s">
        <v>3779</v>
      </c>
      <c r="I102" s="377" t="s">
        <v>3780</v>
      </c>
      <c r="J102" s="787" t="s">
        <v>3781</v>
      </c>
      <c r="K102" s="766">
        <f>+SUM(L102:W102)</f>
        <v>13</v>
      </c>
      <c r="L102" s="382"/>
      <c r="M102" s="382">
        <v>2</v>
      </c>
      <c r="N102" s="382">
        <v>1</v>
      </c>
      <c r="O102" s="382">
        <v>1</v>
      </c>
      <c r="P102" s="382">
        <v>2</v>
      </c>
      <c r="Q102" s="382">
        <v>1</v>
      </c>
      <c r="R102" s="382"/>
      <c r="S102" s="382">
        <v>1</v>
      </c>
      <c r="T102" s="382">
        <v>2</v>
      </c>
      <c r="U102" s="382">
        <v>1</v>
      </c>
      <c r="V102" s="382">
        <v>2</v>
      </c>
      <c r="W102" s="382"/>
      <c r="X102" s="162" t="s">
        <v>3733</v>
      </c>
      <c r="Y102" s="764" t="s">
        <v>3727</v>
      </c>
      <c r="Z102" s="162"/>
      <c r="AA102" s="788"/>
      <c r="AB102" s="789" t="s">
        <v>3782</v>
      </c>
      <c r="AC102" s="789" t="s">
        <v>3782</v>
      </c>
    </row>
    <row r="103" spans="2:29" ht="106.5" customHeight="1" x14ac:dyDescent="0.25">
      <c r="B103" s="759"/>
      <c r="C103" s="350"/>
      <c r="D103" s="160"/>
      <c r="E103" s="775"/>
      <c r="F103" s="786" t="s">
        <v>3783</v>
      </c>
      <c r="G103" s="780" t="s">
        <v>3784</v>
      </c>
      <c r="H103" s="780" t="s">
        <v>3785</v>
      </c>
      <c r="I103" s="767" t="s">
        <v>3786</v>
      </c>
      <c r="J103" s="792" t="s">
        <v>3787</v>
      </c>
      <c r="K103" s="781">
        <f>SUM(O103:W103)</f>
        <v>1</v>
      </c>
      <c r="L103" s="762"/>
      <c r="M103" s="762"/>
      <c r="N103" s="762"/>
      <c r="O103" s="769">
        <v>0.1</v>
      </c>
      <c r="P103" s="769">
        <v>0.1</v>
      </c>
      <c r="Q103" s="769">
        <v>0.1</v>
      </c>
      <c r="R103" s="769">
        <v>0.1</v>
      </c>
      <c r="S103" s="769">
        <v>0.1</v>
      </c>
      <c r="T103" s="769">
        <v>0.1</v>
      </c>
      <c r="U103" s="769">
        <v>0.1</v>
      </c>
      <c r="V103" s="769">
        <v>0.1</v>
      </c>
      <c r="W103" s="769">
        <v>0.2</v>
      </c>
      <c r="X103" s="160" t="s">
        <v>3788</v>
      </c>
      <c r="Y103" s="787" t="s">
        <v>3789</v>
      </c>
      <c r="Z103" s="162" t="s">
        <v>3790</v>
      </c>
      <c r="AA103" s="778"/>
      <c r="AC103" s="793" t="s">
        <v>3791</v>
      </c>
    </row>
    <row r="104" spans="2:29" ht="109.5" customHeight="1" x14ac:dyDescent="0.25">
      <c r="B104" s="759"/>
      <c r="C104" s="350"/>
      <c r="D104" s="160"/>
      <c r="E104" s="775"/>
      <c r="F104" s="786" t="s">
        <v>3792</v>
      </c>
      <c r="G104" s="780" t="s">
        <v>3793</v>
      </c>
      <c r="H104" s="780" t="s">
        <v>3794</v>
      </c>
      <c r="I104" s="767" t="s">
        <v>3795</v>
      </c>
      <c r="J104" s="780" t="s">
        <v>3796</v>
      </c>
      <c r="K104" s="766">
        <f>SUM(L104:N104)</f>
        <v>110</v>
      </c>
      <c r="L104" s="762">
        <v>36</v>
      </c>
      <c r="M104" s="762">
        <v>36</v>
      </c>
      <c r="N104" s="762">
        <v>38</v>
      </c>
      <c r="O104" s="762"/>
      <c r="P104" s="762"/>
      <c r="Q104" s="762"/>
      <c r="R104" s="762"/>
      <c r="S104" s="762"/>
      <c r="T104" s="762"/>
      <c r="U104" s="762"/>
      <c r="V104" s="762"/>
      <c r="W104" s="762"/>
      <c r="X104" s="160" t="s">
        <v>3797</v>
      </c>
      <c r="Y104" s="787" t="s">
        <v>3789</v>
      </c>
      <c r="Z104" s="162" t="s">
        <v>3798</v>
      </c>
      <c r="AA104" s="778"/>
      <c r="AC104" s="794"/>
    </row>
    <row r="105" spans="2:29" ht="47.25" customHeight="1" x14ac:dyDescent="0.25">
      <c r="B105" s="759"/>
      <c r="C105" s="350"/>
      <c r="D105" s="160"/>
      <c r="E105" s="761"/>
      <c r="F105" s="786" t="s">
        <v>3799</v>
      </c>
      <c r="G105" s="780" t="s">
        <v>3800</v>
      </c>
      <c r="H105" s="780" t="s">
        <v>3801</v>
      </c>
      <c r="I105" s="767" t="s">
        <v>3802</v>
      </c>
      <c r="J105" s="792" t="s">
        <v>3796</v>
      </c>
      <c r="K105" s="795">
        <f>SUM(N105:W105)</f>
        <v>90</v>
      </c>
      <c r="L105" s="796"/>
      <c r="M105" s="796"/>
      <c r="N105" s="762">
        <v>9</v>
      </c>
      <c r="O105" s="762">
        <v>9</v>
      </c>
      <c r="P105" s="762">
        <v>9</v>
      </c>
      <c r="Q105" s="762">
        <v>9</v>
      </c>
      <c r="R105" s="762">
        <v>9</v>
      </c>
      <c r="S105" s="762">
        <v>9</v>
      </c>
      <c r="T105" s="762">
        <v>9</v>
      </c>
      <c r="U105" s="762">
        <v>9</v>
      </c>
      <c r="V105" s="762">
        <v>9</v>
      </c>
      <c r="W105" s="762">
        <v>9</v>
      </c>
      <c r="X105" s="160" t="s">
        <v>3803</v>
      </c>
      <c r="Y105" s="787" t="s">
        <v>3789</v>
      </c>
      <c r="Z105" s="162" t="s">
        <v>3804</v>
      </c>
      <c r="AA105" s="796"/>
      <c r="AC105" s="794"/>
    </row>
    <row r="106" spans="2:29" ht="47.25" customHeight="1" x14ac:dyDescent="0.25">
      <c r="B106" s="759"/>
      <c r="C106" s="350"/>
      <c r="D106" s="160"/>
      <c r="E106" s="761"/>
      <c r="F106" s="786" t="s">
        <v>3805</v>
      </c>
      <c r="G106" s="787" t="s">
        <v>3806</v>
      </c>
      <c r="H106" s="787" t="s">
        <v>3807</v>
      </c>
      <c r="I106" s="767" t="s">
        <v>3808</v>
      </c>
      <c r="J106" s="792" t="s">
        <v>3809</v>
      </c>
      <c r="K106" s="797">
        <f>SUM(L106:W106)</f>
        <v>19</v>
      </c>
      <c r="L106" s="796"/>
      <c r="M106" s="796"/>
      <c r="N106" s="796">
        <v>1</v>
      </c>
      <c r="O106" s="796">
        <v>1</v>
      </c>
      <c r="P106" s="796">
        <v>2</v>
      </c>
      <c r="Q106" s="796">
        <v>2</v>
      </c>
      <c r="R106" s="796">
        <v>2</v>
      </c>
      <c r="S106" s="796">
        <v>3</v>
      </c>
      <c r="T106" s="796">
        <v>3</v>
      </c>
      <c r="U106" s="796">
        <v>3</v>
      </c>
      <c r="V106" s="796">
        <v>1</v>
      </c>
      <c r="W106" s="796">
        <v>1</v>
      </c>
      <c r="X106" s="160" t="s">
        <v>3803</v>
      </c>
      <c r="Y106" s="787" t="s">
        <v>3789</v>
      </c>
      <c r="Z106" s="162" t="s">
        <v>3804</v>
      </c>
      <c r="AA106" s="796"/>
      <c r="AC106" s="794"/>
    </row>
    <row r="107" spans="2:29" ht="31.5" customHeight="1" x14ac:dyDescent="0.25">
      <c r="B107" s="759"/>
      <c r="C107" s="350"/>
      <c r="D107" s="160"/>
      <c r="E107" s="761"/>
      <c r="F107" s="786" t="s">
        <v>3810</v>
      </c>
      <c r="G107" s="780" t="s">
        <v>3811</v>
      </c>
      <c r="H107" s="780" t="s">
        <v>3812</v>
      </c>
      <c r="I107" s="773" t="s">
        <v>3813</v>
      </c>
      <c r="J107" s="792" t="s">
        <v>3809</v>
      </c>
      <c r="K107" s="797">
        <f>SUM(M107:W107)</f>
        <v>30</v>
      </c>
      <c r="L107" s="796"/>
      <c r="M107" s="796"/>
      <c r="N107" s="796">
        <v>3</v>
      </c>
      <c r="O107" s="796">
        <v>3</v>
      </c>
      <c r="P107" s="796">
        <v>3</v>
      </c>
      <c r="Q107" s="796">
        <v>3</v>
      </c>
      <c r="R107" s="796">
        <v>3</v>
      </c>
      <c r="S107" s="796">
        <v>3</v>
      </c>
      <c r="T107" s="796">
        <v>3</v>
      </c>
      <c r="U107" s="796">
        <v>3</v>
      </c>
      <c r="V107" s="796">
        <v>3</v>
      </c>
      <c r="W107" s="796">
        <v>3</v>
      </c>
      <c r="X107" s="160" t="s">
        <v>3803</v>
      </c>
      <c r="Y107" s="787" t="s">
        <v>3789</v>
      </c>
      <c r="Z107" s="162" t="s">
        <v>3814</v>
      </c>
      <c r="AA107" s="796"/>
      <c r="AC107" s="794"/>
    </row>
    <row r="108" spans="2:29" ht="72" customHeight="1" x14ac:dyDescent="0.25">
      <c r="B108" s="759"/>
      <c r="C108" s="350"/>
      <c r="D108" s="780" t="s">
        <v>3815</v>
      </c>
      <c r="E108" s="761"/>
      <c r="F108" s="786" t="s">
        <v>3816</v>
      </c>
      <c r="G108" s="780" t="s">
        <v>3817</v>
      </c>
      <c r="H108" s="780" t="s">
        <v>3818</v>
      </c>
      <c r="I108" s="767" t="s">
        <v>3819</v>
      </c>
      <c r="J108" s="780" t="s">
        <v>3820</v>
      </c>
      <c r="K108" s="798">
        <v>0.9</v>
      </c>
      <c r="L108" s="790">
        <v>0.9</v>
      </c>
      <c r="M108" s="790">
        <v>0.9</v>
      </c>
      <c r="N108" s="790">
        <v>0.9</v>
      </c>
      <c r="O108" s="790">
        <v>0.9</v>
      </c>
      <c r="P108" s="790">
        <v>0.9</v>
      </c>
      <c r="Q108" s="790">
        <v>0.9</v>
      </c>
      <c r="R108" s="790">
        <v>0.9</v>
      </c>
      <c r="S108" s="790">
        <v>0.9</v>
      </c>
      <c r="T108" s="790">
        <v>0.9</v>
      </c>
      <c r="U108" s="790">
        <v>0.9</v>
      </c>
      <c r="V108" s="790">
        <v>0.9</v>
      </c>
      <c r="W108" s="790">
        <v>0.9</v>
      </c>
      <c r="X108" s="162" t="s">
        <v>3821</v>
      </c>
      <c r="Y108" s="787" t="s">
        <v>3789</v>
      </c>
      <c r="Z108" s="162" t="s">
        <v>3822</v>
      </c>
      <c r="AA108" s="796"/>
      <c r="AC108" s="793" t="s">
        <v>3823</v>
      </c>
    </row>
    <row r="109" spans="2:29" ht="90" customHeight="1" x14ac:dyDescent="0.25">
      <c r="B109" s="759"/>
      <c r="C109" s="350"/>
      <c r="D109" s="780"/>
      <c r="E109" s="761"/>
      <c r="F109" s="786" t="s">
        <v>3824</v>
      </c>
      <c r="G109" s="780" t="s">
        <v>3825</v>
      </c>
      <c r="H109" s="780" t="s">
        <v>3826</v>
      </c>
      <c r="I109" s="767" t="s">
        <v>3827</v>
      </c>
      <c r="J109" s="780" t="s">
        <v>3828</v>
      </c>
      <c r="K109" s="798">
        <v>0.7</v>
      </c>
      <c r="L109" s="769"/>
      <c r="M109" s="769"/>
      <c r="N109" s="769">
        <v>0.2</v>
      </c>
      <c r="O109" s="769"/>
      <c r="P109" s="769"/>
      <c r="Q109" s="769">
        <v>0.2</v>
      </c>
      <c r="R109" s="769"/>
      <c r="S109" s="769"/>
      <c r="T109" s="769"/>
      <c r="U109" s="769">
        <v>0.3</v>
      </c>
      <c r="V109" s="769"/>
      <c r="W109" s="769"/>
      <c r="X109" s="160" t="s">
        <v>3829</v>
      </c>
      <c r="Y109" s="787" t="s">
        <v>3789</v>
      </c>
      <c r="Z109" s="162" t="s">
        <v>3822</v>
      </c>
      <c r="AA109" s="796"/>
      <c r="AC109" s="793" t="s">
        <v>3830</v>
      </c>
    </row>
    <row r="110" spans="2:29" ht="63" customHeight="1" x14ac:dyDescent="0.25">
      <c r="B110" s="759"/>
      <c r="C110" s="350"/>
      <c r="D110" s="160"/>
      <c r="E110" s="761"/>
      <c r="F110" s="376" t="s">
        <v>3831</v>
      </c>
      <c r="G110" s="160" t="s">
        <v>3832</v>
      </c>
      <c r="H110" s="160" t="s">
        <v>3833</v>
      </c>
      <c r="I110" s="799" t="s">
        <v>3834</v>
      </c>
      <c r="J110" s="792" t="s">
        <v>3809</v>
      </c>
      <c r="K110" s="797">
        <f>SUM(L110:W110)</f>
        <v>12</v>
      </c>
      <c r="L110" s="796">
        <v>1</v>
      </c>
      <c r="M110" s="796">
        <v>1</v>
      </c>
      <c r="N110" s="796">
        <v>1</v>
      </c>
      <c r="O110" s="796">
        <v>1</v>
      </c>
      <c r="P110" s="796">
        <v>1</v>
      </c>
      <c r="Q110" s="796">
        <v>1</v>
      </c>
      <c r="R110" s="796">
        <v>1</v>
      </c>
      <c r="S110" s="796">
        <v>1</v>
      </c>
      <c r="T110" s="796">
        <v>1</v>
      </c>
      <c r="U110" s="796">
        <v>1</v>
      </c>
      <c r="V110" s="796">
        <v>1</v>
      </c>
      <c r="W110" s="796">
        <v>1</v>
      </c>
      <c r="X110" s="162" t="s">
        <v>3821</v>
      </c>
      <c r="Y110" s="787" t="s">
        <v>3789</v>
      </c>
      <c r="Z110" s="162" t="s">
        <v>3822</v>
      </c>
      <c r="AA110" s="796"/>
      <c r="AC110" s="765"/>
    </row>
    <row r="111" spans="2:29" ht="47.25" customHeight="1" x14ac:dyDescent="0.25">
      <c r="B111" s="759"/>
      <c r="C111" s="350"/>
      <c r="D111" s="160"/>
      <c r="E111" s="761"/>
      <c r="F111" s="376" t="s">
        <v>3835</v>
      </c>
      <c r="G111" s="160" t="s">
        <v>3836</v>
      </c>
      <c r="H111" s="160" t="s">
        <v>3837</v>
      </c>
      <c r="I111" s="767" t="s">
        <v>3838</v>
      </c>
      <c r="J111" s="792" t="s">
        <v>3809</v>
      </c>
      <c r="K111" s="795">
        <f>SUM(N111:W111)</f>
        <v>320</v>
      </c>
      <c r="L111" s="800"/>
      <c r="M111" s="800"/>
      <c r="N111" s="800">
        <v>32</v>
      </c>
      <c r="O111" s="800">
        <v>32</v>
      </c>
      <c r="P111" s="800">
        <v>32</v>
      </c>
      <c r="Q111" s="800">
        <v>32</v>
      </c>
      <c r="R111" s="800">
        <v>32</v>
      </c>
      <c r="S111" s="800">
        <v>32</v>
      </c>
      <c r="T111" s="800">
        <v>32</v>
      </c>
      <c r="U111" s="800">
        <v>32</v>
      </c>
      <c r="V111" s="800">
        <v>32</v>
      </c>
      <c r="W111" s="800">
        <v>32</v>
      </c>
      <c r="X111" s="160" t="s">
        <v>3803</v>
      </c>
      <c r="Y111" s="787" t="s">
        <v>3789</v>
      </c>
      <c r="Z111" s="162" t="s">
        <v>3804</v>
      </c>
      <c r="AA111" s="796"/>
      <c r="AC111" s="765"/>
    </row>
    <row r="112" spans="2:29" ht="47.25" customHeight="1" x14ac:dyDescent="0.25">
      <c r="B112" s="759"/>
      <c r="C112" s="350"/>
      <c r="D112" s="160"/>
      <c r="E112" s="761"/>
      <c r="F112" s="376" t="s">
        <v>3839</v>
      </c>
      <c r="G112" s="160" t="s">
        <v>3840</v>
      </c>
      <c r="H112" s="160" t="s">
        <v>3841</v>
      </c>
      <c r="I112" s="767" t="s">
        <v>3842</v>
      </c>
      <c r="J112" s="792" t="s">
        <v>3809</v>
      </c>
      <c r="K112" s="795">
        <f>SUM(L112:W112)</f>
        <v>112</v>
      </c>
      <c r="L112" s="800">
        <v>10</v>
      </c>
      <c r="M112" s="800">
        <v>10</v>
      </c>
      <c r="N112" s="800">
        <v>10</v>
      </c>
      <c r="O112" s="800">
        <v>10</v>
      </c>
      <c r="P112" s="800">
        <v>9</v>
      </c>
      <c r="Q112" s="800">
        <v>9</v>
      </c>
      <c r="R112" s="800">
        <v>9</v>
      </c>
      <c r="S112" s="800">
        <v>9</v>
      </c>
      <c r="T112" s="800">
        <v>9</v>
      </c>
      <c r="U112" s="800">
        <v>9</v>
      </c>
      <c r="V112" s="800">
        <v>9</v>
      </c>
      <c r="W112" s="800">
        <v>9</v>
      </c>
      <c r="X112" s="160" t="s">
        <v>3803</v>
      </c>
      <c r="Y112" s="787" t="s">
        <v>3789</v>
      </c>
      <c r="Z112" s="162" t="s">
        <v>3804</v>
      </c>
      <c r="AA112" s="796"/>
      <c r="AC112" s="765"/>
    </row>
    <row r="113" spans="2:29" ht="47.25" customHeight="1" x14ac:dyDescent="0.25">
      <c r="B113" s="759"/>
      <c r="C113" s="357"/>
      <c r="D113" s="160"/>
      <c r="E113" s="761"/>
      <c r="F113" s="376" t="s">
        <v>3843</v>
      </c>
      <c r="G113" s="160" t="s">
        <v>3844</v>
      </c>
      <c r="H113" s="160" t="s">
        <v>3845</v>
      </c>
      <c r="I113" s="767" t="s">
        <v>3846</v>
      </c>
      <c r="J113" s="792" t="s">
        <v>3809</v>
      </c>
      <c r="K113" s="795">
        <f>SUM(L113:W113)</f>
        <v>450</v>
      </c>
      <c r="L113" s="800">
        <v>37</v>
      </c>
      <c r="M113" s="800">
        <v>37</v>
      </c>
      <c r="N113" s="800">
        <v>37</v>
      </c>
      <c r="O113" s="800">
        <v>38</v>
      </c>
      <c r="P113" s="800">
        <v>38</v>
      </c>
      <c r="Q113" s="800">
        <v>38</v>
      </c>
      <c r="R113" s="800">
        <v>38</v>
      </c>
      <c r="S113" s="800">
        <v>38</v>
      </c>
      <c r="T113" s="800">
        <v>38</v>
      </c>
      <c r="U113" s="800">
        <v>37</v>
      </c>
      <c r="V113" s="800">
        <v>37</v>
      </c>
      <c r="W113" s="800">
        <v>37</v>
      </c>
      <c r="X113" s="160" t="s">
        <v>3803</v>
      </c>
      <c r="Y113" s="787" t="s">
        <v>3789</v>
      </c>
      <c r="Z113" s="162" t="s">
        <v>3804</v>
      </c>
      <c r="AA113" s="796"/>
      <c r="AC113" s="765"/>
    </row>
    <row r="119" spans="2:29" s="430" customFormat="1" x14ac:dyDescent="0.25">
      <c r="E119" s="801"/>
      <c r="F119" s="802"/>
      <c r="G119" s="802"/>
      <c r="H119" s="802"/>
      <c r="I119" s="802"/>
      <c r="J119" s="803"/>
      <c r="K119" s="804"/>
      <c r="X119" s="801"/>
      <c r="Y119" s="172"/>
      <c r="Z119" s="805"/>
      <c r="AC119" s="802"/>
    </row>
  </sheetData>
  <mergeCells count="20">
    <mergeCell ref="B15:B20"/>
    <mergeCell ref="B21:B42"/>
    <mergeCell ref="B43:B113"/>
    <mergeCell ref="C63:C113"/>
    <mergeCell ref="K13:K14"/>
    <mergeCell ref="L13:W13"/>
    <mergeCell ref="X13:X14"/>
    <mergeCell ref="Y13:Y14"/>
    <mergeCell ref="Z13:Z14"/>
    <mergeCell ref="AA13:AA14"/>
    <mergeCell ref="C5:Y5"/>
    <mergeCell ref="A10:W10"/>
    <mergeCell ref="B12:D13"/>
    <mergeCell ref="E12:AA12"/>
    <mergeCell ref="E13:E14"/>
    <mergeCell ref="F13:F14"/>
    <mergeCell ref="G13:G14"/>
    <mergeCell ref="H13:H14"/>
    <mergeCell ref="I13:I14"/>
    <mergeCell ref="J13:J14"/>
  </mergeCells>
  <pageMargins left="0.19685039370078741" right="0.19685039370078741" top="0.19685039370078741" bottom="0.19685039370078741" header="0.31496062992125984" footer="0.31496062992125984"/>
  <pageSetup scale="1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75"/>
  <sheetViews>
    <sheetView showGridLines="0" view="pageBreakPreview" zoomScale="60" zoomScaleNormal="60" workbookViewId="0">
      <pane ySplit="16" topLeftCell="A20" activePane="bottomLeft" state="frozen"/>
      <selection pane="bottomLeft" activeCell="H26" sqref="H26"/>
    </sheetView>
  </sheetViews>
  <sheetFormatPr baseColWidth="10" defaultRowHeight="16.5" x14ac:dyDescent="0.3"/>
  <cols>
    <col min="1" max="1" width="0.5703125" style="1" customWidth="1"/>
    <col min="2" max="2" width="29.42578125" style="1" customWidth="1"/>
    <col min="3" max="3" width="41.85546875" style="1" customWidth="1"/>
    <col min="4" max="4" width="16.85546875" style="3" customWidth="1"/>
    <col min="5" max="5" width="19" style="1" customWidth="1"/>
    <col min="6" max="6" width="28.28515625" style="3" customWidth="1"/>
    <col min="7" max="7" width="46.42578125" style="1" customWidth="1"/>
    <col min="8" max="8" width="38.7109375" style="3" customWidth="1"/>
    <col min="9" max="9" width="23" style="1" customWidth="1"/>
    <col min="10" max="10" width="25" style="1" customWidth="1"/>
    <col min="11" max="11" width="17.42578125" style="1" customWidth="1"/>
    <col min="12" max="23" width="11" style="1" customWidth="1"/>
    <col min="24" max="24" width="26.28515625" style="1" customWidth="1"/>
    <col min="25" max="25" width="35.5703125" style="1" customWidth="1"/>
    <col min="26" max="26" width="22.42578125" style="1" customWidth="1"/>
    <col min="27" max="27" width="32.140625" style="1" customWidth="1"/>
    <col min="28" max="28" width="22.7109375" style="879" customWidth="1"/>
    <col min="29" max="29" width="14" style="39" customWidth="1"/>
    <col min="30" max="34" width="11.42578125" style="39"/>
    <col min="35" max="36" width="11.42578125" style="5"/>
    <col min="37" max="37" width="5" style="1" customWidth="1"/>
    <col min="38" max="16384" width="11.42578125" style="1"/>
  </cols>
  <sheetData>
    <row r="1" spans="1:28" hidden="1" x14ac:dyDescent="0.3">
      <c r="B1" s="80"/>
      <c r="C1" s="80"/>
      <c r="D1" s="80"/>
      <c r="E1" s="80"/>
      <c r="G1" s="80"/>
      <c r="H1" s="80"/>
      <c r="I1" s="80"/>
      <c r="J1" s="80"/>
      <c r="K1" s="80"/>
      <c r="L1" s="80"/>
      <c r="M1" s="80"/>
      <c r="N1" s="80"/>
      <c r="O1" s="80"/>
      <c r="P1" s="80"/>
      <c r="Q1" s="80"/>
      <c r="R1" s="80"/>
      <c r="S1" s="80"/>
      <c r="T1" s="80"/>
      <c r="U1" s="80"/>
      <c r="V1" s="80"/>
      <c r="W1" s="80"/>
      <c r="X1" s="80"/>
      <c r="Y1" s="80"/>
      <c r="Z1" s="80"/>
      <c r="AA1" s="80"/>
      <c r="AB1" s="806"/>
    </row>
    <row r="2" spans="1:28" hidden="1" x14ac:dyDescent="0.3">
      <c r="B2" s="80"/>
      <c r="C2" s="80"/>
      <c r="D2" s="80"/>
      <c r="E2" s="80"/>
      <c r="G2" s="80"/>
      <c r="H2" s="80"/>
      <c r="I2" s="80"/>
      <c r="J2" s="80"/>
      <c r="K2" s="80"/>
      <c r="L2" s="80"/>
      <c r="M2" s="80"/>
      <c r="N2" s="80"/>
      <c r="O2" s="80"/>
      <c r="P2" s="80"/>
      <c r="Q2" s="80"/>
      <c r="R2" s="80"/>
      <c r="S2" s="80"/>
      <c r="T2" s="80"/>
      <c r="U2" s="80"/>
      <c r="V2" s="80"/>
      <c r="W2" s="80"/>
      <c r="X2" s="80"/>
      <c r="Y2" s="80"/>
      <c r="Z2" s="80"/>
      <c r="AA2" s="80"/>
      <c r="AB2" s="806"/>
    </row>
    <row r="3" spans="1:28" hidden="1" x14ac:dyDescent="0.3">
      <c r="B3" s="80"/>
      <c r="C3" s="80"/>
      <c r="D3" s="80"/>
      <c r="E3" s="80"/>
      <c r="G3" s="80"/>
      <c r="H3" s="80"/>
      <c r="I3" s="80"/>
      <c r="J3" s="80"/>
      <c r="K3" s="80"/>
      <c r="L3" s="80"/>
      <c r="M3" s="80"/>
      <c r="N3" s="80"/>
      <c r="O3" s="80"/>
      <c r="P3" s="80"/>
      <c r="Q3" s="80"/>
      <c r="R3" s="80"/>
      <c r="S3" s="80"/>
      <c r="T3" s="80"/>
      <c r="U3" s="80"/>
      <c r="V3" s="80"/>
      <c r="W3" s="80"/>
      <c r="X3" s="80"/>
      <c r="Y3" s="80"/>
      <c r="Z3" s="80"/>
      <c r="AA3" s="80"/>
      <c r="AB3" s="806"/>
    </row>
    <row r="4" spans="1:28" hidden="1" x14ac:dyDescent="0.3">
      <c r="B4" s="80"/>
      <c r="C4" s="80"/>
      <c r="D4" s="80"/>
      <c r="E4" s="80"/>
      <c r="G4" s="80"/>
      <c r="H4" s="80"/>
      <c r="I4" s="80"/>
      <c r="J4" s="80"/>
      <c r="K4" s="80"/>
      <c r="L4" s="80"/>
      <c r="M4" s="80"/>
      <c r="N4" s="80"/>
      <c r="O4" s="80"/>
      <c r="P4" s="80"/>
      <c r="Q4" s="80"/>
      <c r="R4" s="80"/>
      <c r="S4" s="80"/>
      <c r="T4" s="80"/>
      <c r="U4" s="80"/>
      <c r="V4" s="80"/>
      <c r="W4" s="80"/>
      <c r="X4" s="80"/>
      <c r="Y4" s="80"/>
      <c r="Z4" s="80"/>
      <c r="AA4" s="80"/>
      <c r="AB4" s="806"/>
    </row>
    <row r="5" spans="1:28" hidden="1" x14ac:dyDescent="0.3">
      <c r="B5" s="80"/>
      <c r="C5" s="807" t="s">
        <v>0</v>
      </c>
      <c r="D5" s="807"/>
      <c r="E5" s="807"/>
      <c r="F5" s="807"/>
      <c r="G5" s="807"/>
      <c r="H5" s="807"/>
      <c r="I5" s="807"/>
      <c r="J5" s="807"/>
      <c r="K5" s="807"/>
      <c r="L5" s="807"/>
      <c r="M5" s="807"/>
      <c r="N5" s="807"/>
      <c r="O5" s="807"/>
      <c r="P5" s="807"/>
      <c r="Q5" s="807"/>
      <c r="R5" s="807"/>
      <c r="S5" s="807"/>
      <c r="T5" s="807"/>
      <c r="U5" s="807"/>
      <c r="V5" s="807"/>
      <c r="W5" s="807"/>
      <c r="X5" s="807"/>
      <c r="Y5" s="807"/>
      <c r="Z5" s="807"/>
      <c r="AA5" s="80"/>
      <c r="AB5" s="806"/>
    </row>
    <row r="6" spans="1:28" hidden="1" x14ac:dyDescent="0.3">
      <c r="B6" s="80"/>
      <c r="C6" s="80"/>
      <c r="D6" s="80"/>
      <c r="E6" s="80"/>
      <c r="G6" s="80"/>
      <c r="H6" s="80"/>
      <c r="I6" s="80"/>
      <c r="J6" s="80"/>
      <c r="K6" s="80"/>
      <c r="L6" s="80"/>
      <c r="M6" s="80"/>
      <c r="N6" s="80"/>
      <c r="O6" s="80"/>
      <c r="P6" s="80"/>
      <c r="Q6" s="80"/>
      <c r="R6" s="80"/>
      <c r="S6" s="80"/>
      <c r="T6" s="80"/>
      <c r="U6" s="80"/>
      <c r="V6" s="80"/>
      <c r="W6" s="80"/>
      <c r="X6" s="80"/>
      <c r="Y6" s="80"/>
      <c r="Z6" s="80"/>
      <c r="AA6" s="80"/>
      <c r="AB6" s="806"/>
    </row>
    <row r="7" spans="1:28" hidden="1" x14ac:dyDescent="0.3">
      <c r="B7" s="80"/>
      <c r="C7" s="80"/>
      <c r="D7" s="80"/>
      <c r="E7" s="80"/>
      <c r="G7" s="80"/>
      <c r="H7" s="80"/>
      <c r="I7" s="80"/>
      <c r="J7" s="80"/>
      <c r="K7" s="80"/>
      <c r="L7" s="80"/>
      <c r="M7" s="80"/>
      <c r="N7" s="80"/>
      <c r="O7" s="80"/>
      <c r="P7" s="80"/>
      <c r="Q7" s="80"/>
      <c r="R7" s="80"/>
      <c r="S7" s="80"/>
      <c r="T7" s="80"/>
      <c r="U7" s="80"/>
      <c r="V7" s="80"/>
      <c r="W7" s="80"/>
      <c r="X7" s="80"/>
      <c r="Y7" s="80"/>
      <c r="Z7" s="80"/>
      <c r="AA7" s="80"/>
      <c r="AB7" s="806"/>
    </row>
    <row r="8" spans="1:28" x14ac:dyDescent="0.3">
      <c r="B8" s="80"/>
      <c r="C8" s="80"/>
      <c r="D8" s="80"/>
      <c r="E8" s="80"/>
      <c r="G8" s="80"/>
      <c r="H8" s="80"/>
      <c r="I8" s="80"/>
      <c r="J8" s="80"/>
      <c r="K8" s="80"/>
      <c r="L8" s="80"/>
      <c r="M8" s="80"/>
      <c r="N8" s="80"/>
      <c r="O8" s="80"/>
      <c r="P8" s="80"/>
      <c r="Q8" s="80"/>
      <c r="R8" s="80"/>
      <c r="S8" s="80"/>
      <c r="T8" s="80"/>
      <c r="U8" s="80"/>
      <c r="V8" s="80"/>
      <c r="W8" s="80"/>
      <c r="X8" s="80"/>
      <c r="Y8" s="80"/>
      <c r="Z8" s="80"/>
      <c r="AA8" s="80"/>
      <c r="AB8" s="806"/>
    </row>
    <row r="9" spans="1:28" x14ac:dyDescent="0.3">
      <c r="B9" s="80"/>
      <c r="C9" s="80"/>
      <c r="D9" s="80"/>
      <c r="E9" s="80"/>
      <c r="G9" s="80"/>
      <c r="H9" s="80"/>
      <c r="I9" s="80"/>
      <c r="J9" s="80"/>
      <c r="K9" s="80"/>
      <c r="L9" s="80"/>
      <c r="M9" s="80"/>
      <c r="N9" s="80"/>
      <c r="O9" s="80"/>
      <c r="P9" s="80"/>
      <c r="Q9" s="80"/>
      <c r="R9" s="80"/>
      <c r="S9" s="80"/>
      <c r="T9" s="80"/>
      <c r="U9" s="80"/>
      <c r="V9" s="80"/>
      <c r="W9" s="80"/>
      <c r="X9" s="80"/>
      <c r="Y9" s="80"/>
      <c r="Z9" s="80"/>
      <c r="AA9" s="80"/>
      <c r="AB9" s="806"/>
    </row>
    <row r="10" spans="1:28" ht="33.75" x14ac:dyDescent="0.3">
      <c r="B10" s="165" t="s">
        <v>0</v>
      </c>
      <c r="C10" s="165"/>
      <c r="D10" s="165"/>
      <c r="E10" s="165"/>
      <c r="F10" s="165"/>
      <c r="G10" s="165"/>
      <c r="H10" s="165"/>
      <c r="I10" s="165"/>
      <c r="J10" s="165"/>
      <c r="K10" s="165"/>
      <c r="L10" s="165"/>
      <c r="M10" s="165"/>
      <c r="N10" s="165"/>
      <c r="O10" s="165"/>
      <c r="P10" s="165"/>
      <c r="Q10" s="165"/>
      <c r="R10" s="165"/>
      <c r="S10" s="165"/>
      <c r="T10" s="165"/>
      <c r="U10" s="165"/>
      <c r="V10" s="165"/>
      <c r="W10" s="165"/>
      <c r="X10" s="80"/>
      <c r="Y10" s="80"/>
      <c r="Z10" s="80"/>
      <c r="AA10" s="80"/>
      <c r="AB10" s="806"/>
    </row>
    <row r="11" spans="1:28" x14ac:dyDescent="0.3">
      <c r="B11" s="80"/>
      <c r="C11" s="80"/>
      <c r="D11" s="80"/>
      <c r="E11" s="80"/>
      <c r="G11" s="80"/>
      <c r="H11" s="80"/>
      <c r="I11" s="80"/>
      <c r="J11" s="80"/>
      <c r="K11" s="80"/>
      <c r="L11" s="80"/>
      <c r="M11" s="80"/>
      <c r="N11" s="80"/>
      <c r="O11" s="80"/>
      <c r="P11" s="80"/>
      <c r="Q11" s="80"/>
      <c r="R11" s="80"/>
      <c r="S11" s="80"/>
      <c r="T11" s="80"/>
      <c r="U11" s="80"/>
      <c r="V11" s="80"/>
      <c r="W11" s="80"/>
      <c r="X11" s="80"/>
      <c r="Y11" s="80"/>
      <c r="Z11" s="80"/>
      <c r="AA11" s="80"/>
      <c r="AB11" s="806"/>
    </row>
    <row r="12" spans="1:28" x14ac:dyDescent="0.3">
      <c r="B12" s="80"/>
      <c r="C12" s="80"/>
      <c r="D12" s="80"/>
      <c r="E12" s="80"/>
      <c r="G12" s="80"/>
      <c r="H12" s="80"/>
      <c r="I12" s="80"/>
      <c r="J12" s="80"/>
      <c r="K12" s="80"/>
      <c r="L12" s="80"/>
      <c r="M12" s="80"/>
      <c r="N12" s="80"/>
      <c r="O12" s="80"/>
      <c r="P12" s="80"/>
      <c r="Q12" s="80"/>
      <c r="R12" s="80"/>
      <c r="S12" s="80"/>
      <c r="T12" s="80"/>
      <c r="U12" s="80"/>
      <c r="V12" s="80"/>
      <c r="W12" s="80"/>
      <c r="X12" s="80"/>
      <c r="Y12" s="80"/>
      <c r="Z12" s="80"/>
      <c r="AA12" s="80"/>
      <c r="AB12" s="806"/>
    </row>
    <row r="13" spans="1:28" x14ac:dyDescent="0.3">
      <c r="B13" s="80"/>
      <c r="C13" s="80"/>
      <c r="D13" s="80"/>
      <c r="E13" s="80"/>
      <c r="G13" s="80"/>
      <c r="H13" s="80"/>
      <c r="I13" s="80"/>
      <c r="J13" s="80"/>
      <c r="K13" s="80"/>
      <c r="L13" s="80"/>
      <c r="M13" s="80"/>
      <c r="N13" s="80"/>
      <c r="O13" s="80"/>
      <c r="P13" s="80"/>
      <c r="Q13" s="80"/>
      <c r="R13" s="80"/>
      <c r="S13" s="80"/>
      <c r="T13" s="80"/>
      <c r="U13" s="80"/>
      <c r="V13" s="80"/>
      <c r="W13" s="80"/>
      <c r="X13" s="80"/>
      <c r="Y13" s="80"/>
      <c r="Z13" s="80"/>
      <c r="AA13" s="80"/>
      <c r="AB13" s="806"/>
    </row>
    <row r="14" spans="1:28" ht="57" customHeight="1" x14ac:dyDescent="0.3">
      <c r="B14" s="174" t="s">
        <v>1</v>
      </c>
      <c r="C14" s="174"/>
      <c r="D14" s="174"/>
      <c r="E14" s="8" t="s">
        <v>3847</v>
      </c>
      <c r="F14" s="8"/>
      <c r="G14" s="8"/>
      <c r="H14" s="8"/>
      <c r="I14" s="8"/>
      <c r="J14" s="8"/>
      <c r="K14" s="8"/>
      <c r="L14" s="8"/>
      <c r="M14" s="8"/>
      <c r="N14" s="8"/>
      <c r="O14" s="8"/>
      <c r="P14" s="8"/>
      <c r="Q14" s="8"/>
      <c r="R14" s="8"/>
      <c r="S14" s="8"/>
      <c r="T14" s="8"/>
      <c r="U14" s="8"/>
      <c r="V14" s="8"/>
      <c r="W14" s="8"/>
      <c r="X14" s="8"/>
      <c r="Y14" s="8"/>
      <c r="Z14" s="8"/>
      <c r="AA14" s="8"/>
      <c r="AB14" s="8"/>
    </row>
    <row r="15" spans="1:28" ht="32.25" customHeight="1" x14ac:dyDescent="0.3">
      <c r="B15" s="174"/>
      <c r="C15" s="174"/>
      <c r="D15" s="174"/>
      <c r="E15" s="174" t="s">
        <v>3</v>
      </c>
      <c r="F15" s="174" t="s">
        <v>4</v>
      </c>
      <c r="G15" s="174" t="s">
        <v>5</v>
      </c>
      <c r="H15" s="174" t="s">
        <v>6</v>
      </c>
      <c r="I15" s="174" t="s">
        <v>7</v>
      </c>
      <c r="J15" s="174" t="s">
        <v>267</v>
      </c>
      <c r="K15" s="174" t="s">
        <v>9</v>
      </c>
      <c r="L15" s="174" t="s">
        <v>10</v>
      </c>
      <c r="M15" s="174"/>
      <c r="N15" s="174"/>
      <c r="O15" s="174"/>
      <c r="P15" s="174"/>
      <c r="Q15" s="174"/>
      <c r="R15" s="174"/>
      <c r="S15" s="174"/>
      <c r="T15" s="174"/>
      <c r="U15" s="174"/>
      <c r="V15" s="174"/>
      <c r="W15" s="174"/>
      <c r="X15" s="174" t="s">
        <v>11</v>
      </c>
      <c r="Y15" s="174" t="s">
        <v>3848</v>
      </c>
      <c r="Z15" s="174" t="s">
        <v>12</v>
      </c>
      <c r="AA15" s="174" t="s">
        <v>13</v>
      </c>
      <c r="AB15" s="808" t="s">
        <v>14</v>
      </c>
    </row>
    <row r="16" spans="1:28" ht="33" x14ac:dyDescent="0.3">
      <c r="A16" s="809"/>
      <c r="B16" s="810" t="s">
        <v>15</v>
      </c>
      <c r="C16" s="810" t="s">
        <v>16</v>
      </c>
      <c r="D16" s="810" t="s">
        <v>17</v>
      </c>
      <c r="E16" s="174"/>
      <c r="F16" s="174"/>
      <c r="G16" s="174"/>
      <c r="H16" s="174"/>
      <c r="I16" s="174"/>
      <c r="J16" s="174"/>
      <c r="K16" s="174"/>
      <c r="L16" s="810" t="s">
        <v>18</v>
      </c>
      <c r="M16" s="810" t="s">
        <v>19</v>
      </c>
      <c r="N16" s="810" t="s">
        <v>20</v>
      </c>
      <c r="O16" s="810" t="s">
        <v>21</v>
      </c>
      <c r="P16" s="810" t="s">
        <v>22</v>
      </c>
      <c r="Q16" s="810" t="s">
        <v>23</v>
      </c>
      <c r="R16" s="810" t="s">
        <v>24</v>
      </c>
      <c r="S16" s="810" t="s">
        <v>25</v>
      </c>
      <c r="T16" s="810" t="s">
        <v>26</v>
      </c>
      <c r="U16" s="810" t="s">
        <v>27</v>
      </c>
      <c r="V16" s="810" t="s">
        <v>28</v>
      </c>
      <c r="W16" s="810" t="s">
        <v>29</v>
      </c>
      <c r="X16" s="174"/>
      <c r="Y16" s="174"/>
      <c r="Z16" s="174"/>
      <c r="AA16" s="174"/>
      <c r="AB16" s="808"/>
    </row>
    <row r="17" spans="2:36" ht="33" x14ac:dyDescent="0.25">
      <c r="B17" s="811" t="s">
        <v>44</v>
      </c>
      <c r="C17" s="812" t="s">
        <v>336</v>
      </c>
      <c r="D17" s="813" t="s">
        <v>3849</v>
      </c>
      <c r="E17" s="590"/>
      <c r="F17" s="814" t="s">
        <v>3850</v>
      </c>
      <c r="G17" s="815" t="s">
        <v>3851</v>
      </c>
      <c r="H17" s="815" t="s">
        <v>3852</v>
      </c>
      <c r="I17" s="814" t="s">
        <v>3853</v>
      </c>
      <c r="J17" s="814"/>
      <c r="K17" s="816">
        <f>SUM(L17:W17)</f>
        <v>24</v>
      </c>
      <c r="L17" s="817"/>
      <c r="M17" s="817"/>
      <c r="N17" s="816">
        <v>4</v>
      </c>
      <c r="O17" s="816"/>
      <c r="P17" s="816"/>
      <c r="Q17" s="816">
        <v>7</v>
      </c>
      <c r="R17" s="816"/>
      <c r="S17" s="816"/>
      <c r="T17" s="816">
        <v>7</v>
      </c>
      <c r="U17" s="816"/>
      <c r="V17" s="816"/>
      <c r="W17" s="816">
        <v>6</v>
      </c>
      <c r="X17" s="818" t="s">
        <v>3854</v>
      </c>
      <c r="Y17" s="818" t="s">
        <v>3855</v>
      </c>
      <c r="Z17" s="818" t="s">
        <v>3856</v>
      </c>
      <c r="AA17" s="818" t="s">
        <v>3857</v>
      </c>
      <c r="AB17" s="819">
        <v>0</v>
      </c>
      <c r="AC17" s="37"/>
      <c r="AD17" s="37"/>
      <c r="AE17" s="37"/>
      <c r="AF17" s="37"/>
      <c r="AG17" s="37"/>
      <c r="AH17" s="37"/>
      <c r="AI17" s="1"/>
      <c r="AJ17" s="1"/>
    </row>
    <row r="18" spans="2:36" s="2" customFormat="1" ht="33" x14ac:dyDescent="0.25">
      <c r="B18" s="811"/>
      <c r="C18" s="813" t="s">
        <v>57</v>
      </c>
      <c r="D18" s="813" t="s">
        <v>3849</v>
      </c>
      <c r="E18" s="590"/>
      <c r="F18" s="815" t="s">
        <v>3858</v>
      </c>
      <c r="G18" s="815" t="s">
        <v>3859</v>
      </c>
      <c r="H18" s="815" t="s">
        <v>3860</v>
      </c>
      <c r="I18" s="815" t="s">
        <v>3861</v>
      </c>
      <c r="J18" s="820"/>
      <c r="K18" s="816">
        <f t="shared" ref="K18:K20" si="0">SUM(L18:W18)</f>
        <v>12</v>
      </c>
      <c r="L18" s="817"/>
      <c r="M18" s="817"/>
      <c r="N18" s="817"/>
      <c r="O18" s="817"/>
      <c r="P18" s="816">
        <v>3</v>
      </c>
      <c r="Q18" s="817"/>
      <c r="R18" s="817"/>
      <c r="S18" s="816">
        <v>5</v>
      </c>
      <c r="T18" s="817"/>
      <c r="U18" s="817"/>
      <c r="V18" s="816">
        <v>4</v>
      </c>
      <c r="W18" s="817"/>
      <c r="X18" s="818" t="s">
        <v>3862</v>
      </c>
      <c r="Y18" s="818" t="s">
        <v>3863</v>
      </c>
      <c r="Z18" s="818" t="s">
        <v>3856</v>
      </c>
      <c r="AA18" s="818" t="s">
        <v>3864</v>
      </c>
      <c r="AB18" s="819">
        <v>100000</v>
      </c>
      <c r="AC18" s="821"/>
    </row>
    <row r="19" spans="2:36" s="832" customFormat="1" ht="74.25" customHeight="1" x14ac:dyDescent="0.3">
      <c r="B19" s="822" t="s">
        <v>86</v>
      </c>
      <c r="C19" s="823" t="s">
        <v>173</v>
      </c>
      <c r="D19" s="813" t="s">
        <v>3865</v>
      </c>
      <c r="E19" s="651"/>
      <c r="F19" s="814" t="s">
        <v>3866</v>
      </c>
      <c r="G19" s="814" t="s">
        <v>3867</v>
      </c>
      <c r="H19" s="814"/>
      <c r="I19" s="814" t="s">
        <v>891</v>
      </c>
      <c r="J19" s="824" t="s">
        <v>1586</v>
      </c>
      <c r="K19" s="825">
        <f t="shared" si="0"/>
        <v>3</v>
      </c>
      <c r="L19" s="826"/>
      <c r="M19" s="826"/>
      <c r="N19" s="826"/>
      <c r="O19" s="826"/>
      <c r="P19" s="826"/>
      <c r="Q19" s="826"/>
      <c r="R19" s="826"/>
      <c r="S19" s="827"/>
      <c r="T19" s="827">
        <v>2</v>
      </c>
      <c r="U19" s="826"/>
      <c r="V19" s="827">
        <v>1</v>
      </c>
      <c r="W19" s="826"/>
      <c r="X19" s="828" t="s">
        <v>187</v>
      </c>
      <c r="Y19" s="828"/>
      <c r="Z19" s="828" t="s">
        <v>3868</v>
      </c>
      <c r="AA19" s="828" t="s">
        <v>3869</v>
      </c>
      <c r="AB19" s="829">
        <v>0</v>
      </c>
      <c r="AC19" s="830"/>
      <c r="AD19" s="831"/>
      <c r="AE19" s="831"/>
      <c r="AF19" s="831"/>
      <c r="AG19" s="831"/>
      <c r="AH19" s="831"/>
      <c r="AI19" s="831"/>
      <c r="AJ19" s="831"/>
    </row>
    <row r="20" spans="2:36" s="832" customFormat="1" ht="99" x14ac:dyDescent="0.3">
      <c r="B20" s="822"/>
      <c r="C20" s="823"/>
      <c r="D20" s="813" t="s">
        <v>3865</v>
      </c>
      <c r="E20" s="651"/>
      <c r="F20" s="814" t="s">
        <v>3866</v>
      </c>
      <c r="G20" s="814" t="s">
        <v>3870</v>
      </c>
      <c r="H20" s="814"/>
      <c r="I20" s="814" t="s">
        <v>891</v>
      </c>
      <c r="J20" s="824" t="s">
        <v>1586</v>
      </c>
      <c r="K20" s="825">
        <f t="shared" si="0"/>
        <v>5</v>
      </c>
      <c r="L20" s="826"/>
      <c r="M20" s="826"/>
      <c r="N20" s="826"/>
      <c r="O20" s="826"/>
      <c r="P20" s="826"/>
      <c r="Q20" s="826"/>
      <c r="R20" s="826"/>
      <c r="S20" s="826"/>
      <c r="T20" s="826"/>
      <c r="U20" s="826"/>
      <c r="V20" s="827">
        <v>5</v>
      </c>
      <c r="W20" s="826"/>
      <c r="X20" s="828" t="s">
        <v>187</v>
      </c>
      <c r="Y20" s="828"/>
      <c r="Z20" s="828" t="s">
        <v>3871</v>
      </c>
      <c r="AA20" s="828" t="s">
        <v>3872</v>
      </c>
      <c r="AB20" s="829">
        <v>0</v>
      </c>
      <c r="AC20" s="831"/>
      <c r="AD20" s="831"/>
      <c r="AE20" s="831"/>
      <c r="AF20" s="831"/>
      <c r="AG20" s="831"/>
      <c r="AH20" s="831"/>
      <c r="AI20" s="831"/>
      <c r="AJ20" s="831"/>
    </row>
    <row r="21" spans="2:36" s="2" customFormat="1" ht="66" x14ac:dyDescent="0.25">
      <c r="B21" s="833" t="s">
        <v>196</v>
      </c>
      <c r="C21" s="813" t="s">
        <v>808</v>
      </c>
      <c r="D21" s="813" t="s">
        <v>3849</v>
      </c>
      <c r="E21" s="812"/>
      <c r="F21" s="606" t="s">
        <v>3873</v>
      </c>
      <c r="G21" s="606" t="s">
        <v>3874</v>
      </c>
      <c r="H21" s="815"/>
      <c r="I21" s="815" t="s">
        <v>3875</v>
      </c>
      <c r="J21" s="820" t="s">
        <v>3875</v>
      </c>
      <c r="K21" s="834">
        <f>SUM(L21:W21)</f>
        <v>1</v>
      </c>
      <c r="L21" s="835"/>
      <c r="M21" s="836"/>
      <c r="N21" s="836"/>
      <c r="O21" s="836"/>
      <c r="P21" s="836">
        <v>0.05</v>
      </c>
      <c r="Q21" s="836">
        <v>0.2</v>
      </c>
      <c r="R21" s="836">
        <v>0.2</v>
      </c>
      <c r="S21" s="836">
        <v>0.15</v>
      </c>
      <c r="T21" s="836">
        <v>0.15</v>
      </c>
      <c r="U21" s="836">
        <v>0.15</v>
      </c>
      <c r="V21" s="836">
        <v>0.1</v>
      </c>
      <c r="W21" s="836"/>
      <c r="X21" s="606" t="s">
        <v>3876</v>
      </c>
      <c r="Y21" s="818" t="s">
        <v>3877</v>
      </c>
      <c r="Z21" s="818" t="s">
        <v>3868</v>
      </c>
      <c r="AA21" s="606" t="s">
        <v>3878</v>
      </c>
      <c r="AB21" s="837">
        <v>11000000</v>
      </c>
    </row>
    <row r="22" spans="2:36" s="2" customFormat="1" ht="144" customHeight="1" x14ac:dyDescent="0.25">
      <c r="B22" s="833"/>
      <c r="C22" s="838" t="s">
        <v>206</v>
      </c>
      <c r="D22" s="813" t="s">
        <v>3879</v>
      </c>
      <c r="E22" s="812"/>
      <c r="F22" s="606" t="s">
        <v>3880</v>
      </c>
      <c r="G22" s="606" t="s">
        <v>3881</v>
      </c>
      <c r="H22" s="606" t="s">
        <v>3882</v>
      </c>
      <c r="I22" s="606" t="s">
        <v>1830</v>
      </c>
      <c r="J22" s="607"/>
      <c r="K22" s="839">
        <f>SUM(L22:W22)</f>
        <v>4</v>
      </c>
      <c r="L22" s="840"/>
      <c r="M22" s="840"/>
      <c r="N22" s="840"/>
      <c r="O22" s="840"/>
      <c r="P22" s="840"/>
      <c r="Q22" s="841">
        <v>1</v>
      </c>
      <c r="R22" s="841"/>
      <c r="S22" s="841"/>
      <c r="T22" s="841">
        <v>1</v>
      </c>
      <c r="U22" s="841"/>
      <c r="V22" s="841">
        <v>2</v>
      </c>
      <c r="W22" s="840"/>
      <c r="X22" s="606" t="s">
        <v>3883</v>
      </c>
      <c r="Y22" s="606" t="s">
        <v>3884</v>
      </c>
      <c r="Z22" s="606" t="s">
        <v>3885</v>
      </c>
      <c r="AA22" s="606" t="s">
        <v>3886</v>
      </c>
      <c r="AB22" s="842">
        <v>0</v>
      </c>
    </row>
    <row r="23" spans="2:36" s="2" customFormat="1" ht="33" x14ac:dyDescent="0.25">
      <c r="B23" s="833"/>
      <c r="C23" s="838"/>
      <c r="D23" s="813" t="s">
        <v>3879</v>
      </c>
      <c r="E23" s="843"/>
      <c r="F23" s="823" t="s">
        <v>3887</v>
      </c>
      <c r="G23" s="823" t="s">
        <v>3888</v>
      </c>
      <c r="H23" s="606" t="s">
        <v>3889</v>
      </c>
      <c r="I23" s="844" t="s">
        <v>3890</v>
      </c>
      <c r="J23" s="608"/>
      <c r="K23" s="840">
        <f>SUM(L23:R23)</f>
        <v>1</v>
      </c>
      <c r="L23" s="628"/>
      <c r="M23" s="840">
        <v>0.05</v>
      </c>
      <c r="N23" s="840">
        <v>0.05</v>
      </c>
      <c r="O23" s="840">
        <v>0.05</v>
      </c>
      <c r="P23" s="840">
        <v>0.4</v>
      </c>
      <c r="Q23" s="840">
        <v>0.35</v>
      </c>
      <c r="R23" s="840">
        <v>0.1</v>
      </c>
      <c r="S23" s="840"/>
      <c r="T23" s="840"/>
      <c r="U23" s="628"/>
      <c r="V23" s="628"/>
      <c r="W23" s="628"/>
      <c r="X23" s="844" t="s">
        <v>3891</v>
      </c>
      <c r="Y23" s="823" t="s">
        <v>3892</v>
      </c>
      <c r="Z23" s="606" t="s">
        <v>3885</v>
      </c>
      <c r="AA23" s="606" t="s">
        <v>3886</v>
      </c>
      <c r="AB23" s="842">
        <v>1000000</v>
      </c>
    </row>
    <row r="24" spans="2:36" s="2" customFormat="1" ht="33" x14ac:dyDescent="0.25">
      <c r="B24" s="833"/>
      <c r="C24" s="838"/>
      <c r="D24" s="813" t="s">
        <v>3879</v>
      </c>
      <c r="E24" s="843"/>
      <c r="F24" s="823"/>
      <c r="G24" s="823"/>
      <c r="H24" s="606" t="s">
        <v>3893</v>
      </c>
      <c r="I24" s="606" t="s">
        <v>1830</v>
      </c>
      <c r="J24" s="608"/>
      <c r="K24" s="628">
        <f>SUM(L24:W24)</f>
        <v>1</v>
      </c>
      <c r="L24" s="628"/>
      <c r="M24" s="628"/>
      <c r="N24" s="628"/>
      <c r="O24" s="628"/>
      <c r="P24" s="628">
        <v>1</v>
      </c>
      <c r="Q24" s="628"/>
      <c r="R24" s="628"/>
      <c r="S24" s="628"/>
      <c r="T24" s="628"/>
      <c r="U24" s="628"/>
      <c r="V24" s="628"/>
      <c r="W24" s="628"/>
      <c r="X24" s="844" t="s">
        <v>3891</v>
      </c>
      <c r="Y24" s="823"/>
      <c r="Z24" s="606" t="s">
        <v>3885</v>
      </c>
      <c r="AA24" s="606" t="s">
        <v>3886</v>
      </c>
      <c r="AB24" s="842">
        <v>0</v>
      </c>
    </row>
    <row r="25" spans="2:36" s="2" customFormat="1" ht="33" x14ac:dyDescent="0.25">
      <c r="B25" s="833"/>
      <c r="C25" s="838"/>
      <c r="D25" s="813" t="s">
        <v>3865</v>
      </c>
      <c r="E25" s="843"/>
      <c r="F25" s="823"/>
      <c r="G25" s="823"/>
      <c r="H25" s="606" t="s">
        <v>3894</v>
      </c>
      <c r="I25" s="606" t="s">
        <v>1830</v>
      </c>
      <c r="J25" s="608"/>
      <c r="K25" s="628">
        <f t="shared" ref="K25:K28" si="1">SUM(L25:W25)</f>
        <v>1</v>
      </c>
      <c r="L25" s="628"/>
      <c r="M25" s="628"/>
      <c r="N25" s="628"/>
      <c r="O25" s="628"/>
      <c r="P25" s="628"/>
      <c r="Q25" s="628"/>
      <c r="R25" s="628"/>
      <c r="S25" s="628"/>
      <c r="T25" s="628">
        <v>1</v>
      </c>
      <c r="U25" s="628"/>
      <c r="V25" s="628"/>
      <c r="W25" s="628"/>
      <c r="X25" s="844" t="s">
        <v>3891</v>
      </c>
      <c r="Y25" s="823"/>
      <c r="Z25" s="606" t="s">
        <v>3885</v>
      </c>
      <c r="AA25" s="606" t="s">
        <v>3886</v>
      </c>
      <c r="AB25" s="842">
        <v>1200000</v>
      </c>
    </row>
    <row r="26" spans="2:36" s="2" customFormat="1" ht="33" x14ac:dyDescent="0.25">
      <c r="B26" s="833"/>
      <c r="C26" s="838"/>
      <c r="D26" s="813" t="s">
        <v>3879</v>
      </c>
      <c r="E26" s="843"/>
      <c r="F26" s="823"/>
      <c r="G26" s="823"/>
      <c r="H26" s="606" t="s">
        <v>3895</v>
      </c>
      <c r="I26" s="606" t="s">
        <v>1830</v>
      </c>
      <c r="J26" s="608"/>
      <c r="K26" s="628">
        <f t="shared" si="1"/>
        <v>1</v>
      </c>
      <c r="L26" s="628"/>
      <c r="M26" s="628"/>
      <c r="N26" s="628"/>
      <c r="O26" s="628"/>
      <c r="P26" s="628"/>
      <c r="Q26" s="628"/>
      <c r="R26" s="628"/>
      <c r="S26" s="628">
        <v>1</v>
      </c>
      <c r="T26" s="628"/>
      <c r="U26" s="628"/>
      <c r="V26" s="628"/>
      <c r="W26" s="628"/>
      <c r="X26" s="844" t="s">
        <v>3891</v>
      </c>
      <c r="Y26" s="823"/>
      <c r="Z26" s="606" t="s">
        <v>3885</v>
      </c>
      <c r="AA26" s="606" t="s">
        <v>3886</v>
      </c>
      <c r="AB26" s="842">
        <v>0</v>
      </c>
    </row>
    <row r="27" spans="2:36" s="2" customFormat="1" ht="33" x14ac:dyDescent="0.25">
      <c r="B27" s="833"/>
      <c r="C27" s="838"/>
      <c r="D27" s="813" t="s">
        <v>3879</v>
      </c>
      <c r="E27" s="843"/>
      <c r="F27" s="823"/>
      <c r="G27" s="823"/>
      <c r="H27" s="606" t="s">
        <v>3896</v>
      </c>
      <c r="I27" s="606" t="s">
        <v>1830</v>
      </c>
      <c r="J27" s="607"/>
      <c r="K27" s="628">
        <f t="shared" si="1"/>
        <v>1</v>
      </c>
      <c r="L27" s="840"/>
      <c r="M27" s="840"/>
      <c r="N27" s="840"/>
      <c r="O27" s="840"/>
      <c r="P27" s="841"/>
      <c r="Q27" s="845">
        <v>1</v>
      </c>
      <c r="R27" s="840"/>
      <c r="S27" s="840"/>
      <c r="T27" s="840"/>
      <c r="U27" s="840"/>
      <c r="V27" s="840"/>
      <c r="W27" s="840"/>
      <c r="X27" s="844" t="s">
        <v>3891</v>
      </c>
      <c r="Y27" s="823"/>
      <c r="Z27" s="606" t="s">
        <v>3885</v>
      </c>
      <c r="AA27" s="606" t="s">
        <v>3886</v>
      </c>
      <c r="AB27" s="842">
        <v>0</v>
      </c>
    </row>
    <row r="28" spans="2:36" s="2" customFormat="1" ht="49.5" x14ac:dyDescent="0.25">
      <c r="B28" s="833"/>
      <c r="C28" s="838"/>
      <c r="D28" s="813" t="s">
        <v>3879</v>
      </c>
      <c r="E28" s="843"/>
      <c r="F28" s="823"/>
      <c r="G28" s="823"/>
      <c r="H28" s="606" t="s">
        <v>3897</v>
      </c>
      <c r="I28" s="606" t="s">
        <v>1830</v>
      </c>
      <c r="J28" s="608"/>
      <c r="K28" s="628">
        <f t="shared" si="1"/>
        <v>1</v>
      </c>
      <c r="L28" s="628"/>
      <c r="M28" s="628"/>
      <c r="N28" s="628"/>
      <c r="O28" s="628"/>
      <c r="P28" s="840"/>
      <c r="Q28" s="840"/>
      <c r="R28" s="840"/>
      <c r="S28" s="840"/>
      <c r="T28" s="840"/>
      <c r="U28" s="628">
        <v>1</v>
      </c>
      <c r="V28" s="628"/>
      <c r="W28" s="628"/>
      <c r="X28" s="844" t="s">
        <v>3891</v>
      </c>
      <c r="Y28" s="823"/>
      <c r="Z28" s="606" t="s">
        <v>3885</v>
      </c>
      <c r="AA28" s="606" t="s">
        <v>3886</v>
      </c>
      <c r="AB28" s="842">
        <v>1200000</v>
      </c>
    </row>
    <row r="29" spans="2:36" s="2" customFormat="1" ht="49.5" x14ac:dyDescent="0.25">
      <c r="B29" s="833"/>
      <c r="C29" s="838"/>
      <c r="D29" s="813" t="s">
        <v>3865</v>
      </c>
      <c r="E29" s="812"/>
      <c r="F29" s="606" t="s">
        <v>3898</v>
      </c>
      <c r="G29" s="606" t="s">
        <v>3899</v>
      </c>
      <c r="H29" s="606" t="s">
        <v>3900</v>
      </c>
      <c r="I29" s="606" t="s">
        <v>3901</v>
      </c>
      <c r="J29" s="820"/>
      <c r="K29" s="817">
        <f>SUM(L29:O29)</f>
        <v>1</v>
      </c>
      <c r="L29" s="817">
        <v>0.1</v>
      </c>
      <c r="M29" s="817">
        <v>0.2</v>
      </c>
      <c r="N29" s="817">
        <v>0.3</v>
      </c>
      <c r="O29" s="817">
        <v>0.4</v>
      </c>
      <c r="P29" s="628"/>
      <c r="Q29" s="846"/>
      <c r="R29" s="628"/>
      <c r="S29" s="840"/>
      <c r="T29" s="840"/>
      <c r="U29" s="628"/>
      <c r="V29" s="628"/>
      <c r="W29" s="628"/>
      <c r="X29" s="606" t="s">
        <v>3902</v>
      </c>
      <c r="Y29" s="844" t="s">
        <v>3878</v>
      </c>
      <c r="Z29" s="606" t="s">
        <v>3885</v>
      </c>
      <c r="AA29" s="606" t="s">
        <v>3886</v>
      </c>
      <c r="AB29" s="842">
        <v>0</v>
      </c>
    </row>
    <row r="30" spans="2:36" s="2" customFormat="1" ht="99" x14ac:dyDescent="0.25">
      <c r="B30" s="833"/>
      <c r="C30" s="838"/>
      <c r="D30" s="813" t="s">
        <v>3879</v>
      </c>
      <c r="E30" s="812"/>
      <c r="F30" s="606" t="s">
        <v>3903</v>
      </c>
      <c r="G30" s="606" t="s">
        <v>3904</v>
      </c>
      <c r="H30" s="606" t="s">
        <v>3905</v>
      </c>
      <c r="I30" s="606" t="s">
        <v>3906</v>
      </c>
      <c r="J30" s="607"/>
      <c r="K30" s="628">
        <f>SUM(L30:W30)</f>
        <v>4</v>
      </c>
      <c r="L30" s="628">
        <v>1</v>
      </c>
      <c r="M30" s="628"/>
      <c r="N30" s="628"/>
      <c r="O30" s="628">
        <v>1</v>
      </c>
      <c r="P30" s="628"/>
      <c r="Q30" s="628"/>
      <c r="R30" s="628">
        <v>1</v>
      </c>
      <c r="S30" s="628"/>
      <c r="T30" s="628"/>
      <c r="U30" s="628">
        <v>1</v>
      </c>
      <c r="V30" s="628"/>
      <c r="W30" s="628"/>
      <c r="X30" s="606" t="s">
        <v>3907</v>
      </c>
      <c r="Y30" s="606" t="s">
        <v>3908</v>
      </c>
      <c r="Z30" s="606" t="s">
        <v>3885</v>
      </c>
      <c r="AA30" s="606" t="s">
        <v>3886</v>
      </c>
      <c r="AB30" s="842">
        <v>0</v>
      </c>
    </row>
    <row r="31" spans="2:36" s="2" customFormat="1" ht="49.5" x14ac:dyDescent="0.25">
      <c r="B31" s="833"/>
      <c r="C31" s="838"/>
      <c r="D31" s="813" t="s">
        <v>3865</v>
      </c>
      <c r="E31" s="812"/>
      <c r="F31" s="815" t="s">
        <v>3909</v>
      </c>
      <c r="G31" s="815" t="s">
        <v>3910</v>
      </c>
      <c r="H31" s="815"/>
      <c r="I31" s="815" t="s">
        <v>3911</v>
      </c>
      <c r="J31" s="820"/>
      <c r="K31" s="847">
        <f>SUM(L31:W31)</f>
        <v>14</v>
      </c>
      <c r="L31" s="847"/>
      <c r="M31" s="847">
        <v>1</v>
      </c>
      <c r="N31" s="847">
        <v>2</v>
      </c>
      <c r="O31" s="847">
        <v>2</v>
      </c>
      <c r="P31" s="847">
        <v>1</v>
      </c>
      <c r="Q31" s="847">
        <v>1</v>
      </c>
      <c r="R31" s="847">
        <v>1</v>
      </c>
      <c r="S31" s="847">
        <v>1</v>
      </c>
      <c r="T31" s="847">
        <v>1</v>
      </c>
      <c r="U31" s="847">
        <v>2</v>
      </c>
      <c r="V31" s="834"/>
      <c r="W31" s="847">
        <v>2</v>
      </c>
      <c r="X31" s="818" t="s">
        <v>3912</v>
      </c>
      <c r="Y31" s="818" t="s">
        <v>3913</v>
      </c>
      <c r="Z31" s="848" t="s">
        <v>3871</v>
      </c>
      <c r="AA31" s="818" t="s">
        <v>3914</v>
      </c>
      <c r="AB31" s="819">
        <v>0</v>
      </c>
    </row>
    <row r="32" spans="2:36" s="2" customFormat="1" ht="49.5" x14ac:dyDescent="0.25">
      <c r="B32" s="833"/>
      <c r="C32" s="838"/>
      <c r="D32" s="813" t="s">
        <v>3865</v>
      </c>
      <c r="E32" s="812"/>
      <c r="F32" s="606" t="s">
        <v>3915</v>
      </c>
      <c r="G32" s="606" t="s">
        <v>3916</v>
      </c>
      <c r="H32" s="844" t="s">
        <v>3917</v>
      </c>
      <c r="I32" s="606" t="s">
        <v>3918</v>
      </c>
      <c r="J32" s="608"/>
      <c r="K32" s="840">
        <f>SUM(L32:W32)</f>
        <v>0.99999999999999989</v>
      </c>
      <c r="L32" s="628"/>
      <c r="M32" s="849">
        <v>0.3</v>
      </c>
      <c r="N32" s="849">
        <v>0.35</v>
      </c>
      <c r="O32" s="849">
        <v>0.35</v>
      </c>
      <c r="P32" s="850"/>
      <c r="Q32" s="628"/>
      <c r="R32" s="628"/>
      <c r="S32" s="628"/>
      <c r="T32" s="628"/>
      <c r="U32" s="628"/>
      <c r="V32" s="628"/>
      <c r="W32" s="628"/>
      <c r="X32" s="606" t="s">
        <v>3919</v>
      </c>
      <c r="Y32" s="606" t="s">
        <v>3920</v>
      </c>
      <c r="Z32" s="606" t="s">
        <v>3885</v>
      </c>
      <c r="AA32" s="606" t="s">
        <v>3886</v>
      </c>
      <c r="AB32" s="842">
        <v>0</v>
      </c>
    </row>
    <row r="33" spans="2:36" s="2" customFormat="1" ht="49.5" x14ac:dyDescent="0.25">
      <c r="B33" s="833"/>
      <c r="C33" s="838"/>
      <c r="D33" s="813" t="s">
        <v>3865</v>
      </c>
      <c r="E33" s="851"/>
      <c r="F33" s="688" t="s">
        <v>3921</v>
      </c>
      <c r="G33" s="688" t="s">
        <v>3922</v>
      </c>
      <c r="H33" s="852"/>
      <c r="I33" s="852" t="s">
        <v>891</v>
      </c>
      <c r="J33" s="853" t="s">
        <v>3923</v>
      </c>
      <c r="K33" s="853">
        <f>SUM(L33:W33)</f>
        <v>1</v>
      </c>
      <c r="L33" s="853"/>
      <c r="M33" s="853">
        <v>1</v>
      </c>
      <c r="N33" s="853"/>
      <c r="O33" s="853"/>
      <c r="P33" s="853"/>
      <c r="Q33" s="853"/>
      <c r="R33" s="853"/>
      <c r="S33" s="853"/>
      <c r="T33" s="853"/>
      <c r="U33" s="853"/>
      <c r="V33" s="853"/>
      <c r="W33" s="853"/>
      <c r="X33" s="852" t="s">
        <v>3923</v>
      </c>
      <c r="Y33" s="688" t="s">
        <v>3924</v>
      </c>
      <c r="Z33" s="852" t="s">
        <v>3868</v>
      </c>
      <c r="AA33" s="852" t="s">
        <v>3869</v>
      </c>
      <c r="AB33" s="854">
        <v>0</v>
      </c>
    </row>
    <row r="34" spans="2:36" s="2" customFormat="1" ht="102.75" customHeight="1" x14ac:dyDescent="0.25">
      <c r="B34" s="833"/>
      <c r="C34" s="838"/>
      <c r="D34" s="813" t="s">
        <v>3865</v>
      </c>
      <c r="E34" s="812"/>
      <c r="F34" s="606" t="s">
        <v>3925</v>
      </c>
      <c r="G34" s="606" t="s">
        <v>3926</v>
      </c>
      <c r="H34" s="844"/>
      <c r="I34" s="844" t="s">
        <v>3927</v>
      </c>
      <c r="J34" s="628" t="s">
        <v>3928</v>
      </c>
      <c r="K34" s="840">
        <f>SUM(L34:O34)</f>
        <v>1</v>
      </c>
      <c r="L34" s="628"/>
      <c r="M34" s="628"/>
      <c r="N34" s="840">
        <v>0.5</v>
      </c>
      <c r="O34" s="840">
        <v>0.5</v>
      </c>
      <c r="P34" s="628"/>
      <c r="Q34" s="628"/>
      <c r="R34" s="628"/>
      <c r="S34" s="628"/>
      <c r="T34" s="628"/>
      <c r="U34" s="628"/>
      <c r="V34" s="628"/>
      <c r="W34" s="628"/>
      <c r="X34" s="844" t="s">
        <v>187</v>
      </c>
      <c r="Y34" s="606" t="s">
        <v>3929</v>
      </c>
      <c r="Z34" s="828" t="s">
        <v>3868</v>
      </c>
      <c r="AA34" s="844" t="s">
        <v>3869</v>
      </c>
      <c r="AB34" s="854">
        <v>0</v>
      </c>
    </row>
    <row r="35" spans="2:36" s="2" customFormat="1" ht="82.5" x14ac:dyDescent="0.25">
      <c r="B35" s="822" t="s">
        <v>249</v>
      </c>
      <c r="C35" s="838" t="s">
        <v>902</v>
      </c>
      <c r="D35" s="813" t="s">
        <v>3865</v>
      </c>
      <c r="E35" s="590"/>
      <c r="F35" s="855" t="s">
        <v>3930</v>
      </c>
      <c r="G35" s="855" t="s">
        <v>3931</v>
      </c>
      <c r="H35" s="815" t="s">
        <v>3932</v>
      </c>
      <c r="I35" s="815" t="s">
        <v>3933</v>
      </c>
      <c r="J35" s="815" t="s">
        <v>3934</v>
      </c>
      <c r="K35" s="856">
        <f t="shared" ref="K35:K42" si="2">SUM(L35:W35)</f>
        <v>179</v>
      </c>
      <c r="L35" s="857">
        <v>13</v>
      </c>
      <c r="M35" s="858">
        <v>13</v>
      </c>
      <c r="N35" s="858">
        <v>13</v>
      </c>
      <c r="O35" s="858">
        <v>13</v>
      </c>
      <c r="P35" s="858">
        <v>13</v>
      </c>
      <c r="Q35" s="858">
        <v>15</v>
      </c>
      <c r="R35" s="858">
        <v>20</v>
      </c>
      <c r="S35" s="858">
        <v>20</v>
      </c>
      <c r="T35" s="858">
        <v>20</v>
      </c>
      <c r="U35" s="858">
        <v>13</v>
      </c>
      <c r="V35" s="858">
        <v>13</v>
      </c>
      <c r="W35" s="858">
        <v>13</v>
      </c>
      <c r="X35" s="818" t="s">
        <v>341</v>
      </c>
      <c r="Y35" s="818" t="s">
        <v>3935</v>
      </c>
      <c r="Z35" s="818" t="s">
        <v>3871</v>
      </c>
      <c r="AA35" s="818" t="s">
        <v>3936</v>
      </c>
      <c r="AB35" s="859">
        <f>6000000+500000</f>
        <v>6500000</v>
      </c>
    </row>
    <row r="36" spans="2:36" s="2" customFormat="1" ht="49.5" x14ac:dyDescent="0.25">
      <c r="B36" s="822"/>
      <c r="C36" s="838"/>
      <c r="D36" s="813" t="s">
        <v>3865</v>
      </c>
      <c r="E36" s="590"/>
      <c r="F36" s="855"/>
      <c r="G36" s="855"/>
      <c r="H36" s="815" t="s">
        <v>3937</v>
      </c>
      <c r="I36" s="815" t="s">
        <v>3938</v>
      </c>
      <c r="J36" s="815"/>
      <c r="K36" s="856">
        <f t="shared" si="2"/>
        <v>537</v>
      </c>
      <c r="L36" s="858">
        <v>43</v>
      </c>
      <c r="M36" s="628">
        <v>43</v>
      </c>
      <c r="N36" s="628">
        <v>43</v>
      </c>
      <c r="O36" s="628">
        <v>43</v>
      </c>
      <c r="P36" s="628">
        <v>43</v>
      </c>
      <c r="Q36" s="628">
        <v>43</v>
      </c>
      <c r="R36" s="628">
        <v>50</v>
      </c>
      <c r="S36" s="628">
        <v>50</v>
      </c>
      <c r="T36" s="628">
        <v>50</v>
      </c>
      <c r="U36" s="628">
        <v>43</v>
      </c>
      <c r="V36" s="628">
        <v>43</v>
      </c>
      <c r="W36" s="628">
        <v>43</v>
      </c>
      <c r="X36" s="818" t="s">
        <v>341</v>
      </c>
      <c r="Y36" s="818" t="s">
        <v>3935</v>
      </c>
      <c r="Z36" s="818" t="s">
        <v>3871</v>
      </c>
      <c r="AA36" s="818" t="s">
        <v>3936</v>
      </c>
      <c r="AB36" s="859">
        <v>8000000</v>
      </c>
    </row>
    <row r="37" spans="2:36" s="2" customFormat="1" ht="49.5" x14ac:dyDescent="0.25">
      <c r="B37" s="822"/>
      <c r="C37" s="838"/>
      <c r="D37" s="813" t="s">
        <v>3865</v>
      </c>
      <c r="E37" s="590"/>
      <c r="F37" s="855"/>
      <c r="G37" s="855"/>
      <c r="H37" s="815" t="s">
        <v>3939</v>
      </c>
      <c r="I37" s="815" t="s">
        <v>3940</v>
      </c>
      <c r="J37" s="815"/>
      <c r="K37" s="816">
        <f t="shared" si="2"/>
        <v>63</v>
      </c>
      <c r="L37" s="847">
        <v>4</v>
      </c>
      <c r="M37" s="847">
        <v>4</v>
      </c>
      <c r="N37" s="847">
        <v>6</v>
      </c>
      <c r="O37" s="847">
        <v>6</v>
      </c>
      <c r="P37" s="847">
        <v>5</v>
      </c>
      <c r="Q37" s="847">
        <v>5</v>
      </c>
      <c r="R37" s="847">
        <v>5</v>
      </c>
      <c r="S37" s="847">
        <v>5</v>
      </c>
      <c r="T37" s="847">
        <v>8</v>
      </c>
      <c r="U37" s="847">
        <v>7</v>
      </c>
      <c r="V37" s="847">
        <v>4</v>
      </c>
      <c r="W37" s="847">
        <v>4</v>
      </c>
      <c r="X37" s="818" t="s">
        <v>3941</v>
      </c>
      <c r="Y37" s="818" t="s">
        <v>3935</v>
      </c>
      <c r="Z37" s="818" t="s">
        <v>3871</v>
      </c>
      <c r="AA37" s="818" t="s">
        <v>3936</v>
      </c>
      <c r="AB37" s="859">
        <v>2500000</v>
      </c>
    </row>
    <row r="38" spans="2:36" s="2" customFormat="1" ht="49.5" x14ac:dyDescent="0.25">
      <c r="B38" s="822"/>
      <c r="C38" s="838"/>
      <c r="D38" s="813" t="s">
        <v>3865</v>
      </c>
      <c r="E38" s="590"/>
      <c r="F38" s="855"/>
      <c r="G38" s="855"/>
      <c r="H38" s="815" t="s">
        <v>3942</v>
      </c>
      <c r="I38" s="815" t="s">
        <v>3943</v>
      </c>
      <c r="J38" s="815"/>
      <c r="K38" s="816">
        <f t="shared" si="2"/>
        <v>23</v>
      </c>
      <c r="L38" s="841">
        <v>2</v>
      </c>
      <c r="M38" s="841">
        <v>2</v>
      </c>
      <c r="N38" s="841">
        <v>2</v>
      </c>
      <c r="O38" s="841">
        <v>2</v>
      </c>
      <c r="P38" s="841">
        <v>2</v>
      </c>
      <c r="Q38" s="841">
        <v>2</v>
      </c>
      <c r="R38" s="841">
        <v>2</v>
      </c>
      <c r="S38" s="841">
        <v>2</v>
      </c>
      <c r="T38" s="841">
        <v>2</v>
      </c>
      <c r="U38" s="841">
        <v>2</v>
      </c>
      <c r="V38" s="841">
        <v>2</v>
      </c>
      <c r="W38" s="841">
        <v>1</v>
      </c>
      <c r="X38" s="818" t="s">
        <v>3944</v>
      </c>
      <c r="Y38" s="818" t="s">
        <v>3935</v>
      </c>
      <c r="Z38" s="818" t="s">
        <v>3871</v>
      </c>
      <c r="AA38" s="818" t="s">
        <v>3936</v>
      </c>
      <c r="AB38" s="859">
        <v>600000</v>
      </c>
    </row>
    <row r="39" spans="2:36" s="2" customFormat="1" ht="99" x14ac:dyDescent="0.25">
      <c r="B39" s="822"/>
      <c r="C39" s="838"/>
      <c r="D39" s="813" t="s">
        <v>3945</v>
      </c>
      <c r="E39" s="590"/>
      <c r="F39" s="815" t="s">
        <v>3946</v>
      </c>
      <c r="G39" s="815" t="s">
        <v>3947</v>
      </c>
      <c r="H39" s="815" t="s">
        <v>3948</v>
      </c>
      <c r="I39" s="815" t="s">
        <v>3949</v>
      </c>
      <c r="J39" s="815"/>
      <c r="K39" s="816">
        <f t="shared" si="2"/>
        <v>13</v>
      </c>
      <c r="L39" s="834"/>
      <c r="M39" s="834"/>
      <c r="N39" s="847">
        <v>2</v>
      </c>
      <c r="O39" s="847">
        <v>2</v>
      </c>
      <c r="P39" s="847">
        <v>1</v>
      </c>
      <c r="Q39" s="847">
        <v>1</v>
      </c>
      <c r="R39" s="847">
        <v>1</v>
      </c>
      <c r="S39" s="847">
        <v>1</v>
      </c>
      <c r="T39" s="847">
        <v>1</v>
      </c>
      <c r="U39" s="847">
        <v>2</v>
      </c>
      <c r="V39" s="834"/>
      <c r="W39" s="847">
        <v>2</v>
      </c>
      <c r="X39" s="818" t="s">
        <v>3950</v>
      </c>
      <c r="Y39" s="818" t="s">
        <v>3951</v>
      </c>
      <c r="Z39" s="818" t="s">
        <v>3871</v>
      </c>
      <c r="AA39" s="818" t="s">
        <v>3952</v>
      </c>
      <c r="AB39" s="819">
        <v>0</v>
      </c>
    </row>
    <row r="40" spans="2:36" s="2" customFormat="1" ht="82.5" x14ac:dyDescent="0.25">
      <c r="B40" s="822"/>
      <c r="C40" s="838"/>
      <c r="D40" s="813" t="s">
        <v>3945</v>
      </c>
      <c r="E40" s="590"/>
      <c r="F40" s="815" t="s">
        <v>3953</v>
      </c>
      <c r="G40" s="815" t="s">
        <v>3954</v>
      </c>
      <c r="H40" s="815" t="s">
        <v>3955</v>
      </c>
      <c r="I40" s="815" t="s">
        <v>3956</v>
      </c>
      <c r="J40" s="815"/>
      <c r="K40" s="816">
        <f t="shared" si="2"/>
        <v>216</v>
      </c>
      <c r="L40" s="847">
        <v>18</v>
      </c>
      <c r="M40" s="847">
        <v>18</v>
      </c>
      <c r="N40" s="847">
        <v>18</v>
      </c>
      <c r="O40" s="847">
        <v>18</v>
      </c>
      <c r="P40" s="847">
        <v>18</v>
      </c>
      <c r="Q40" s="847">
        <v>18</v>
      </c>
      <c r="R40" s="847">
        <v>18</v>
      </c>
      <c r="S40" s="847">
        <v>18</v>
      </c>
      <c r="T40" s="847">
        <v>18</v>
      </c>
      <c r="U40" s="847">
        <v>18</v>
      </c>
      <c r="V40" s="847">
        <v>18</v>
      </c>
      <c r="W40" s="847">
        <v>18</v>
      </c>
      <c r="X40" s="818" t="s">
        <v>3957</v>
      </c>
      <c r="Y40" s="818" t="s">
        <v>3958</v>
      </c>
      <c r="Z40" s="860" t="s">
        <v>3871</v>
      </c>
      <c r="AA40" s="818" t="s">
        <v>3959</v>
      </c>
      <c r="AB40" s="861">
        <v>20000</v>
      </c>
    </row>
    <row r="41" spans="2:36" s="2" customFormat="1" ht="99" x14ac:dyDescent="0.25">
      <c r="B41" s="822"/>
      <c r="C41" s="838"/>
      <c r="D41" s="813" t="s">
        <v>3945</v>
      </c>
      <c r="E41" s="590"/>
      <c r="F41" s="815" t="s">
        <v>3960</v>
      </c>
      <c r="G41" s="815" t="s">
        <v>3961</v>
      </c>
      <c r="H41" s="815" t="s">
        <v>3962</v>
      </c>
      <c r="I41" s="815" t="s">
        <v>3963</v>
      </c>
      <c r="J41" s="820" t="s">
        <v>3964</v>
      </c>
      <c r="K41" s="816">
        <f t="shared" si="2"/>
        <v>7</v>
      </c>
      <c r="L41" s="847">
        <v>0.35</v>
      </c>
      <c r="M41" s="847">
        <v>0.35</v>
      </c>
      <c r="N41" s="847">
        <v>0.58299999999999996</v>
      </c>
      <c r="O41" s="847">
        <v>0.58299999999999996</v>
      </c>
      <c r="P41" s="847">
        <v>0.58299999999999996</v>
      </c>
      <c r="Q41" s="847">
        <v>0.65</v>
      </c>
      <c r="R41" s="847">
        <f>0.65+0.184</f>
        <v>0.83400000000000007</v>
      </c>
      <c r="S41" s="847">
        <f>0.65+0.184</f>
        <v>0.83400000000000007</v>
      </c>
      <c r="T41" s="847">
        <v>0.65</v>
      </c>
      <c r="U41" s="847">
        <v>0.65</v>
      </c>
      <c r="V41" s="847">
        <v>0.58299999999999996</v>
      </c>
      <c r="W41" s="847">
        <v>0.35</v>
      </c>
      <c r="X41" s="818" t="s">
        <v>3965</v>
      </c>
      <c r="Y41" s="818" t="s">
        <v>3878</v>
      </c>
      <c r="Z41" s="818" t="s">
        <v>3871</v>
      </c>
      <c r="AA41" s="818" t="s">
        <v>3959</v>
      </c>
      <c r="AB41" s="819">
        <v>0</v>
      </c>
    </row>
    <row r="42" spans="2:36" s="2" customFormat="1" ht="33" x14ac:dyDescent="0.25">
      <c r="B42" s="822"/>
      <c r="C42" s="838"/>
      <c r="D42" s="813" t="s">
        <v>3865</v>
      </c>
      <c r="E42" s="590"/>
      <c r="F42" s="815" t="s">
        <v>3966</v>
      </c>
      <c r="G42" s="815" t="s">
        <v>3967</v>
      </c>
      <c r="H42" s="815"/>
      <c r="I42" s="815" t="s">
        <v>3968</v>
      </c>
      <c r="J42" s="820"/>
      <c r="K42" s="816">
        <f t="shared" si="2"/>
        <v>12</v>
      </c>
      <c r="L42" s="834"/>
      <c r="M42" s="834"/>
      <c r="N42" s="841">
        <v>3</v>
      </c>
      <c r="O42" s="834"/>
      <c r="P42" s="841"/>
      <c r="Q42" s="841">
        <v>3</v>
      </c>
      <c r="R42" s="834"/>
      <c r="S42" s="834"/>
      <c r="T42" s="841">
        <v>3</v>
      </c>
      <c r="U42" s="834"/>
      <c r="V42" s="834"/>
      <c r="W42" s="841">
        <v>3</v>
      </c>
      <c r="X42" s="818" t="s">
        <v>3969</v>
      </c>
      <c r="Y42" s="818" t="s">
        <v>3970</v>
      </c>
      <c r="Z42" s="818" t="s">
        <v>3871</v>
      </c>
      <c r="AA42" s="818" t="s">
        <v>3971</v>
      </c>
      <c r="AB42" s="819">
        <v>60000</v>
      </c>
    </row>
    <row r="43" spans="2:36" s="2" customFormat="1" ht="66" x14ac:dyDescent="0.3">
      <c r="B43" s="862"/>
      <c r="C43" s="863" t="s">
        <v>250</v>
      </c>
      <c r="D43" s="813" t="s">
        <v>3865</v>
      </c>
      <c r="E43" s="608"/>
      <c r="F43" s="606" t="s">
        <v>3972</v>
      </c>
      <c r="G43" s="606" t="s">
        <v>3973</v>
      </c>
      <c r="H43" s="815" t="s">
        <v>3974</v>
      </c>
      <c r="I43" s="815" t="s">
        <v>3975</v>
      </c>
      <c r="J43" s="815"/>
      <c r="K43" s="841">
        <f>SUM(L43:W43)</f>
        <v>3</v>
      </c>
      <c r="L43" s="841"/>
      <c r="M43" s="841"/>
      <c r="N43" s="841"/>
      <c r="O43" s="841">
        <v>1</v>
      </c>
      <c r="P43" s="841"/>
      <c r="Q43" s="841"/>
      <c r="R43" s="841"/>
      <c r="S43" s="841">
        <v>1</v>
      </c>
      <c r="T43" s="841"/>
      <c r="U43" s="841"/>
      <c r="V43" s="841"/>
      <c r="W43" s="841">
        <v>1</v>
      </c>
      <c r="X43" s="606" t="s">
        <v>3976</v>
      </c>
      <c r="Y43" s="606" t="s">
        <v>3977</v>
      </c>
      <c r="Z43" s="844" t="s">
        <v>3868</v>
      </c>
      <c r="AA43" s="606" t="s">
        <v>3978</v>
      </c>
      <c r="AB43" s="842">
        <v>1500000</v>
      </c>
      <c r="AC43" s="23"/>
      <c r="AD43" s="23"/>
      <c r="AE43" s="23"/>
      <c r="AF43" s="23"/>
      <c r="AG43" s="23"/>
      <c r="AH43" s="23"/>
      <c r="AI43" s="23"/>
      <c r="AJ43" s="23"/>
    </row>
    <row r="44" spans="2:36" s="2" customFormat="1" ht="66" x14ac:dyDescent="0.3">
      <c r="B44" s="862"/>
      <c r="C44" s="863"/>
      <c r="D44" s="813" t="s">
        <v>3979</v>
      </c>
      <c r="E44" s="608"/>
      <c r="F44" s="864" t="s">
        <v>1966</v>
      </c>
      <c r="G44" s="815" t="s">
        <v>3980</v>
      </c>
      <c r="H44" s="815" t="s">
        <v>3981</v>
      </c>
      <c r="I44" s="815" t="s">
        <v>3982</v>
      </c>
      <c r="J44" s="815"/>
      <c r="K44" s="841">
        <f>SUM(L44:W44)</f>
        <v>1</v>
      </c>
      <c r="L44" s="840"/>
      <c r="M44" s="840"/>
      <c r="N44" s="840"/>
      <c r="O44" s="841">
        <v>1</v>
      </c>
      <c r="P44" s="840"/>
      <c r="Q44" s="840"/>
      <c r="R44" s="840"/>
      <c r="S44" s="840"/>
      <c r="T44" s="840"/>
      <c r="U44" s="840"/>
      <c r="V44" s="840"/>
      <c r="W44" s="840"/>
      <c r="X44" s="818" t="s">
        <v>3983</v>
      </c>
      <c r="Y44" s="818" t="s">
        <v>3984</v>
      </c>
      <c r="Z44" s="818" t="s">
        <v>3985</v>
      </c>
      <c r="AA44" s="818" t="s">
        <v>3986</v>
      </c>
      <c r="AB44" s="842">
        <v>200000</v>
      </c>
      <c r="AC44" s="23"/>
      <c r="AD44" s="23"/>
      <c r="AE44" s="23"/>
      <c r="AF44" s="23"/>
      <c r="AG44" s="23"/>
      <c r="AH44" s="23"/>
      <c r="AI44" s="23"/>
      <c r="AJ44" s="23"/>
    </row>
    <row r="45" spans="2:36" s="2" customFormat="1" ht="66" x14ac:dyDescent="0.3">
      <c r="B45" s="862"/>
      <c r="C45" s="863"/>
      <c r="D45" s="813" t="s">
        <v>3979</v>
      </c>
      <c r="E45" s="608"/>
      <c r="F45" s="864" t="s">
        <v>3987</v>
      </c>
      <c r="G45" s="815" t="s">
        <v>3988</v>
      </c>
      <c r="H45" s="815" t="s">
        <v>3989</v>
      </c>
      <c r="I45" s="815" t="s">
        <v>3990</v>
      </c>
      <c r="J45" s="820"/>
      <c r="K45" s="817">
        <f>SUM(R45:T45)</f>
        <v>1</v>
      </c>
      <c r="L45" s="840"/>
      <c r="M45" s="840"/>
      <c r="N45" s="840"/>
      <c r="O45" s="840"/>
      <c r="P45" s="840"/>
      <c r="Q45" s="840"/>
      <c r="R45" s="840">
        <v>0.3</v>
      </c>
      <c r="S45" s="840">
        <v>0.7</v>
      </c>
      <c r="T45" s="840"/>
      <c r="U45" s="840"/>
      <c r="V45" s="840"/>
      <c r="W45" s="840"/>
      <c r="X45" s="818" t="s">
        <v>3983</v>
      </c>
      <c r="Y45" s="818" t="s">
        <v>3991</v>
      </c>
      <c r="Z45" s="818" t="s">
        <v>3985</v>
      </c>
      <c r="AA45" s="818" t="s">
        <v>3986</v>
      </c>
      <c r="AB45" s="842">
        <v>1200000</v>
      </c>
      <c r="AC45" s="23"/>
      <c r="AD45" s="23"/>
      <c r="AE45" s="23"/>
      <c r="AF45" s="23"/>
      <c r="AG45" s="23"/>
      <c r="AH45" s="23"/>
      <c r="AI45" s="23"/>
      <c r="AJ45" s="23"/>
    </row>
    <row r="46" spans="2:36" s="2" customFormat="1" ht="33" x14ac:dyDescent="0.3">
      <c r="B46" s="862"/>
      <c r="C46" s="863"/>
      <c r="D46" s="813" t="s">
        <v>3979</v>
      </c>
      <c r="E46" s="608"/>
      <c r="F46" s="815" t="s">
        <v>3992</v>
      </c>
      <c r="G46" s="815" t="s">
        <v>3993</v>
      </c>
      <c r="H46" s="815"/>
      <c r="I46" s="815" t="s">
        <v>703</v>
      </c>
      <c r="J46" s="820"/>
      <c r="K46" s="865">
        <f>SUM(L46:W46)</f>
        <v>3</v>
      </c>
      <c r="L46" s="840"/>
      <c r="M46" s="839">
        <v>1</v>
      </c>
      <c r="N46" s="839">
        <v>1</v>
      </c>
      <c r="O46" s="841"/>
      <c r="P46" s="841"/>
      <c r="Q46" s="841"/>
      <c r="R46" s="841"/>
      <c r="S46" s="841"/>
      <c r="T46" s="841"/>
      <c r="U46" s="841"/>
      <c r="V46" s="841"/>
      <c r="W46" s="841">
        <v>1</v>
      </c>
      <c r="X46" s="818" t="s">
        <v>3994</v>
      </c>
      <c r="Y46" s="818" t="s">
        <v>3995</v>
      </c>
      <c r="Z46" s="818" t="s">
        <v>3985</v>
      </c>
      <c r="AA46" s="818" t="s">
        <v>3996</v>
      </c>
      <c r="AB46" s="819">
        <v>300000</v>
      </c>
      <c r="AC46" s="23"/>
      <c r="AD46" s="23"/>
      <c r="AE46" s="23"/>
      <c r="AF46" s="23"/>
      <c r="AG46" s="23"/>
      <c r="AH46" s="23"/>
      <c r="AI46" s="23"/>
      <c r="AJ46" s="23"/>
    </row>
    <row r="47" spans="2:36" s="2" customFormat="1" ht="78" customHeight="1" x14ac:dyDescent="0.3">
      <c r="B47" s="862"/>
      <c r="C47" s="863"/>
      <c r="D47" s="813" t="s">
        <v>3865</v>
      </c>
      <c r="E47" s="608"/>
      <c r="F47" s="815" t="s">
        <v>3997</v>
      </c>
      <c r="G47" s="815" t="s">
        <v>3998</v>
      </c>
      <c r="H47" s="815" t="s">
        <v>3999</v>
      </c>
      <c r="I47" s="815" t="s">
        <v>4000</v>
      </c>
      <c r="J47" s="820"/>
      <c r="K47" s="865">
        <f>SUM(L47:W47)</f>
        <v>1</v>
      </c>
      <c r="L47" s="840"/>
      <c r="M47" s="840"/>
      <c r="N47" s="841"/>
      <c r="O47" s="841"/>
      <c r="P47" s="841"/>
      <c r="Q47" s="841"/>
      <c r="R47" s="841"/>
      <c r="S47" s="841"/>
      <c r="T47" s="841"/>
      <c r="U47" s="841"/>
      <c r="V47" s="841"/>
      <c r="W47" s="841">
        <v>1</v>
      </c>
      <c r="X47" s="818" t="s">
        <v>4001</v>
      </c>
      <c r="Y47" s="818" t="s">
        <v>4002</v>
      </c>
      <c r="Z47" s="818" t="s">
        <v>3985</v>
      </c>
      <c r="AA47" s="818" t="s">
        <v>4003</v>
      </c>
      <c r="AB47" s="819">
        <v>300000</v>
      </c>
      <c r="AC47" s="23"/>
      <c r="AD47" s="23"/>
      <c r="AE47" s="23"/>
      <c r="AF47" s="23"/>
      <c r="AG47" s="23"/>
      <c r="AH47" s="23"/>
      <c r="AI47" s="23"/>
      <c r="AJ47" s="23"/>
    </row>
    <row r="48" spans="2:36" s="2" customFormat="1" ht="33" x14ac:dyDescent="0.3">
      <c r="B48" s="822"/>
      <c r="C48" s="863"/>
      <c r="D48" s="813" t="s">
        <v>3865</v>
      </c>
      <c r="E48" s="608"/>
      <c r="F48" s="855" t="s">
        <v>4004</v>
      </c>
      <c r="G48" s="855" t="s">
        <v>4005</v>
      </c>
      <c r="H48" s="815" t="s">
        <v>4006</v>
      </c>
      <c r="I48" s="815" t="s">
        <v>4007</v>
      </c>
      <c r="J48" s="815"/>
      <c r="K48" s="865">
        <f t="shared" ref="K48:K57" si="3">SUM(L48:W48)</f>
        <v>3</v>
      </c>
      <c r="L48" s="841"/>
      <c r="M48" s="841"/>
      <c r="N48" s="841">
        <v>1</v>
      </c>
      <c r="O48" s="841">
        <v>1</v>
      </c>
      <c r="P48" s="841"/>
      <c r="Q48" s="841"/>
      <c r="R48" s="841"/>
      <c r="S48" s="841"/>
      <c r="T48" s="841"/>
      <c r="U48" s="841"/>
      <c r="V48" s="840"/>
      <c r="W48" s="841">
        <v>1</v>
      </c>
      <c r="X48" s="818" t="s">
        <v>4008</v>
      </c>
      <c r="Y48" s="818" t="s">
        <v>3878</v>
      </c>
      <c r="Z48" s="818" t="s">
        <v>3871</v>
      </c>
      <c r="AA48" s="818" t="s">
        <v>4009</v>
      </c>
      <c r="AB48" s="819">
        <v>600000</v>
      </c>
      <c r="AC48" s="23"/>
      <c r="AD48" s="23"/>
      <c r="AE48" s="23"/>
      <c r="AF48" s="23"/>
      <c r="AG48" s="23"/>
      <c r="AH48" s="23"/>
      <c r="AI48" s="23"/>
      <c r="AJ48" s="23"/>
    </row>
    <row r="49" spans="2:36" s="2" customFormat="1" ht="49.5" x14ac:dyDescent="0.3">
      <c r="B49" s="822"/>
      <c r="C49" s="863"/>
      <c r="D49" s="813" t="s">
        <v>3865</v>
      </c>
      <c r="E49" s="608"/>
      <c r="F49" s="855"/>
      <c r="G49" s="855"/>
      <c r="H49" s="815" t="s">
        <v>4010</v>
      </c>
      <c r="I49" s="815" t="s">
        <v>4011</v>
      </c>
      <c r="J49" s="815" t="s">
        <v>4012</v>
      </c>
      <c r="K49" s="865">
        <f t="shared" si="3"/>
        <v>2</v>
      </c>
      <c r="L49" s="840"/>
      <c r="M49" s="840"/>
      <c r="N49" s="840"/>
      <c r="O49" s="841">
        <v>2</v>
      </c>
      <c r="P49" s="840"/>
      <c r="Q49" s="840"/>
      <c r="R49" s="840"/>
      <c r="S49" s="840"/>
      <c r="T49" s="840"/>
      <c r="U49" s="840"/>
      <c r="V49" s="840"/>
      <c r="W49" s="840"/>
      <c r="X49" s="818" t="s">
        <v>4013</v>
      </c>
      <c r="Y49" s="818" t="s">
        <v>4014</v>
      </c>
      <c r="Z49" s="818" t="s">
        <v>3871</v>
      </c>
      <c r="AA49" s="818" t="s">
        <v>4015</v>
      </c>
      <c r="AB49" s="819">
        <v>0</v>
      </c>
      <c r="AC49" s="23"/>
      <c r="AD49" s="23"/>
      <c r="AE49" s="23"/>
      <c r="AF49" s="23"/>
      <c r="AG49" s="23"/>
      <c r="AH49" s="23"/>
      <c r="AI49" s="23"/>
      <c r="AJ49" s="23"/>
    </row>
    <row r="50" spans="2:36" s="2" customFormat="1" ht="49.5" x14ac:dyDescent="0.3">
      <c r="B50" s="822"/>
      <c r="C50" s="863"/>
      <c r="D50" s="813" t="s">
        <v>3865</v>
      </c>
      <c r="E50" s="608"/>
      <c r="F50" s="855"/>
      <c r="G50" s="855"/>
      <c r="H50" s="815" t="s">
        <v>4016</v>
      </c>
      <c r="I50" s="815" t="s">
        <v>4017</v>
      </c>
      <c r="J50" s="815"/>
      <c r="K50" s="865">
        <f t="shared" si="3"/>
        <v>1</v>
      </c>
      <c r="L50" s="840"/>
      <c r="M50" s="840"/>
      <c r="N50" s="840"/>
      <c r="O50" s="840"/>
      <c r="P50" s="840"/>
      <c r="Q50" s="840"/>
      <c r="R50" s="840"/>
      <c r="S50" s="841">
        <v>1</v>
      </c>
      <c r="T50" s="840"/>
      <c r="U50" s="840"/>
      <c r="V50" s="840"/>
      <c r="W50" s="840"/>
      <c r="X50" s="818" t="s">
        <v>4008</v>
      </c>
      <c r="Y50" s="818" t="s">
        <v>4018</v>
      </c>
      <c r="Z50" s="818" t="s">
        <v>3871</v>
      </c>
      <c r="AA50" s="818" t="s">
        <v>4019</v>
      </c>
      <c r="AB50" s="819">
        <v>350000</v>
      </c>
      <c r="AC50" s="23"/>
      <c r="AD50" s="23"/>
      <c r="AE50" s="23"/>
      <c r="AF50" s="23"/>
      <c r="AG50" s="23"/>
      <c r="AH50" s="23"/>
      <c r="AI50" s="23"/>
      <c r="AJ50" s="23"/>
    </row>
    <row r="51" spans="2:36" s="2" customFormat="1" ht="49.5" x14ac:dyDescent="0.3">
      <c r="B51" s="822"/>
      <c r="C51" s="863"/>
      <c r="D51" s="813" t="s">
        <v>3865</v>
      </c>
      <c r="E51" s="608"/>
      <c r="F51" s="855"/>
      <c r="G51" s="855"/>
      <c r="H51" s="815" t="s">
        <v>4020</v>
      </c>
      <c r="I51" s="815" t="s">
        <v>4021</v>
      </c>
      <c r="J51" s="815"/>
      <c r="K51" s="865">
        <f t="shared" si="3"/>
        <v>7</v>
      </c>
      <c r="L51" s="840"/>
      <c r="M51" s="840"/>
      <c r="N51" s="840"/>
      <c r="O51" s="841">
        <v>1</v>
      </c>
      <c r="P51" s="841">
        <v>2</v>
      </c>
      <c r="Q51" s="840"/>
      <c r="R51" s="840"/>
      <c r="S51" s="841">
        <v>2</v>
      </c>
      <c r="T51" s="841">
        <v>1</v>
      </c>
      <c r="U51" s="840"/>
      <c r="V51" s="841">
        <v>1</v>
      </c>
      <c r="W51" s="840"/>
      <c r="X51" s="818" t="s">
        <v>4022</v>
      </c>
      <c r="Y51" s="818" t="s">
        <v>4018</v>
      </c>
      <c r="Z51" s="848" t="s">
        <v>3871</v>
      </c>
      <c r="AA51" s="818" t="s">
        <v>4023</v>
      </c>
      <c r="AB51" s="819">
        <v>300000</v>
      </c>
      <c r="AC51" s="23"/>
      <c r="AD51" s="23"/>
      <c r="AE51" s="23"/>
      <c r="AF51" s="23"/>
      <c r="AG51" s="23"/>
      <c r="AH51" s="23"/>
      <c r="AI51" s="23"/>
      <c r="AJ51" s="23"/>
    </row>
    <row r="52" spans="2:36" s="2" customFormat="1" ht="66" x14ac:dyDescent="0.3">
      <c r="B52" s="822"/>
      <c r="C52" s="863"/>
      <c r="D52" s="813" t="s">
        <v>3865</v>
      </c>
      <c r="E52" s="608"/>
      <c r="F52" s="815" t="s">
        <v>4024</v>
      </c>
      <c r="G52" s="815" t="s">
        <v>4025</v>
      </c>
      <c r="H52" s="815" t="s">
        <v>4026</v>
      </c>
      <c r="I52" s="815" t="s">
        <v>4027</v>
      </c>
      <c r="J52" s="820"/>
      <c r="K52" s="865">
        <f t="shared" si="3"/>
        <v>1</v>
      </c>
      <c r="L52" s="840"/>
      <c r="M52" s="840"/>
      <c r="N52" s="840"/>
      <c r="O52" s="840"/>
      <c r="P52" s="840"/>
      <c r="Q52" s="841">
        <v>1</v>
      </c>
      <c r="R52" s="840"/>
      <c r="S52" s="840"/>
      <c r="T52" s="840"/>
      <c r="U52" s="840"/>
      <c r="V52" s="840"/>
      <c r="W52" s="840"/>
      <c r="X52" s="818" t="s">
        <v>4028</v>
      </c>
      <c r="Y52" s="818" t="s">
        <v>4029</v>
      </c>
      <c r="Z52" s="818" t="s">
        <v>3871</v>
      </c>
      <c r="AA52" s="818" t="s">
        <v>3872</v>
      </c>
      <c r="AB52" s="819">
        <v>250000</v>
      </c>
      <c r="AC52" s="23"/>
      <c r="AD52" s="23"/>
      <c r="AE52" s="23"/>
      <c r="AF52" s="23"/>
      <c r="AG52" s="23"/>
      <c r="AH52" s="23"/>
      <c r="AI52" s="23"/>
      <c r="AJ52" s="23"/>
    </row>
    <row r="53" spans="2:36" s="2" customFormat="1" ht="66" x14ac:dyDescent="0.3">
      <c r="B53" s="822"/>
      <c r="C53" s="863"/>
      <c r="D53" s="813" t="s">
        <v>3865</v>
      </c>
      <c r="E53" s="608"/>
      <c r="F53" s="815" t="s">
        <v>4030</v>
      </c>
      <c r="G53" s="815" t="s">
        <v>4031</v>
      </c>
      <c r="H53" s="815"/>
      <c r="I53" s="815" t="s">
        <v>4032</v>
      </c>
      <c r="J53" s="820"/>
      <c r="K53" s="865">
        <f t="shared" si="3"/>
        <v>60</v>
      </c>
      <c r="L53" s="847">
        <v>5</v>
      </c>
      <c r="M53" s="847">
        <v>5</v>
      </c>
      <c r="N53" s="847">
        <v>5</v>
      </c>
      <c r="O53" s="847">
        <v>5</v>
      </c>
      <c r="P53" s="847">
        <v>5</v>
      </c>
      <c r="Q53" s="847">
        <v>5</v>
      </c>
      <c r="R53" s="847">
        <v>5</v>
      </c>
      <c r="S53" s="847">
        <v>5</v>
      </c>
      <c r="T53" s="847">
        <v>5</v>
      </c>
      <c r="U53" s="847">
        <v>5</v>
      </c>
      <c r="V53" s="847">
        <v>5</v>
      </c>
      <c r="W53" s="847">
        <v>5</v>
      </c>
      <c r="X53" s="818" t="s">
        <v>4033</v>
      </c>
      <c r="Y53" s="818" t="s">
        <v>4034</v>
      </c>
      <c r="Z53" s="848" t="s">
        <v>3871</v>
      </c>
      <c r="AA53" s="818" t="s">
        <v>4035</v>
      </c>
      <c r="AB53" s="819">
        <v>0</v>
      </c>
      <c r="AC53" s="23"/>
      <c r="AD53" s="23"/>
      <c r="AE53" s="23"/>
      <c r="AF53" s="23"/>
      <c r="AG53" s="23"/>
      <c r="AH53" s="23"/>
      <c r="AI53" s="23"/>
      <c r="AJ53" s="23"/>
    </row>
    <row r="54" spans="2:36" s="2" customFormat="1" ht="49.5" x14ac:dyDescent="0.3">
      <c r="B54" s="862"/>
      <c r="C54" s="606" t="s">
        <v>3024</v>
      </c>
      <c r="D54" s="813" t="s">
        <v>3865</v>
      </c>
      <c r="E54" s="608"/>
      <c r="F54" s="815" t="s">
        <v>4036</v>
      </c>
      <c r="G54" s="815" t="s">
        <v>4037</v>
      </c>
      <c r="H54" s="606" t="s">
        <v>4038</v>
      </c>
      <c r="I54" s="606" t="s">
        <v>4039</v>
      </c>
      <c r="J54" s="607"/>
      <c r="K54" s="865">
        <f t="shared" si="3"/>
        <v>14</v>
      </c>
      <c r="L54" s="840"/>
      <c r="M54" s="847">
        <v>1</v>
      </c>
      <c r="N54" s="847">
        <v>2</v>
      </c>
      <c r="O54" s="847">
        <v>2</v>
      </c>
      <c r="P54" s="847">
        <v>1</v>
      </c>
      <c r="Q54" s="847">
        <v>1</v>
      </c>
      <c r="R54" s="847">
        <v>1</v>
      </c>
      <c r="S54" s="847">
        <v>1</v>
      </c>
      <c r="T54" s="847">
        <v>1</v>
      </c>
      <c r="U54" s="847">
        <v>2</v>
      </c>
      <c r="V54" s="834"/>
      <c r="W54" s="847">
        <v>2</v>
      </c>
      <c r="X54" s="844" t="s">
        <v>4040</v>
      </c>
      <c r="Y54" s="844" t="s">
        <v>3878</v>
      </c>
      <c r="Z54" s="818" t="s">
        <v>4041</v>
      </c>
      <c r="AA54" s="606" t="s">
        <v>4042</v>
      </c>
      <c r="AB54" s="842">
        <v>0</v>
      </c>
      <c r="AC54" s="23"/>
      <c r="AD54" s="23"/>
      <c r="AE54" s="23"/>
      <c r="AF54" s="23"/>
      <c r="AG54" s="23"/>
      <c r="AH54" s="23"/>
      <c r="AI54" s="23"/>
      <c r="AJ54" s="23"/>
    </row>
    <row r="55" spans="2:36" s="867" customFormat="1" ht="49.5" x14ac:dyDescent="0.3">
      <c r="B55" s="862"/>
      <c r="C55" s="823" t="s">
        <v>255</v>
      </c>
      <c r="D55" s="813" t="s">
        <v>3865</v>
      </c>
      <c r="E55" s="605"/>
      <c r="F55" s="606" t="s">
        <v>4043</v>
      </c>
      <c r="G55" s="606" t="s">
        <v>4044</v>
      </c>
      <c r="H55" s="815" t="s">
        <v>4045</v>
      </c>
      <c r="I55" s="815" t="s">
        <v>4046</v>
      </c>
      <c r="J55" s="815"/>
      <c r="K55" s="865">
        <f t="shared" si="3"/>
        <v>24</v>
      </c>
      <c r="L55" s="816"/>
      <c r="M55" s="816"/>
      <c r="N55" s="816">
        <v>4</v>
      </c>
      <c r="O55" s="816"/>
      <c r="P55" s="816"/>
      <c r="Q55" s="816">
        <v>7</v>
      </c>
      <c r="R55" s="816"/>
      <c r="S55" s="816"/>
      <c r="T55" s="816">
        <v>7</v>
      </c>
      <c r="U55" s="816"/>
      <c r="V55" s="816"/>
      <c r="W55" s="816">
        <v>6</v>
      </c>
      <c r="X55" s="606" t="s">
        <v>299</v>
      </c>
      <c r="Y55" s="818" t="s">
        <v>4047</v>
      </c>
      <c r="Z55" s="818" t="s">
        <v>3868</v>
      </c>
      <c r="AA55" s="606" t="s">
        <v>4048</v>
      </c>
      <c r="AB55" s="837">
        <f>4221594-0.46</f>
        <v>4221593.54</v>
      </c>
      <c r="AC55" s="866"/>
      <c r="AD55" s="866"/>
      <c r="AE55" s="866"/>
      <c r="AF55" s="866"/>
      <c r="AG55" s="866"/>
      <c r="AH55" s="866"/>
      <c r="AI55" s="866"/>
      <c r="AJ55" s="866"/>
    </row>
    <row r="56" spans="2:36" s="867" customFormat="1" ht="99" x14ac:dyDescent="0.3">
      <c r="B56" s="862"/>
      <c r="C56" s="823"/>
      <c r="D56" s="813" t="s">
        <v>3865</v>
      </c>
      <c r="E56" s="605"/>
      <c r="F56" s="606" t="s">
        <v>4049</v>
      </c>
      <c r="G56" s="606" t="s">
        <v>4050</v>
      </c>
      <c r="H56" s="815" t="s">
        <v>4051</v>
      </c>
      <c r="I56" s="815" t="s">
        <v>4052</v>
      </c>
      <c r="J56" s="820"/>
      <c r="K56" s="865">
        <f t="shared" si="3"/>
        <v>3</v>
      </c>
      <c r="L56" s="835"/>
      <c r="M56" s="835"/>
      <c r="N56" s="835"/>
      <c r="O56" s="835">
        <v>1</v>
      </c>
      <c r="P56" s="835"/>
      <c r="Q56" s="835"/>
      <c r="R56" s="835"/>
      <c r="S56" s="835">
        <v>1</v>
      </c>
      <c r="T56" s="835"/>
      <c r="U56" s="835"/>
      <c r="V56" s="835"/>
      <c r="W56" s="835">
        <v>1</v>
      </c>
      <c r="X56" s="606" t="s">
        <v>3976</v>
      </c>
      <c r="Y56" s="818" t="s">
        <v>4053</v>
      </c>
      <c r="Z56" s="818" t="s">
        <v>3868</v>
      </c>
      <c r="AA56" s="606" t="s">
        <v>4054</v>
      </c>
      <c r="AB56" s="837">
        <v>1300000</v>
      </c>
      <c r="AC56" s="866"/>
      <c r="AD56" s="866"/>
      <c r="AE56" s="866"/>
      <c r="AF56" s="866"/>
      <c r="AG56" s="866"/>
      <c r="AH56" s="866"/>
      <c r="AI56" s="866"/>
      <c r="AJ56" s="866"/>
    </row>
    <row r="57" spans="2:36" s="867" customFormat="1" ht="79.5" customHeight="1" x14ac:dyDescent="0.3">
      <c r="B57" s="862"/>
      <c r="C57" s="823"/>
      <c r="D57" s="813" t="s">
        <v>3865</v>
      </c>
      <c r="E57" s="605"/>
      <c r="F57" s="606" t="s">
        <v>4055</v>
      </c>
      <c r="G57" s="606" t="s">
        <v>4056</v>
      </c>
      <c r="H57" s="815"/>
      <c r="I57" s="815" t="s">
        <v>4057</v>
      </c>
      <c r="J57" s="820"/>
      <c r="K57" s="865">
        <f t="shared" si="3"/>
        <v>620</v>
      </c>
      <c r="L57" s="868">
        <v>50</v>
      </c>
      <c r="M57" s="868">
        <v>50</v>
      </c>
      <c r="N57" s="868">
        <v>50</v>
      </c>
      <c r="O57" s="868">
        <v>60</v>
      </c>
      <c r="P57" s="868">
        <v>60</v>
      </c>
      <c r="Q57" s="868">
        <v>50</v>
      </c>
      <c r="R57" s="868">
        <v>50</v>
      </c>
      <c r="S57" s="868">
        <v>50</v>
      </c>
      <c r="T57" s="868">
        <v>50</v>
      </c>
      <c r="U57" s="868">
        <v>50</v>
      </c>
      <c r="V57" s="868">
        <v>50</v>
      </c>
      <c r="W57" s="868">
        <v>50</v>
      </c>
      <c r="X57" s="606" t="s">
        <v>4058</v>
      </c>
      <c r="Y57" s="818" t="s">
        <v>4059</v>
      </c>
      <c r="Z57" s="818" t="s">
        <v>3868</v>
      </c>
      <c r="AA57" s="606" t="s">
        <v>4060</v>
      </c>
      <c r="AB57" s="837">
        <v>0</v>
      </c>
      <c r="AC57" s="866"/>
      <c r="AD57" s="866"/>
      <c r="AE57" s="866"/>
      <c r="AF57" s="866"/>
      <c r="AG57" s="866"/>
      <c r="AH57" s="866"/>
      <c r="AI57" s="866"/>
      <c r="AJ57" s="866"/>
    </row>
    <row r="58" spans="2:36" s="867" customFormat="1" ht="74.25" customHeight="1" x14ac:dyDescent="0.3">
      <c r="B58" s="862"/>
      <c r="C58" s="823"/>
      <c r="D58" s="813" t="s">
        <v>3865</v>
      </c>
      <c r="E58" s="605"/>
      <c r="F58" s="686" t="s">
        <v>4061</v>
      </c>
      <c r="G58" s="686" t="s">
        <v>4062</v>
      </c>
      <c r="H58" s="814"/>
      <c r="I58" s="814" t="s">
        <v>3990</v>
      </c>
      <c r="J58" s="824"/>
      <c r="K58" s="869">
        <v>1</v>
      </c>
      <c r="L58" s="870"/>
      <c r="M58" s="870"/>
      <c r="N58" s="870"/>
      <c r="O58" s="870"/>
      <c r="P58" s="870"/>
      <c r="Q58" s="871">
        <v>0.25</v>
      </c>
      <c r="R58" s="871">
        <v>0.25</v>
      </c>
      <c r="S58" s="871">
        <v>0.25</v>
      </c>
      <c r="T58" s="871">
        <v>0.25</v>
      </c>
      <c r="U58" s="870"/>
      <c r="V58" s="870"/>
      <c r="W58" s="870"/>
      <c r="X58" s="688" t="s">
        <v>4063</v>
      </c>
      <c r="Y58" s="828" t="s">
        <v>4064</v>
      </c>
      <c r="Z58" s="828" t="s">
        <v>3868</v>
      </c>
      <c r="AA58" s="828" t="s">
        <v>4065</v>
      </c>
      <c r="AB58" s="872">
        <v>50000</v>
      </c>
      <c r="AC58" s="866"/>
      <c r="AD58" s="866"/>
      <c r="AE58" s="866"/>
      <c r="AF58" s="866"/>
      <c r="AG58" s="866"/>
      <c r="AH58" s="866"/>
      <c r="AI58" s="866"/>
      <c r="AJ58" s="866"/>
    </row>
    <row r="59" spans="2:36" s="867" customFormat="1" ht="49.5" x14ac:dyDescent="0.3">
      <c r="B59" s="862"/>
      <c r="C59" s="823"/>
      <c r="D59" s="813" t="s">
        <v>3865</v>
      </c>
      <c r="E59" s="605"/>
      <c r="F59" s="686" t="s">
        <v>876</v>
      </c>
      <c r="G59" s="686" t="s">
        <v>877</v>
      </c>
      <c r="H59" s="814"/>
      <c r="I59" s="814" t="s">
        <v>4066</v>
      </c>
      <c r="J59" s="824"/>
      <c r="K59" s="869">
        <v>1</v>
      </c>
      <c r="L59" s="870"/>
      <c r="M59" s="871">
        <v>0.25</v>
      </c>
      <c r="N59" s="871">
        <v>0.1</v>
      </c>
      <c r="O59" s="871">
        <v>0.15</v>
      </c>
      <c r="P59" s="870"/>
      <c r="Q59" s="870"/>
      <c r="R59" s="871">
        <v>0.25</v>
      </c>
      <c r="S59" s="871">
        <v>0.25</v>
      </c>
      <c r="T59" s="870"/>
      <c r="U59" s="870"/>
      <c r="V59" s="870"/>
      <c r="W59" s="870"/>
      <c r="X59" s="688" t="s">
        <v>4067</v>
      </c>
      <c r="Y59" s="828" t="s">
        <v>4059</v>
      </c>
      <c r="Z59" s="828" t="s">
        <v>3868</v>
      </c>
      <c r="AA59" s="828" t="s">
        <v>4065</v>
      </c>
      <c r="AB59" s="872">
        <v>90000</v>
      </c>
      <c r="AC59" s="866"/>
      <c r="AD59" s="866"/>
      <c r="AE59" s="866"/>
      <c r="AF59" s="866"/>
      <c r="AG59" s="866"/>
      <c r="AH59" s="866"/>
      <c r="AI59" s="866"/>
      <c r="AJ59" s="866"/>
    </row>
    <row r="60" spans="2:36" s="867" customFormat="1" ht="33" x14ac:dyDescent="0.3">
      <c r="B60" s="862"/>
      <c r="C60" s="823"/>
      <c r="D60" s="813" t="s">
        <v>3865</v>
      </c>
      <c r="E60" s="605"/>
      <c r="F60" s="606" t="s">
        <v>4068</v>
      </c>
      <c r="G60" s="606" t="s">
        <v>4069</v>
      </c>
      <c r="H60" s="815"/>
      <c r="I60" s="815" t="s">
        <v>4070</v>
      </c>
      <c r="J60" s="820"/>
      <c r="K60" s="834">
        <f>SUM(R60:T60)</f>
        <v>1</v>
      </c>
      <c r="L60" s="873"/>
      <c r="M60" s="873"/>
      <c r="N60" s="873"/>
      <c r="O60" s="873"/>
      <c r="P60" s="873"/>
      <c r="Q60" s="873"/>
      <c r="R60" s="836">
        <v>0.4</v>
      </c>
      <c r="S60" s="836">
        <v>0.5</v>
      </c>
      <c r="T60" s="836">
        <v>0.1</v>
      </c>
      <c r="U60" s="873"/>
      <c r="V60" s="873"/>
      <c r="W60" s="873"/>
      <c r="X60" s="818" t="s">
        <v>4071</v>
      </c>
      <c r="Y60" s="818" t="s">
        <v>4072</v>
      </c>
      <c r="Z60" s="818" t="s">
        <v>3868</v>
      </c>
      <c r="AA60" s="818" t="s">
        <v>4065</v>
      </c>
      <c r="AB60" s="837">
        <v>400000</v>
      </c>
      <c r="AC60" s="866"/>
      <c r="AD60" s="866"/>
      <c r="AE60" s="866"/>
      <c r="AF60" s="866"/>
      <c r="AG60" s="866"/>
      <c r="AH60" s="866"/>
      <c r="AI60" s="866"/>
      <c r="AJ60" s="866"/>
    </row>
    <row r="61" spans="2:36" s="867" customFormat="1" ht="66" x14ac:dyDescent="0.3">
      <c r="B61" s="862"/>
      <c r="C61" s="823"/>
      <c r="D61" s="813" t="s">
        <v>3979</v>
      </c>
      <c r="E61" s="605"/>
      <c r="F61" s="815" t="s">
        <v>4073</v>
      </c>
      <c r="G61" s="815" t="s">
        <v>4074</v>
      </c>
      <c r="H61" s="815" t="s">
        <v>4075</v>
      </c>
      <c r="I61" s="815" t="s">
        <v>4076</v>
      </c>
      <c r="J61" s="820"/>
      <c r="K61" s="834">
        <f>SUM(M61:O61)</f>
        <v>1</v>
      </c>
      <c r="L61" s="835"/>
      <c r="M61" s="836">
        <v>0.5</v>
      </c>
      <c r="N61" s="836">
        <v>0.4</v>
      </c>
      <c r="O61" s="836">
        <v>0.1</v>
      </c>
      <c r="P61" s="835"/>
      <c r="Q61" s="835"/>
      <c r="R61" s="835"/>
      <c r="S61" s="835"/>
      <c r="T61" s="835"/>
      <c r="U61" s="835"/>
      <c r="V61" s="835"/>
      <c r="W61" s="835"/>
      <c r="X61" s="818" t="s">
        <v>4077</v>
      </c>
      <c r="Y61" s="818" t="s">
        <v>3958</v>
      </c>
      <c r="Z61" s="818" t="s">
        <v>3985</v>
      </c>
      <c r="AA61" s="818" t="s">
        <v>4078</v>
      </c>
      <c r="AB61" s="819">
        <v>650000</v>
      </c>
      <c r="AC61" s="866"/>
      <c r="AD61" s="866"/>
      <c r="AE61" s="866"/>
      <c r="AF61" s="866"/>
      <c r="AG61" s="866"/>
      <c r="AH61" s="866"/>
      <c r="AI61" s="866"/>
      <c r="AJ61" s="866"/>
    </row>
    <row r="62" spans="2:36" s="867" customFormat="1" ht="99" x14ac:dyDescent="0.3">
      <c r="B62" s="862"/>
      <c r="C62" s="823"/>
      <c r="D62" s="813" t="s">
        <v>3979</v>
      </c>
      <c r="E62" s="605"/>
      <c r="F62" s="815" t="s">
        <v>4079</v>
      </c>
      <c r="G62" s="815" t="s">
        <v>4080</v>
      </c>
      <c r="H62" s="815" t="s">
        <v>4081</v>
      </c>
      <c r="I62" s="815" t="s">
        <v>4082</v>
      </c>
      <c r="J62" s="856"/>
      <c r="K62" s="856">
        <f>SUM(L62:W62)</f>
        <v>3</v>
      </c>
      <c r="L62" s="835"/>
      <c r="M62" s="835">
        <v>1</v>
      </c>
      <c r="N62" s="835"/>
      <c r="O62" s="835"/>
      <c r="P62" s="835">
        <v>1</v>
      </c>
      <c r="Q62" s="835"/>
      <c r="R62" s="835"/>
      <c r="S62" s="835"/>
      <c r="T62" s="835"/>
      <c r="U62" s="835">
        <v>1</v>
      </c>
      <c r="V62" s="835"/>
      <c r="W62" s="835"/>
      <c r="X62" s="818" t="s">
        <v>3983</v>
      </c>
      <c r="Y62" s="818" t="s">
        <v>4083</v>
      </c>
      <c r="Z62" s="818" t="s">
        <v>3985</v>
      </c>
      <c r="AA62" s="818" t="s">
        <v>4084</v>
      </c>
      <c r="AB62" s="837">
        <v>600000</v>
      </c>
      <c r="AC62" s="866"/>
      <c r="AD62" s="866"/>
      <c r="AE62" s="866"/>
      <c r="AF62" s="866"/>
      <c r="AG62" s="866"/>
      <c r="AH62" s="866"/>
      <c r="AI62" s="866"/>
      <c r="AJ62" s="866"/>
    </row>
    <row r="63" spans="2:36" s="867" customFormat="1" ht="99" x14ac:dyDescent="0.3">
      <c r="B63" s="862"/>
      <c r="C63" s="823"/>
      <c r="D63" s="813" t="s">
        <v>3979</v>
      </c>
      <c r="E63" s="605"/>
      <c r="F63" s="815" t="s">
        <v>4085</v>
      </c>
      <c r="G63" s="815" t="s">
        <v>4086</v>
      </c>
      <c r="H63" s="815" t="s">
        <v>4087</v>
      </c>
      <c r="I63" s="815" t="s">
        <v>4088</v>
      </c>
      <c r="J63" s="856"/>
      <c r="K63" s="856">
        <f>SUM(L63:W63)</f>
        <v>1</v>
      </c>
      <c r="L63" s="835"/>
      <c r="M63" s="835"/>
      <c r="N63" s="835"/>
      <c r="O63" s="835"/>
      <c r="P63" s="835"/>
      <c r="Q63" s="835"/>
      <c r="R63" s="835"/>
      <c r="S63" s="835"/>
      <c r="T63" s="835">
        <v>1</v>
      </c>
      <c r="U63" s="835"/>
      <c r="V63" s="835"/>
      <c r="W63" s="835"/>
      <c r="X63" s="818" t="s">
        <v>3983</v>
      </c>
      <c r="Y63" s="818" t="s">
        <v>4083</v>
      </c>
      <c r="Z63" s="818" t="s">
        <v>3985</v>
      </c>
      <c r="AA63" s="818" t="s">
        <v>4084</v>
      </c>
      <c r="AB63" s="837">
        <v>200000</v>
      </c>
      <c r="AC63" s="866"/>
      <c r="AD63" s="866"/>
      <c r="AE63" s="866"/>
      <c r="AF63" s="866"/>
      <c r="AG63" s="866"/>
      <c r="AH63" s="866"/>
      <c r="AI63" s="866"/>
      <c r="AJ63" s="866"/>
    </row>
    <row r="64" spans="2:36" s="867" customFormat="1" ht="33" x14ac:dyDescent="0.3">
      <c r="B64" s="862"/>
      <c r="C64" s="823"/>
      <c r="D64" s="813" t="s">
        <v>4089</v>
      </c>
      <c r="E64" s="605"/>
      <c r="F64" s="855" t="s">
        <v>4090</v>
      </c>
      <c r="G64" s="855" t="s">
        <v>4091</v>
      </c>
      <c r="H64" s="815" t="s">
        <v>4092</v>
      </c>
      <c r="I64" s="815" t="s">
        <v>4093</v>
      </c>
      <c r="J64" s="820"/>
      <c r="K64" s="847">
        <f>SUM(L64:W64)</f>
        <v>1200</v>
      </c>
      <c r="L64" s="847">
        <v>100</v>
      </c>
      <c r="M64" s="847">
        <v>100</v>
      </c>
      <c r="N64" s="847">
        <v>100</v>
      </c>
      <c r="O64" s="847">
        <v>100</v>
      </c>
      <c r="P64" s="847">
        <v>100</v>
      </c>
      <c r="Q64" s="847">
        <v>100</v>
      </c>
      <c r="R64" s="847">
        <v>100</v>
      </c>
      <c r="S64" s="847">
        <v>100</v>
      </c>
      <c r="T64" s="847">
        <v>100</v>
      </c>
      <c r="U64" s="847">
        <v>100</v>
      </c>
      <c r="V64" s="847">
        <v>100</v>
      </c>
      <c r="W64" s="847">
        <v>100</v>
      </c>
      <c r="X64" s="874" t="s">
        <v>2080</v>
      </c>
      <c r="Y64" s="874" t="s">
        <v>4094</v>
      </c>
      <c r="Z64" s="874" t="s">
        <v>4041</v>
      </c>
      <c r="AA64" s="874" t="s">
        <v>4095</v>
      </c>
      <c r="AB64" s="875">
        <v>0</v>
      </c>
      <c r="AC64" s="866"/>
      <c r="AD64" s="866"/>
      <c r="AE64" s="866"/>
      <c r="AF64" s="866"/>
      <c r="AG64" s="866"/>
      <c r="AH64" s="866"/>
      <c r="AI64" s="866"/>
      <c r="AJ64" s="866"/>
    </row>
    <row r="65" spans="2:36" s="867" customFormat="1" ht="33" x14ac:dyDescent="0.3">
      <c r="B65" s="862"/>
      <c r="C65" s="823"/>
      <c r="D65" s="813" t="s">
        <v>4089</v>
      </c>
      <c r="E65" s="605"/>
      <c r="F65" s="855"/>
      <c r="G65" s="855"/>
      <c r="H65" s="815" t="s">
        <v>4096</v>
      </c>
      <c r="I65" s="815" t="s">
        <v>4097</v>
      </c>
      <c r="J65" s="820"/>
      <c r="K65" s="847">
        <f t="shared" ref="K65:K69" si="4">SUM(L65:W65)</f>
        <v>1200</v>
      </c>
      <c r="L65" s="847">
        <v>100</v>
      </c>
      <c r="M65" s="847">
        <v>100</v>
      </c>
      <c r="N65" s="847">
        <v>100</v>
      </c>
      <c r="O65" s="847">
        <v>100</v>
      </c>
      <c r="P65" s="847">
        <v>100</v>
      </c>
      <c r="Q65" s="847">
        <v>100</v>
      </c>
      <c r="R65" s="847">
        <v>100</v>
      </c>
      <c r="S65" s="847">
        <v>100</v>
      </c>
      <c r="T65" s="847">
        <v>100</v>
      </c>
      <c r="U65" s="847">
        <v>100</v>
      </c>
      <c r="V65" s="847">
        <v>100</v>
      </c>
      <c r="W65" s="847">
        <v>100</v>
      </c>
      <c r="X65" s="874"/>
      <c r="Y65" s="874"/>
      <c r="Z65" s="874"/>
      <c r="AA65" s="874"/>
      <c r="AB65" s="875"/>
      <c r="AC65" s="866"/>
      <c r="AD65" s="866"/>
      <c r="AE65" s="866"/>
      <c r="AF65" s="866"/>
      <c r="AG65" s="866"/>
      <c r="AH65" s="866"/>
      <c r="AI65" s="866"/>
      <c r="AJ65" s="866"/>
    </row>
    <row r="66" spans="2:36" s="867" customFormat="1" ht="33" x14ac:dyDescent="0.3">
      <c r="B66" s="862"/>
      <c r="C66" s="823"/>
      <c r="D66" s="813" t="s">
        <v>4089</v>
      </c>
      <c r="E66" s="605"/>
      <c r="F66" s="855"/>
      <c r="G66" s="855"/>
      <c r="H66" s="815" t="s">
        <v>4098</v>
      </c>
      <c r="I66" s="815" t="s">
        <v>4099</v>
      </c>
      <c r="J66" s="820"/>
      <c r="K66" s="847">
        <f t="shared" si="4"/>
        <v>1080</v>
      </c>
      <c r="L66" s="847">
        <v>90</v>
      </c>
      <c r="M66" s="847">
        <v>90</v>
      </c>
      <c r="N66" s="847">
        <v>90</v>
      </c>
      <c r="O66" s="847">
        <v>90</v>
      </c>
      <c r="P66" s="847">
        <v>90</v>
      </c>
      <c r="Q66" s="847">
        <v>90</v>
      </c>
      <c r="R66" s="847">
        <v>90</v>
      </c>
      <c r="S66" s="847">
        <v>90</v>
      </c>
      <c r="T66" s="847">
        <v>90</v>
      </c>
      <c r="U66" s="847">
        <v>90</v>
      </c>
      <c r="V66" s="847">
        <v>90</v>
      </c>
      <c r="W66" s="847">
        <v>90</v>
      </c>
      <c r="X66" s="874"/>
      <c r="Y66" s="874"/>
      <c r="Z66" s="874"/>
      <c r="AA66" s="874"/>
      <c r="AB66" s="875"/>
      <c r="AC66" s="866"/>
      <c r="AD66" s="866"/>
      <c r="AE66" s="866"/>
      <c r="AF66" s="866"/>
      <c r="AG66" s="866"/>
      <c r="AH66" s="866"/>
      <c r="AI66" s="866"/>
      <c r="AJ66" s="866"/>
    </row>
    <row r="67" spans="2:36" s="867" customFormat="1" x14ac:dyDescent="0.3">
      <c r="B67" s="862"/>
      <c r="C67" s="823"/>
      <c r="D67" s="813" t="s">
        <v>4089</v>
      </c>
      <c r="E67" s="605"/>
      <c r="F67" s="855"/>
      <c r="G67" s="855"/>
      <c r="H67" s="815" t="s">
        <v>4100</v>
      </c>
      <c r="I67" s="815" t="s">
        <v>4101</v>
      </c>
      <c r="J67" s="820"/>
      <c r="K67" s="847">
        <f t="shared" si="4"/>
        <v>11</v>
      </c>
      <c r="L67" s="834"/>
      <c r="M67" s="834"/>
      <c r="N67" s="847">
        <v>1</v>
      </c>
      <c r="O67" s="847">
        <v>1</v>
      </c>
      <c r="P67" s="847">
        <v>1</v>
      </c>
      <c r="Q67" s="847">
        <v>1</v>
      </c>
      <c r="R67" s="847">
        <v>1</v>
      </c>
      <c r="S67" s="847">
        <v>1</v>
      </c>
      <c r="T67" s="847">
        <v>1</v>
      </c>
      <c r="U67" s="847">
        <v>2</v>
      </c>
      <c r="V67" s="834"/>
      <c r="W67" s="847">
        <v>2</v>
      </c>
      <c r="X67" s="874"/>
      <c r="Y67" s="874"/>
      <c r="Z67" s="874"/>
      <c r="AA67" s="874"/>
      <c r="AB67" s="875"/>
      <c r="AC67" s="866"/>
      <c r="AD67" s="866"/>
      <c r="AE67" s="866"/>
      <c r="AF67" s="866"/>
      <c r="AG67" s="866"/>
      <c r="AH67" s="866"/>
      <c r="AI67" s="866"/>
      <c r="AJ67" s="866"/>
    </row>
    <row r="68" spans="2:36" s="867" customFormat="1" ht="103.5" customHeight="1" x14ac:dyDescent="0.3">
      <c r="B68" s="862"/>
      <c r="C68" s="823"/>
      <c r="D68" s="813" t="s">
        <v>4089</v>
      </c>
      <c r="E68" s="605"/>
      <c r="F68" s="815" t="s">
        <v>4102</v>
      </c>
      <c r="G68" s="815" t="s">
        <v>4103</v>
      </c>
      <c r="H68" s="815" t="s">
        <v>4104</v>
      </c>
      <c r="I68" s="815" t="s">
        <v>4105</v>
      </c>
      <c r="J68" s="820"/>
      <c r="K68" s="847">
        <f t="shared" si="4"/>
        <v>720</v>
      </c>
      <c r="L68" s="847">
        <v>60</v>
      </c>
      <c r="M68" s="847">
        <v>60</v>
      </c>
      <c r="N68" s="847">
        <v>60</v>
      </c>
      <c r="O68" s="847">
        <v>60</v>
      </c>
      <c r="P68" s="847">
        <v>60</v>
      </c>
      <c r="Q68" s="847">
        <v>60</v>
      </c>
      <c r="R68" s="847">
        <v>60</v>
      </c>
      <c r="S68" s="847">
        <v>60</v>
      </c>
      <c r="T68" s="847">
        <v>60</v>
      </c>
      <c r="U68" s="847">
        <v>60</v>
      </c>
      <c r="V68" s="847">
        <v>60</v>
      </c>
      <c r="W68" s="847">
        <v>60</v>
      </c>
      <c r="X68" s="818" t="s">
        <v>2080</v>
      </c>
      <c r="Y68" s="818" t="s">
        <v>4094</v>
      </c>
      <c r="Z68" s="818" t="s">
        <v>4041</v>
      </c>
      <c r="AA68" s="818" t="s">
        <v>4106</v>
      </c>
      <c r="AB68" s="819">
        <v>0</v>
      </c>
      <c r="AC68" s="866"/>
      <c r="AD68" s="866"/>
      <c r="AE68" s="866"/>
      <c r="AF68" s="866"/>
      <c r="AG68" s="866"/>
      <c r="AH68" s="866"/>
      <c r="AI68" s="866"/>
      <c r="AJ68" s="866"/>
    </row>
    <row r="69" spans="2:36" s="867" customFormat="1" ht="33" x14ac:dyDescent="0.3">
      <c r="B69" s="862"/>
      <c r="C69" s="823"/>
      <c r="D69" s="813" t="s">
        <v>3865</v>
      </c>
      <c r="E69" s="605"/>
      <c r="F69" s="815" t="s">
        <v>4107</v>
      </c>
      <c r="G69" s="815" t="s">
        <v>4108</v>
      </c>
      <c r="H69" s="815"/>
      <c r="I69" s="815" t="s">
        <v>4109</v>
      </c>
      <c r="J69" s="820"/>
      <c r="K69" s="847">
        <f t="shared" si="4"/>
        <v>14</v>
      </c>
      <c r="L69" s="834"/>
      <c r="M69" s="876">
        <v>1</v>
      </c>
      <c r="N69" s="847">
        <v>2</v>
      </c>
      <c r="O69" s="847">
        <v>2</v>
      </c>
      <c r="P69" s="847">
        <v>1</v>
      </c>
      <c r="Q69" s="847">
        <v>1</v>
      </c>
      <c r="R69" s="847">
        <v>1</v>
      </c>
      <c r="S69" s="847">
        <v>1</v>
      </c>
      <c r="T69" s="847">
        <v>1</v>
      </c>
      <c r="U69" s="847">
        <v>2</v>
      </c>
      <c r="V69" s="834"/>
      <c r="W69" s="847">
        <v>2</v>
      </c>
      <c r="X69" s="818" t="s">
        <v>4110</v>
      </c>
      <c r="Y69" s="818" t="s">
        <v>4094</v>
      </c>
      <c r="Z69" s="818" t="s">
        <v>4041</v>
      </c>
      <c r="AA69" s="818" t="s">
        <v>4111</v>
      </c>
      <c r="AB69" s="819">
        <v>250000</v>
      </c>
      <c r="AC69" s="866"/>
      <c r="AD69" s="866"/>
      <c r="AE69" s="866"/>
      <c r="AF69" s="866"/>
      <c r="AG69" s="866"/>
      <c r="AH69" s="866"/>
      <c r="AI69" s="866"/>
      <c r="AJ69" s="866"/>
    </row>
    <row r="70" spans="2:36" s="867" customFormat="1" ht="49.5" x14ac:dyDescent="0.3">
      <c r="B70" s="862"/>
      <c r="C70" s="823"/>
      <c r="D70" s="813" t="s">
        <v>3865</v>
      </c>
      <c r="E70" s="605"/>
      <c r="F70" s="815" t="s">
        <v>4112</v>
      </c>
      <c r="G70" s="815" t="s">
        <v>4113</v>
      </c>
      <c r="H70" s="815"/>
      <c r="I70" s="815" t="s">
        <v>4114</v>
      </c>
      <c r="J70" s="820"/>
      <c r="K70" s="834">
        <f>SUM(Q70:R70)</f>
        <v>1</v>
      </c>
      <c r="L70" s="834"/>
      <c r="M70" s="834"/>
      <c r="N70" s="834"/>
      <c r="O70" s="834"/>
      <c r="P70" s="834"/>
      <c r="Q70" s="834">
        <v>0.5</v>
      </c>
      <c r="R70" s="834">
        <v>0.5</v>
      </c>
      <c r="S70" s="834"/>
      <c r="T70" s="834"/>
      <c r="U70" s="834"/>
      <c r="V70" s="834"/>
      <c r="W70" s="834"/>
      <c r="X70" s="818" t="s">
        <v>4115</v>
      </c>
      <c r="Y70" s="818" t="s">
        <v>4116</v>
      </c>
      <c r="Z70" s="818" t="s">
        <v>4041</v>
      </c>
      <c r="AA70" s="818" t="s">
        <v>4117</v>
      </c>
      <c r="AB70" s="819">
        <v>200000</v>
      </c>
      <c r="AC70" s="866"/>
      <c r="AD70" s="866"/>
      <c r="AE70" s="866"/>
      <c r="AF70" s="866"/>
      <c r="AG70" s="866"/>
      <c r="AH70" s="866"/>
      <c r="AI70" s="866"/>
      <c r="AJ70" s="866"/>
    </row>
    <row r="71" spans="2:36" s="867" customFormat="1" ht="66" x14ac:dyDescent="0.3">
      <c r="B71" s="862"/>
      <c r="C71" s="823"/>
      <c r="D71" s="813" t="s">
        <v>3879</v>
      </c>
      <c r="E71" s="605"/>
      <c r="F71" s="815" t="s">
        <v>4118</v>
      </c>
      <c r="G71" s="815" t="s">
        <v>4119</v>
      </c>
      <c r="H71" s="815"/>
      <c r="I71" s="815" t="s">
        <v>2550</v>
      </c>
      <c r="J71" s="820"/>
      <c r="K71" s="847">
        <f>SUM(L71:W71)</f>
        <v>4</v>
      </c>
      <c r="L71" s="847">
        <v>1</v>
      </c>
      <c r="M71" s="847"/>
      <c r="N71" s="847"/>
      <c r="O71" s="847">
        <v>1</v>
      </c>
      <c r="P71" s="607"/>
      <c r="Q71" s="847"/>
      <c r="R71" s="847">
        <v>1</v>
      </c>
      <c r="S71" s="847"/>
      <c r="T71" s="847"/>
      <c r="U71" s="847">
        <v>1</v>
      </c>
      <c r="V71" s="847"/>
      <c r="W71" s="847"/>
      <c r="X71" s="818" t="s">
        <v>2080</v>
      </c>
      <c r="Y71" s="818" t="s">
        <v>3878</v>
      </c>
      <c r="Z71" s="818" t="s">
        <v>4041</v>
      </c>
      <c r="AA71" s="818" t="s">
        <v>4117</v>
      </c>
      <c r="AB71" s="819">
        <v>0</v>
      </c>
      <c r="AC71" s="866"/>
      <c r="AD71" s="866"/>
      <c r="AE71" s="866"/>
      <c r="AF71" s="866"/>
      <c r="AG71" s="866"/>
      <c r="AH71" s="866"/>
      <c r="AI71" s="866"/>
      <c r="AJ71" s="866"/>
    </row>
    <row r="72" spans="2:36" s="867" customFormat="1" ht="33" x14ac:dyDescent="0.3">
      <c r="B72" s="862"/>
      <c r="C72" s="823"/>
      <c r="D72" s="813" t="s">
        <v>3865</v>
      </c>
      <c r="E72" s="605"/>
      <c r="F72" s="815" t="s">
        <v>4120</v>
      </c>
      <c r="G72" s="815" t="s">
        <v>4121</v>
      </c>
      <c r="H72" s="815"/>
      <c r="I72" s="815" t="s">
        <v>4122</v>
      </c>
      <c r="J72" s="820"/>
      <c r="K72" s="847">
        <f t="shared" ref="K72:K74" si="5">SUM(L72:W72)</f>
        <v>58</v>
      </c>
      <c r="L72" s="847">
        <v>4</v>
      </c>
      <c r="M72" s="847">
        <v>4</v>
      </c>
      <c r="N72" s="847">
        <v>5</v>
      </c>
      <c r="O72" s="847">
        <v>5</v>
      </c>
      <c r="P72" s="847">
        <v>5</v>
      </c>
      <c r="Q72" s="847">
        <v>5</v>
      </c>
      <c r="R72" s="847">
        <v>5</v>
      </c>
      <c r="S72" s="847">
        <v>5</v>
      </c>
      <c r="T72" s="847">
        <v>5</v>
      </c>
      <c r="U72" s="847">
        <v>6</v>
      </c>
      <c r="V72" s="847">
        <v>4</v>
      </c>
      <c r="W72" s="847">
        <v>5</v>
      </c>
      <c r="X72" s="818" t="s">
        <v>2080</v>
      </c>
      <c r="Y72" s="818" t="s">
        <v>4123</v>
      </c>
      <c r="Z72" s="818" t="s">
        <v>4041</v>
      </c>
      <c r="AA72" s="818" t="s">
        <v>4117</v>
      </c>
      <c r="AB72" s="819">
        <v>0</v>
      </c>
      <c r="AC72" s="866"/>
      <c r="AD72" s="866"/>
      <c r="AE72" s="866"/>
      <c r="AF72" s="866"/>
      <c r="AG72" s="866"/>
      <c r="AH72" s="866"/>
      <c r="AI72" s="866"/>
      <c r="AJ72" s="866"/>
    </row>
    <row r="73" spans="2:36" s="867" customFormat="1" ht="33" x14ac:dyDescent="0.3">
      <c r="B73" s="862"/>
      <c r="C73" s="823"/>
      <c r="D73" s="813" t="s">
        <v>3879</v>
      </c>
      <c r="E73" s="605"/>
      <c r="F73" s="815" t="s">
        <v>4124</v>
      </c>
      <c r="G73" s="815" t="s">
        <v>4125</v>
      </c>
      <c r="H73" s="815"/>
      <c r="I73" s="815" t="s">
        <v>4126</v>
      </c>
      <c r="J73" s="820"/>
      <c r="K73" s="847">
        <f t="shared" si="5"/>
        <v>252</v>
      </c>
      <c r="L73" s="847">
        <v>21</v>
      </c>
      <c r="M73" s="847">
        <v>21</v>
      </c>
      <c r="N73" s="847">
        <v>21</v>
      </c>
      <c r="O73" s="847">
        <v>21</v>
      </c>
      <c r="P73" s="847">
        <v>21</v>
      </c>
      <c r="Q73" s="847">
        <v>21</v>
      </c>
      <c r="R73" s="847">
        <v>21</v>
      </c>
      <c r="S73" s="847">
        <v>21</v>
      </c>
      <c r="T73" s="847">
        <v>21</v>
      </c>
      <c r="U73" s="847">
        <v>21</v>
      </c>
      <c r="V73" s="847">
        <v>21</v>
      </c>
      <c r="W73" s="847">
        <v>21</v>
      </c>
      <c r="X73" s="818" t="s">
        <v>4127</v>
      </c>
      <c r="Y73" s="818" t="s">
        <v>4128</v>
      </c>
      <c r="Z73" s="818" t="s">
        <v>4041</v>
      </c>
      <c r="AA73" s="818" t="s">
        <v>4129</v>
      </c>
      <c r="AB73" s="819">
        <v>0</v>
      </c>
      <c r="AC73" s="866"/>
      <c r="AD73" s="866"/>
      <c r="AE73" s="866"/>
      <c r="AF73" s="866"/>
      <c r="AG73" s="866"/>
      <c r="AH73" s="866"/>
      <c r="AI73" s="866"/>
      <c r="AJ73" s="866"/>
    </row>
    <row r="74" spans="2:36" s="867" customFormat="1" ht="49.5" x14ac:dyDescent="0.3">
      <c r="B74" s="862"/>
      <c r="C74" s="823"/>
      <c r="D74" s="813" t="s">
        <v>3865</v>
      </c>
      <c r="E74" s="605"/>
      <c r="F74" s="815" t="s">
        <v>4130</v>
      </c>
      <c r="G74" s="815" t="s">
        <v>4131</v>
      </c>
      <c r="H74" s="815" t="s">
        <v>4132</v>
      </c>
      <c r="I74" s="815" t="s">
        <v>4133</v>
      </c>
      <c r="J74" s="820"/>
      <c r="K74" s="847">
        <f t="shared" si="5"/>
        <v>20</v>
      </c>
      <c r="L74" s="847"/>
      <c r="M74" s="847">
        <v>2</v>
      </c>
      <c r="N74" s="847">
        <v>1</v>
      </c>
      <c r="O74" s="847">
        <v>2</v>
      </c>
      <c r="P74" s="847">
        <v>2</v>
      </c>
      <c r="Q74" s="847">
        <v>2</v>
      </c>
      <c r="R74" s="847">
        <v>4</v>
      </c>
      <c r="S74" s="847">
        <v>4</v>
      </c>
      <c r="T74" s="847">
        <v>1</v>
      </c>
      <c r="U74" s="847">
        <v>1</v>
      </c>
      <c r="V74" s="847"/>
      <c r="W74" s="847">
        <v>1</v>
      </c>
      <c r="X74" s="818" t="s">
        <v>4134</v>
      </c>
      <c r="Y74" s="818" t="s">
        <v>3878</v>
      </c>
      <c r="Z74" s="818" t="s">
        <v>4041</v>
      </c>
      <c r="AA74" s="818" t="s">
        <v>4135</v>
      </c>
      <c r="AB74" s="819">
        <v>1800000</v>
      </c>
      <c r="AC74" s="866"/>
      <c r="AD74" s="866"/>
      <c r="AE74" s="866"/>
      <c r="AF74" s="866"/>
      <c r="AG74" s="866"/>
      <c r="AH74" s="866"/>
      <c r="AI74" s="866"/>
      <c r="AJ74" s="866"/>
    </row>
    <row r="75" spans="2:36" s="867" customFormat="1" ht="82.5" x14ac:dyDescent="0.3">
      <c r="B75" s="862"/>
      <c r="C75" s="823"/>
      <c r="D75" s="813" t="s">
        <v>3865</v>
      </c>
      <c r="E75" s="605"/>
      <c r="F75" s="814" t="s">
        <v>4136</v>
      </c>
      <c r="G75" s="814" t="s">
        <v>4137</v>
      </c>
      <c r="H75" s="814" t="s">
        <v>4138</v>
      </c>
      <c r="I75" s="877" t="s">
        <v>4139</v>
      </c>
      <c r="J75" s="878"/>
      <c r="K75" s="847">
        <f>SUM(L75:W75)</f>
        <v>21</v>
      </c>
      <c r="L75" s="847">
        <v>2</v>
      </c>
      <c r="M75" s="847">
        <v>2</v>
      </c>
      <c r="N75" s="847">
        <v>1</v>
      </c>
      <c r="O75" s="847">
        <v>1</v>
      </c>
      <c r="P75" s="847">
        <v>2</v>
      </c>
      <c r="Q75" s="847">
        <v>2</v>
      </c>
      <c r="R75" s="847">
        <v>2</v>
      </c>
      <c r="S75" s="847">
        <v>2</v>
      </c>
      <c r="T75" s="847">
        <v>2</v>
      </c>
      <c r="U75" s="847">
        <v>2</v>
      </c>
      <c r="V75" s="847">
        <v>2</v>
      </c>
      <c r="W75" s="847">
        <v>1</v>
      </c>
      <c r="X75" s="828" t="s">
        <v>4140</v>
      </c>
      <c r="Y75" s="828" t="s">
        <v>4141</v>
      </c>
      <c r="Z75" s="828" t="s">
        <v>3856</v>
      </c>
      <c r="AA75" s="828" t="s">
        <v>3857</v>
      </c>
      <c r="AB75" s="829">
        <v>0</v>
      </c>
      <c r="AC75" s="866"/>
      <c r="AD75" s="866"/>
      <c r="AE75" s="866"/>
      <c r="AF75" s="866"/>
      <c r="AG75" s="866"/>
      <c r="AH75" s="866"/>
      <c r="AI75" s="866"/>
      <c r="AJ75" s="866"/>
    </row>
  </sheetData>
  <mergeCells count="41">
    <mergeCell ref="X64:X67"/>
    <mergeCell ref="Y64:Y67"/>
    <mergeCell ref="Z64:Z67"/>
    <mergeCell ref="AA64:AA67"/>
    <mergeCell ref="AB64:AB67"/>
    <mergeCell ref="B35:B75"/>
    <mergeCell ref="C35:C42"/>
    <mergeCell ref="F35:F38"/>
    <mergeCell ref="G35:G38"/>
    <mergeCell ref="C43:C53"/>
    <mergeCell ref="F48:F51"/>
    <mergeCell ref="G48:G51"/>
    <mergeCell ref="C55:C75"/>
    <mergeCell ref="F64:F67"/>
    <mergeCell ref="G64:G67"/>
    <mergeCell ref="AB15:AB16"/>
    <mergeCell ref="B17:B18"/>
    <mergeCell ref="B19:B20"/>
    <mergeCell ref="C19:C20"/>
    <mergeCell ref="B21:B34"/>
    <mergeCell ref="C22:C34"/>
    <mergeCell ref="E23:E28"/>
    <mergeCell ref="F23:F28"/>
    <mergeCell ref="G23:G28"/>
    <mergeCell ref="Y23:Y28"/>
    <mergeCell ref="K15:K16"/>
    <mergeCell ref="L15:W15"/>
    <mergeCell ref="X15:X16"/>
    <mergeCell ref="Y15:Y16"/>
    <mergeCell ref="Z15:Z16"/>
    <mergeCell ref="AA15:AA16"/>
    <mergeCell ref="C5:Z5"/>
    <mergeCell ref="B10:W10"/>
    <mergeCell ref="B14:D15"/>
    <mergeCell ref="E14:AB14"/>
    <mergeCell ref="E15:E16"/>
    <mergeCell ref="F15:F16"/>
    <mergeCell ref="G15:G16"/>
    <mergeCell ref="H15:H16"/>
    <mergeCell ref="I15:I16"/>
    <mergeCell ref="J15:J16"/>
  </mergeCells>
  <pageMargins left="0.19685039370078741" right="0.19685039370078741" top="0.19685039370078741" bottom="0.19685039370078741" header="0.31496062992125984" footer="0.31496062992125984"/>
  <pageSetup scale="23" orientation="landscape" r:id="rId1"/>
  <rowBreaks count="2" manualBreakCount="2">
    <brk id="35" max="27" man="1"/>
    <brk id="53" max="27"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AM35"/>
  <sheetViews>
    <sheetView showGridLines="0" view="pageBreakPreview" zoomScale="70" zoomScaleNormal="90" zoomScaleSheetLayoutView="70" workbookViewId="0">
      <pane ySplit="11" topLeftCell="A12" activePane="bottomLeft" state="frozen"/>
      <selection pane="bottomLeft" activeCell="F13" sqref="F13"/>
    </sheetView>
  </sheetViews>
  <sheetFormatPr baseColWidth="10" defaultRowHeight="16.5" x14ac:dyDescent="0.3"/>
  <cols>
    <col min="1" max="1" width="0.5703125" style="1" customWidth="1"/>
    <col min="2" max="2" width="51" style="1" customWidth="1"/>
    <col min="3" max="3" width="30" style="1" customWidth="1"/>
    <col min="4" max="4" width="24" style="1" customWidth="1"/>
    <col min="5" max="5" width="30.42578125" style="1" customWidth="1"/>
    <col min="6" max="6" width="32.42578125" style="1" customWidth="1"/>
    <col min="7" max="7" width="52.7109375" style="1" customWidth="1"/>
    <col min="8" max="8" width="31.42578125" style="1" customWidth="1"/>
    <col min="9" max="9" width="29" style="1" bestFit="1" customWidth="1"/>
    <col min="10" max="10" width="29" style="1" customWidth="1"/>
    <col min="11" max="11" width="17.42578125" style="1" bestFit="1" customWidth="1"/>
    <col min="12" max="23" width="11" style="1" customWidth="1"/>
    <col min="24" max="24" width="26.28515625" style="1" customWidth="1"/>
    <col min="25" max="25" width="22.42578125" style="1" customWidth="1"/>
    <col min="26" max="26" width="28.5703125" style="1" customWidth="1"/>
    <col min="27" max="27" width="22.7109375" style="5" customWidth="1"/>
    <col min="28" max="39" width="11.42578125" style="5"/>
    <col min="40" max="40" width="5" style="1" customWidth="1"/>
    <col min="41" max="16384" width="11.42578125" style="1"/>
  </cols>
  <sheetData>
    <row r="5" spans="1:39" ht="45.75" x14ac:dyDescent="0.3">
      <c r="C5" s="6" t="s">
        <v>0</v>
      </c>
      <c r="D5" s="6"/>
      <c r="E5" s="6"/>
      <c r="F5" s="6"/>
      <c r="G5" s="6"/>
      <c r="H5" s="6"/>
      <c r="I5" s="6"/>
      <c r="J5" s="6"/>
      <c r="K5" s="6"/>
      <c r="L5" s="6"/>
      <c r="M5" s="6"/>
      <c r="N5" s="6"/>
      <c r="O5" s="6"/>
      <c r="P5" s="6"/>
      <c r="Q5" s="6"/>
      <c r="R5" s="6"/>
      <c r="S5" s="6"/>
      <c r="T5" s="6"/>
      <c r="U5" s="6"/>
      <c r="V5" s="6"/>
      <c r="W5" s="6"/>
      <c r="X5" s="6"/>
      <c r="Y5" s="6"/>
    </row>
    <row r="9" spans="1:39" s="7" customFormat="1" ht="36" customHeight="1" x14ac:dyDescent="0.35">
      <c r="B9" s="83" t="s">
        <v>1</v>
      </c>
      <c r="C9" s="83"/>
      <c r="D9" s="83"/>
      <c r="E9" s="83" t="s">
        <v>4142</v>
      </c>
      <c r="F9" s="83"/>
      <c r="G9" s="83"/>
      <c r="H9" s="83"/>
      <c r="I9" s="83"/>
      <c r="J9" s="83"/>
      <c r="K9" s="83"/>
      <c r="L9" s="83"/>
      <c r="M9" s="83"/>
      <c r="N9" s="83"/>
      <c r="O9" s="83"/>
      <c r="P9" s="83"/>
      <c r="Q9" s="83"/>
      <c r="R9" s="83"/>
      <c r="S9" s="83"/>
      <c r="T9" s="83"/>
      <c r="U9" s="83"/>
      <c r="V9" s="83"/>
      <c r="W9" s="83"/>
      <c r="X9" s="83"/>
      <c r="Y9" s="83"/>
      <c r="Z9" s="83"/>
      <c r="AA9" s="83"/>
      <c r="AB9" s="9"/>
      <c r="AC9" s="9"/>
      <c r="AD9" s="9"/>
      <c r="AE9" s="9"/>
      <c r="AF9" s="9"/>
      <c r="AG9" s="9"/>
      <c r="AH9" s="9"/>
      <c r="AI9" s="9"/>
      <c r="AJ9" s="9"/>
      <c r="AK9" s="9"/>
      <c r="AL9" s="9"/>
      <c r="AM9" s="9"/>
    </row>
    <row r="10" spans="1:39" s="7" customFormat="1" ht="29.25" customHeight="1" x14ac:dyDescent="0.35">
      <c r="B10" s="83"/>
      <c r="C10" s="83"/>
      <c r="D10" s="83"/>
      <c r="E10" s="83" t="s">
        <v>3</v>
      </c>
      <c r="F10" s="83" t="s">
        <v>4</v>
      </c>
      <c r="G10" s="83" t="s">
        <v>5</v>
      </c>
      <c r="H10" s="83" t="s">
        <v>6</v>
      </c>
      <c r="I10" s="83" t="s">
        <v>7</v>
      </c>
      <c r="J10" s="83" t="s">
        <v>267</v>
      </c>
      <c r="K10" s="83" t="s">
        <v>9</v>
      </c>
      <c r="L10" s="83" t="s">
        <v>10</v>
      </c>
      <c r="M10" s="83"/>
      <c r="N10" s="83"/>
      <c r="O10" s="83"/>
      <c r="P10" s="83"/>
      <c r="Q10" s="83"/>
      <c r="R10" s="83"/>
      <c r="S10" s="83"/>
      <c r="T10" s="83"/>
      <c r="U10" s="83"/>
      <c r="V10" s="83"/>
      <c r="W10" s="83"/>
      <c r="X10" s="83" t="s">
        <v>11</v>
      </c>
      <c r="Y10" s="83" t="s">
        <v>12</v>
      </c>
      <c r="Z10" s="83" t="s">
        <v>13</v>
      </c>
      <c r="AA10" s="83" t="s">
        <v>14</v>
      </c>
      <c r="AB10" s="9"/>
      <c r="AC10" s="9"/>
      <c r="AD10" s="9"/>
      <c r="AE10" s="9"/>
      <c r="AF10" s="9"/>
      <c r="AG10" s="9"/>
      <c r="AH10" s="9"/>
      <c r="AI10" s="9"/>
      <c r="AJ10" s="9"/>
      <c r="AK10" s="9"/>
      <c r="AL10" s="9"/>
      <c r="AM10" s="9"/>
    </row>
    <row r="11" spans="1:39" s="7" customFormat="1" ht="47.25" customHeight="1" x14ac:dyDescent="0.35">
      <c r="A11" s="11"/>
      <c r="B11" s="646" t="s">
        <v>15</v>
      </c>
      <c r="C11" s="646" t="s">
        <v>16</v>
      </c>
      <c r="D11" s="646" t="s">
        <v>17</v>
      </c>
      <c r="E11" s="647"/>
      <c r="F11" s="647"/>
      <c r="G11" s="647"/>
      <c r="H11" s="647"/>
      <c r="I11" s="647"/>
      <c r="J11" s="647"/>
      <c r="K11" s="647"/>
      <c r="L11" s="646" t="s">
        <v>18</v>
      </c>
      <c r="M11" s="646" t="s">
        <v>19</v>
      </c>
      <c r="N11" s="646" t="s">
        <v>20</v>
      </c>
      <c r="O11" s="646" t="s">
        <v>21</v>
      </c>
      <c r="P11" s="646" t="s">
        <v>22</v>
      </c>
      <c r="Q11" s="646" t="s">
        <v>23</v>
      </c>
      <c r="R11" s="646" t="s">
        <v>24</v>
      </c>
      <c r="S11" s="646" t="s">
        <v>25</v>
      </c>
      <c r="T11" s="646" t="s">
        <v>26</v>
      </c>
      <c r="U11" s="646" t="s">
        <v>27</v>
      </c>
      <c r="V11" s="646" t="s">
        <v>28</v>
      </c>
      <c r="W11" s="646" t="s">
        <v>29</v>
      </c>
      <c r="X11" s="647"/>
      <c r="Y11" s="647"/>
      <c r="Z11" s="647"/>
      <c r="AA11" s="647"/>
      <c r="AB11" s="9"/>
      <c r="AC11" s="9"/>
      <c r="AD11" s="9"/>
      <c r="AE11" s="9"/>
      <c r="AF11" s="9"/>
      <c r="AG11" s="9"/>
      <c r="AH11" s="9"/>
      <c r="AI11" s="9"/>
      <c r="AJ11" s="9"/>
      <c r="AK11" s="9"/>
      <c r="AL11" s="9"/>
      <c r="AM11" s="9"/>
    </row>
    <row r="12" spans="1:39" s="880" customFormat="1" ht="143.25" customHeight="1" x14ac:dyDescent="0.25">
      <c r="B12" s="336" t="s">
        <v>249</v>
      </c>
      <c r="C12" s="881" t="s">
        <v>4143</v>
      </c>
      <c r="D12" s="882" t="s">
        <v>4144</v>
      </c>
      <c r="E12" s="479" t="s">
        <v>869</v>
      </c>
      <c r="F12" s="482" t="s">
        <v>4145</v>
      </c>
      <c r="G12" s="482" t="s">
        <v>4146</v>
      </c>
      <c r="H12" s="482" t="s">
        <v>4147</v>
      </c>
      <c r="I12" s="482" t="s">
        <v>4148</v>
      </c>
      <c r="J12" s="482" t="s">
        <v>4149</v>
      </c>
      <c r="K12" s="480">
        <v>1</v>
      </c>
      <c r="L12" s="758">
        <v>1</v>
      </c>
      <c r="M12" s="758">
        <v>1</v>
      </c>
      <c r="N12" s="758">
        <v>1</v>
      </c>
      <c r="O12" s="758">
        <v>1</v>
      </c>
      <c r="P12" s="758">
        <v>1</v>
      </c>
      <c r="Q12" s="758">
        <v>1</v>
      </c>
      <c r="R12" s="758">
        <v>1</v>
      </c>
      <c r="S12" s="758">
        <v>1</v>
      </c>
      <c r="T12" s="758">
        <v>1</v>
      </c>
      <c r="U12" s="758">
        <v>1</v>
      </c>
      <c r="V12" s="758">
        <v>1</v>
      </c>
      <c r="W12" s="758">
        <v>1</v>
      </c>
      <c r="X12" s="482" t="s">
        <v>4150</v>
      </c>
      <c r="Y12" s="479" t="s">
        <v>4151</v>
      </c>
      <c r="Z12" s="482" t="s">
        <v>4152</v>
      </c>
      <c r="AA12" s="482"/>
    </row>
    <row r="13" spans="1:39" s="880" customFormat="1" ht="119.25" customHeight="1" x14ac:dyDescent="0.25">
      <c r="B13" s="336"/>
      <c r="C13" s="881"/>
      <c r="D13" s="882"/>
      <c r="E13" s="479" t="s">
        <v>869</v>
      </c>
      <c r="F13" s="482" t="s">
        <v>4153</v>
      </c>
      <c r="G13" s="482" t="s">
        <v>4154</v>
      </c>
      <c r="H13" s="482" t="s">
        <v>4155</v>
      </c>
      <c r="I13" s="758" t="s">
        <v>4156</v>
      </c>
      <c r="J13" s="482" t="s">
        <v>4149</v>
      </c>
      <c r="K13" s="480">
        <v>1</v>
      </c>
      <c r="L13" s="758">
        <v>1</v>
      </c>
      <c r="M13" s="758">
        <v>1</v>
      </c>
      <c r="N13" s="758">
        <v>1</v>
      </c>
      <c r="O13" s="758">
        <v>1</v>
      </c>
      <c r="P13" s="758">
        <v>1</v>
      </c>
      <c r="Q13" s="758">
        <v>1</v>
      </c>
      <c r="R13" s="758">
        <v>1</v>
      </c>
      <c r="S13" s="758">
        <v>1</v>
      </c>
      <c r="T13" s="758">
        <v>1</v>
      </c>
      <c r="U13" s="758">
        <v>1</v>
      </c>
      <c r="V13" s="758">
        <v>1</v>
      </c>
      <c r="W13" s="758">
        <v>1</v>
      </c>
      <c r="X13" s="482" t="s">
        <v>4157</v>
      </c>
      <c r="Y13" s="479" t="s">
        <v>4151</v>
      </c>
      <c r="Z13" s="482" t="s">
        <v>4152</v>
      </c>
      <c r="AA13" s="482"/>
    </row>
    <row r="14" spans="1:39" s="880" customFormat="1" ht="119.25" customHeight="1" x14ac:dyDescent="0.25">
      <c r="B14" s="336"/>
      <c r="C14" s="881"/>
      <c r="D14" s="882"/>
      <c r="E14" s="479" t="s">
        <v>869</v>
      </c>
      <c r="F14" s="479" t="s">
        <v>4158</v>
      </c>
      <c r="G14" s="479" t="s">
        <v>4159</v>
      </c>
      <c r="H14" s="482" t="s">
        <v>4160</v>
      </c>
      <c r="I14" s="758" t="s">
        <v>4161</v>
      </c>
      <c r="J14" s="482" t="s">
        <v>891</v>
      </c>
      <c r="K14" s="883">
        <f>SUM(L14:W14)</f>
        <v>269</v>
      </c>
      <c r="L14" s="883">
        <v>25</v>
      </c>
      <c r="M14" s="883">
        <v>20</v>
      </c>
      <c r="N14" s="883">
        <v>21</v>
      </c>
      <c r="O14" s="883">
        <v>20</v>
      </c>
      <c r="P14" s="883">
        <v>20</v>
      </c>
      <c r="Q14" s="883">
        <v>21</v>
      </c>
      <c r="R14" s="883">
        <v>20</v>
      </c>
      <c r="S14" s="883">
        <v>24</v>
      </c>
      <c r="T14" s="883">
        <v>25</v>
      </c>
      <c r="U14" s="883">
        <v>24</v>
      </c>
      <c r="V14" s="883">
        <v>24</v>
      </c>
      <c r="W14" s="883">
        <v>25</v>
      </c>
      <c r="X14" s="482" t="s">
        <v>4162</v>
      </c>
      <c r="Y14" s="479" t="s">
        <v>4151</v>
      </c>
      <c r="Z14" s="482" t="s">
        <v>4152</v>
      </c>
      <c r="AA14" s="482"/>
    </row>
    <row r="15" spans="1:39" s="880" customFormat="1" ht="119.25" customHeight="1" x14ac:dyDescent="0.25">
      <c r="B15" s="336"/>
      <c r="C15" s="881" t="s">
        <v>4163</v>
      </c>
      <c r="D15" s="884" t="s">
        <v>4164</v>
      </c>
      <c r="E15" s="881" t="s">
        <v>4165</v>
      </c>
      <c r="F15" s="885" t="s">
        <v>4166</v>
      </c>
      <c r="G15" s="482" t="s">
        <v>4167</v>
      </c>
      <c r="H15" s="482" t="s">
        <v>4168</v>
      </c>
      <c r="I15" s="482" t="s">
        <v>4169</v>
      </c>
      <c r="J15" s="482" t="s">
        <v>891</v>
      </c>
      <c r="K15" s="479">
        <v>1</v>
      </c>
      <c r="L15" s="482"/>
      <c r="M15" s="482"/>
      <c r="N15" s="482"/>
      <c r="O15" s="482"/>
      <c r="P15" s="482"/>
      <c r="Q15" s="482"/>
      <c r="R15" s="482">
        <v>1</v>
      </c>
      <c r="S15" s="482"/>
      <c r="T15" s="482"/>
      <c r="U15" s="482"/>
      <c r="V15" s="482"/>
      <c r="W15" s="482"/>
      <c r="X15" s="482" t="s">
        <v>4170</v>
      </c>
      <c r="Y15" s="479" t="s">
        <v>4151</v>
      </c>
      <c r="Z15" s="482" t="s">
        <v>4152</v>
      </c>
      <c r="AA15" s="482"/>
    </row>
    <row r="16" spans="1:39" ht="118.5" customHeight="1" x14ac:dyDescent="0.25">
      <c r="B16" s="336"/>
      <c r="C16" s="881"/>
      <c r="D16" s="884"/>
      <c r="E16" s="881"/>
      <c r="F16" s="885" t="s">
        <v>4171</v>
      </c>
      <c r="G16" s="482" t="s">
        <v>4172</v>
      </c>
      <c r="H16" s="482" t="s">
        <v>4173</v>
      </c>
      <c r="I16" s="482" t="s">
        <v>891</v>
      </c>
      <c r="J16" s="886" t="s">
        <v>891</v>
      </c>
      <c r="K16" s="887">
        <v>1</v>
      </c>
      <c r="L16" s="888"/>
      <c r="M16" s="888"/>
      <c r="N16" s="888"/>
      <c r="O16" s="888"/>
      <c r="P16" s="888"/>
      <c r="Q16" s="888"/>
      <c r="R16" s="888">
        <v>1</v>
      </c>
      <c r="S16" s="888"/>
      <c r="T16" s="888"/>
      <c r="U16" s="888"/>
      <c r="V16" s="888"/>
      <c r="W16" s="888"/>
      <c r="X16" s="651" t="s">
        <v>4174</v>
      </c>
      <c r="Y16" s="479" t="s">
        <v>4151</v>
      </c>
      <c r="Z16" s="482" t="s">
        <v>4152</v>
      </c>
      <c r="AA16" s="684"/>
      <c r="AB16" s="1"/>
      <c r="AC16" s="1"/>
      <c r="AD16" s="1"/>
      <c r="AE16" s="1"/>
      <c r="AF16" s="1"/>
      <c r="AG16" s="1"/>
      <c r="AH16" s="1"/>
      <c r="AI16" s="1"/>
      <c r="AJ16" s="1"/>
      <c r="AK16" s="1"/>
      <c r="AL16" s="1"/>
      <c r="AM16" s="1"/>
    </row>
    <row r="17" spans="2:39" ht="148.5" customHeight="1" x14ac:dyDescent="0.25">
      <c r="B17" s="889"/>
      <c r="C17" s="881"/>
      <c r="D17" s="884"/>
      <c r="E17" s="881"/>
      <c r="F17" s="885" t="s">
        <v>4175</v>
      </c>
      <c r="G17" s="482" t="s">
        <v>4176</v>
      </c>
      <c r="H17" s="482" t="s">
        <v>4177</v>
      </c>
      <c r="I17" s="482" t="s">
        <v>891</v>
      </c>
      <c r="J17" s="651" t="s">
        <v>891</v>
      </c>
      <c r="K17" s="686">
        <v>1</v>
      </c>
      <c r="L17" s="684"/>
      <c r="M17" s="684"/>
      <c r="N17" s="684"/>
      <c r="O17" s="684"/>
      <c r="P17" s="684"/>
      <c r="Q17" s="684"/>
      <c r="R17" s="684">
        <v>1</v>
      </c>
      <c r="S17" s="684"/>
      <c r="T17" s="684"/>
      <c r="U17" s="684"/>
      <c r="V17" s="684"/>
      <c r="W17" s="684"/>
      <c r="X17" s="651" t="s">
        <v>4178</v>
      </c>
      <c r="Y17" s="479" t="s">
        <v>4151</v>
      </c>
      <c r="Z17" s="482" t="s">
        <v>4152</v>
      </c>
      <c r="AA17" s="684"/>
      <c r="AB17" s="1"/>
      <c r="AC17" s="1"/>
      <c r="AD17" s="1"/>
      <c r="AE17" s="1"/>
      <c r="AF17" s="1"/>
      <c r="AG17" s="1"/>
      <c r="AH17" s="1"/>
      <c r="AI17" s="1"/>
      <c r="AJ17" s="1"/>
      <c r="AK17" s="1"/>
      <c r="AL17" s="1"/>
      <c r="AM17" s="1"/>
    </row>
    <row r="18" spans="2:39" ht="124.5" customHeight="1" x14ac:dyDescent="0.3">
      <c r="B18" s="336"/>
      <c r="C18" s="881"/>
      <c r="D18" s="884"/>
      <c r="E18" s="881"/>
      <c r="F18" s="885" t="s">
        <v>4179</v>
      </c>
      <c r="G18" s="482" t="s">
        <v>4180</v>
      </c>
      <c r="H18" s="482" t="s">
        <v>4181</v>
      </c>
      <c r="I18" s="482" t="s">
        <v>891</v>
      </c>
      <c r="J18" s="651" t="s">
        <v>891</v>
      </c>
      <c r="K18" s="686">
        <v>1</v>
      </c>
      <c r="L18" s="684"/>
      <c r="M18" s="684"/>
      <c r="N18" s="684"/>
      <c r="O18" s="684"/>
      <c r="P18" s="684"/>
      <c r="Q18" s="684"/>
      <c r="R18" s="684">
        <v>1</v>
      </c>
      <c r="S18" s="684"/>
      <c r="T18" s="684"/>
      <c r="U18" s="684"/>
      <c r="V18" s="684"/>
      <c r="W18" s="684"/>
      <c r="X18" s="651" t="s">
        <v>4182</v>
      </c>
      <c r="Y18" s="479" t="s">
        <v>4151</v>
      </c>
      <c r="Z18" s="482" t="s">
        <v>4152</v>
      </c>
      <c r="AA18" s="890"/>
    </row>
    <row r="19" spans="2:39" ht="102" customHeight="1" x14ac:dyDescent="0.3">
      <c r="B19" s="336"/>
      <c r="C19" s="881"/>
      <c r="D19" s="884"/>
      <c r="E19" s="881"/>
      <c r="F19" s="885" t="s">
        <v>4183</v>
      </c>
      <c r="G19" s="482" t="s">
        <v>4184</v>
      </c>
      <c r="H19" s="482" t="s">
        <v>4177</v>
      </c>
      <c r="I19" s="482" t="s">
        <v>891</v>
      </c>
      <c r="J19" s="651" t="s">
        <v>891</v>
      </c>
      <c r="K19" s="686">
        <v>1</v>
      </c>
      <c r="L19" s="684"/>
      <c r="M19" s="684"/>
      <c r="N19" s="684"/>
      <c r="O19" s="684"/>
      <c r="P19" s="684"/>
      <c r="Q19" s="684"/>
      <c r="R19" s="684">
        <v>1</v>
      </c>
      <c r="S19" s="684"/>
      <c r="T19" s="684"/>
      <c r="U19" s="684"/>
      <c r="V19" s="684"/>
      <c r="W19" s="684"/>
      <c r="X19" s="651" t="s">
        <v>4185</v>
      </c>
      <c r="Y19" s="479" t="s">
        <v>4151</v>
      </c>
      <c r="Z19" s="482" t="s">
        <v>4152</v>
      </c>
      <c r="AA19" s="890"/>
    </row>
    <row r="20" spans="2:39" x14ac:dyDescent="0.25">
      <c r="AA20" s="1"/>
      <c r="AB20" s="1"/>
      <c r="AC20" s="1"/>
      <c r="AD20" s="1"/>
      <c r="AE20" s="1"/>
      <c r="AF20" s="1"/>
      <c r="AG20" s="1"/>
      <c r="AH20" s="1"/>
      <c r="AI20" s="1"/>
      <c r="AJ20" s="1"/>
      <c r="AK20" s="1"/>
      <c r="AL20" s="1"/>
      <c r="AM20" s="1"/>
    </row>
    <row r="21" spans="2:39" x14ac:dyDescent="0.25">
      <c r="AA21" s="1"/>
      <c r="AB21" s="1"/>
      <c r="AC21" s="1"/>
      <c r="AD21" s="1"/>
      <c r="AE21" s="1"/>
      <c r="AF21" s="1"/>
      <c r="AG21" s="1"/>
      <c r="AH21" s="1"/>
      <c r="AI21" s="1"/>
      <c r="AJ21" s="1"/>
      <c r="AK21" s="1"/>
      <c r="AL21" s="1"/>
      <c r="AM21" s="1"/>
    </row>
    <row r="22" spans="2:39" x14ac:dyDescent="0.25">
      <c r="AA22" s="1"/>
      <c r="AB22" s="1"/>
      <c r="AC22" s="1"/>
      <c r="AD22" s="1"/>
      <c r="AE22" s="1"/>
      <c r="AF22" s="1"/>
      <c r="AG22" s="1"/>
      <c r="AH22" s="1"/>
      <c r="AI22" s="1"/>
      <c r="AJ22" s="1"/>
      <c r="AK22" s="1"/>
      <c r="AL22" s="1"/>
      <c r="AM22" s="1"/>
    </row>
    <row r="24" spans="2:39" x14ac:dyDescent="0.25">
      <c r="AA24" s="1"/>
      <c r="AB24" s="1"/>
      <c r="AC24" s="1"/>
      <c r="AD24" s="1"/>
      <c r="AE24" s="1"/>
      <c r="AF24" s="1"/>
      <c r="AG24" s="1"/>
      <c r="AH24" s="1"/>
      <c r="AI24" s="1"/>
      <c r="AJ24" s="1"/>
      <c r="AK24" s="1"/>
      <c r="AL24" s="1"/>
      <c r="AM24" s="1"/>
    </row>
    <row r="25" spans="2:39" x14ac:dyDescent="0.25">
      <c r="AA25" s="1"/>
      <c r="AB25" s="1"/>
      <c r="AC25" s="1"/>
      <c r="AD25" s="1"/>
      <c r="AE25" s="1"/>
      <c r="AF25" s="1"/>
      <c r="AG25" s="1"/>
      <c r="AH25" s="1"/>
      <c r="AI25" s="1"/>
      <c r="AJ25" s="1"/>
      <c r="AK25" s="1"/>
      <c r="AL25" s="1"/>
      <c r="AM25" s="1"/>
    </row>
    <row r="26" spans="2:39" x14ac:dyDescent="0.25">
      <c r="AA26" s="1"/>
      <c r="AB26" s="1"/>
      <c r="AC26" s="1"/>
      <c r="AD26" s="1"/>
      <c r="AE26" s="1"/>
      <c r="AF26" s="1"/>
      <c r="AG26" s="1"/>
      <c r="AH26" s="1"/>
      <c r="AI26" s="1"/>
      <c r="AJ26" s="1"/>
      <c r="AK26" s="1"/>
      <c r="AL26" s="1"/>
      <c r="AM26" s="1"/>
    </row>
    <row r="27" spans="2:39" x14ac:dyDescent="0.25">
      <c r="AA27" s="1"/>
      <c r="AB27" s="1"/>
      <c r="AC27" s="1"/>
      <c r="AD27" s="1"/>
      <c r="AE27" s="1"/>
      <c r="AF27" s="1"/>
      <c r="AG27" s="1"/>
      <c r="AH27" s="1"/>
      <c r="AI27" s="1"/>
      <c r="AJ27" s="1"/>
      <c r="AK27" s="1"/>
      <c r="AL27" s="1"/>
      <c r="AM27" s="1"/>
    </row>
    <row r="35" spans="27:39" x14ac:dyDescent="0.25">
      <c r="AA35" s="1"/>
      <c r="AB35" s="1"/>
      <c r="AC35" s="1"/>
      <c r="AD35" s="1"/>
      <c r="AE35" s="1"/>
      <c r="AF35" s="1"/>
      <c r="AG35" s="1"/>
      <c r="AH35" s="1"/>
      <c r="AI35" s="1"/>
      <c r="AJ35" s="1"/>
      <c r="AK35" s="1"/>
      <c r="AL35" s="1"/>
      <c r="AM35" s="1"/>
    </row>
  </sheetData>
  <mergeCells count="22">
    <mergeCell ref="E15:E19"/>
    <mergeCell ref="B18:B19"/>
    <mergeCell ref="L10:W10"/>
    <mergeCell ref="X10:X11"/>
    <mergeCell ref="Y10:Y11"/>
    <mergeCell ref="Z10:Z11"/>
    <mergeCell ref="AA10:AA11"/>
    <mergeCell ref="B12:B16"/>
    <mergeCell ref="C12:C14"/>
    <mergeCell ref="D12:D14"/>
    <mergeCell ref="C15:C19"/>
    <mergeCell ref="D15:D19"/>
    <mergeCell ref="C5:Y5"/>
    <mergeCell ref="B9:D10"/>
    <mergeCell ref="E9:AA9"/>
    <mergeCell ref="E10:E11"/>
    <mergeCell ref="F10:F11"/>
    <mergeCell ref="G10:G11"/>
    <mergeCell ref="H10:H11"/>
    <mergeCell ref="I10:I11"/>
    <mergeCell ref="J10:J11"/>
    <mergeCell ref="K10:K11"/>
  </mergeCells>
  <pageMargins left="0.19685039370078741" right="0.19685039370078741" top="0.19685039370078741" bottom="0.19685039370078741" header="0.31496062992125984" footer="0.31496062992125984"/>
  <pageSetup scale="2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AA166"/>
  <sheetViews>
    <sheetView showGridLines="0" view="pageBreakPreview" zoomScale="50" zoomScaleNormal="60" zoomScaleSheetLayoutView="50" workbookViewId="0">
      <selection activeCell="E9" sqref="E9:AA9"/>
    </sheetView>
  </sheetViews>
  <sheetFormatPr baseColWidth="10" defaultRowHeight="18" x14ac:dyDescent="0.25"/>
  <cols>
    <col min="1" max="1" width="0.5703125" style="1" customWidth="1"/>
    <col min="2" max="2" width="24.42578125" style="1" customWidth="1"/>
    <col min="3" max="3" width="56.7109375" style="80" customWidth="1"/>
    <col min="4" max="4" width="23" style="1" customWidth="1"/>
    <col min="5" max="5" width="30.85546875" style="1" customWidth="1"/>
    <col min="6" max="6" width="45.140625" style="81" customWidth="1"/>
    <col min="7" max="7" width="53.5703125" style="1" customWidth="1"/>
    <col min="8" max="8" width="27.28515625" style="1" customWidth="1"/>
    <col min="9" max="9" width="29.28515625" style="1" customWidth="1"/>
    <col min="10" max="10" width="27.140625" style="1" customWidth="1"/>
    <col min="11" max="11" width="17.5703125" style="1" bestFit="1" customWidth="1"/>
    <col min="12" max="23" width="13" style="1" bestFit="1" customWidth="1"/>
    <col min="24" max="24" width="25.140625" style="82" customWidth="1"/>
    <col min="25" max="25" width="28.5703125" style="1" customWidth="1"/>
    <col min="26" max="26" width="25.85546875" style="1" customWidth="1"/>
    <col min="27" max="27" width="29.85546875" style="1" bestFit="1" customWidth="1"/>
    <col min="28" max="39" width="11.42578125" style="1"/>
    <col min="40" max="40" width="5" style="1" customWidth="1"/>
    <col min="41" max="16384" width="11.42578125" style="1"/>
  </cols>
  <sheetData>
    <row r="5" spans="1:27" ht="45.75" x14ac:dyDescent="0.25">
      <c r="B5" s="6" t="s">
        <v>0</v>
      </c>
      <c r="C5" s="6"/>
      <c r="D5" s="6"/>
      <c r="E5" s="6"/>
      <c r="F5" s="6"/>
      <c r="G5" s="6"/>
      <c r="H5" s="6"/>
      <c r="I5" s="6"/>
      <c r="J5" s="6"/>
      <c r="K5" s="6"/>
      <c r="L5" s="6"/>
      <c r="M5" s="6"/>
      <c r="N5" s="6"/>
      <c r="O5" s="6"/>
      <c r="P5" s="6"/>
      <c r="Q5" s="6"/>
      <c r="R5" s="6"/>
      <c r="S5" s="6"/>
      <c r="T5" s="6"/>
      <c r="U5" s="6"/>
      <c r="V5" s="6"/>
      <c r="W5" s="6"/>
      <c r="X5" s="40"/>
      <c r="Y5" s="6"/>
      <c r="Z5" s="6"/>
      <c r="AA5" s="6"/>
    </row>
    <row r="9" spans="1:27" s="7" customFormat="1" ht="25.5" x14ac:dyDescent="0.25">
      <c r="B9" s="41" t="s">
        <v>265</v>
      </c>
      <c r="C9" s="41"/>
      <c r="D9" s="41"/>
      <c r="E9" s="41" t="s">
        <v>266</v>
      </c>
      <c r="F9" s="41"/>
      <c r="G9" s="41"/>
      <c r="H9" s="41"/>
      <c r="I9" s="41"/>
      <c r="J9" s="41"/>
      <c r="K9" s="41"/>
      <c r="L9" s="41"/>
      <c r="M9" s="41"/>
      <c r="N9" s="41"/>
      <c r="O9" s="41"/>
      <c r="P9" s="41"/>
      <c r="Q9" s="41"/>
      <c r="R9" s="41"/>
      <c r="S9" s="41"/>
      <c r="T9" s="41"/>
      <c r="U9" s="41"/>
      <c r="V9" s="41"/>
      <c r="W9" s="41"/>
      <c r="X9" s="41"/>
      <c r="Y9" s="41"/>
      <c r="Z9" s="41"/>
      <c r="AA9" s="41"/>
    </row>
    <row r="10" spans="1:27" s="7" customFormat="1" ht="23.25" customHeight="1" x14ac:dyDescent="0.25">
      <c r="B10" s="41"/>
      <c r="C10" s="41"/>
      <c r="D10" s="41"/>
      <c r="E10" s="42"/>
      <c r="F10" s="42"/>
      <c r="G10" s="42"/>
      <c r="H10" s="42"/>
      <c r="I10" s="42"/>
      <c r="J10" s="42"/>
      <c r="K10" s="41" t="s">
        <v>9</v>
      </c>
      <c r="L10" s="41" t="s">
        <v>10</v>
      </c>
      <c r="M10" s="41"/>
      <c r="N10" s="41"/>
      <c r="O10" s="41"/>
      <c r="P10" s="41"/>
      <c r="Q10" s="41"/>
      <c r="R10" s="41"/>
      <c r="S10" s="41"/>
      <c r="T10" s="41"/>
      <c r="U10" s="41"/>
      <c r="V10" s="41"/>
      <c r="W10" s="41"/>
      <c r="X10" s="41" t="s">
        <v>11</v>
      </c>
      <c r="Y10" s="41" t="s">
        <v>12</v>
      </c>
      <c r="Z10" s="41" t="s">
        <v>13</v>
      </c>
      <c r="AA10" s="41" t="s">
        <v>14</v>
      </c>
    </row>
    <row r="11" spans="1:27" s="7" customFormat="1" ht="76.5" x14ac:dyDescent="0.25">
      <c r="A11" s="11"/>
      <c r="B11" s="43" t="s">
        <v>15</v>
      </c>
      <c r="C11" s="43" t="s">
        <v>16</v>
      </c>
      <c r="D11" s="43" t="s">
        <v>17</v>
      </c>
      <c r="E11" s="43" t="s">
        <v>3</v>
      </c>
      <c r="F11" s="43" t="s">
        <v>4</v>
      </c>
      <c r="G11" s="43" t="s">
        <v>5</v>
      </c>
      <c r="H11" s="43" t="s">
        <v>6</v>
      </c>
      <c r="I11" s="43" t="s">
        <v>7</v>
      </c>
      <c r="J11" s="43" t="s">
        <v>267</v>
      </c>
      <c r="K11" s="41"/>
      <c r="L11" s="43" t="s">
        <v>18</v>
      </c>
      <c r="M11" s="43" t="s">
        <v>19</v>
      </c>
      <c r="N11" s="43" t="s">
        <v>20</v>
      </c>
      <c r="O11" s="43" t="s">
        <v>21</v>
      </c>
      <c r="P11" s="43" t="s">
        <v>22</v>
      </c>
      <c r="Q11" s="43" t="s">
        <v>23</v>
      </c>
      <c r="R11" s="43" t="s">
        <v>24</v>
      </c>
      <c r="S11" s="43" t="s">
        <v>25</v>
      </c>
      <c r="T11" s="43" t="s">
        <v>26</v>
      </c>
      <c r="U11" s="43" t="s">
        <v>27</v>
      </c>
      <c r="V11" s="43" t="s">
        <v>28</v>
      </c>
      <c r="W11" s="43" t="s">
        <v>29</v>
      </c>
      <c r="X11" s="41"/>
      <c r="Y11" s="41"/>
      <c r="Z11" s="41"/>
      <c r="AA11" s="41"/>
    </row>
    <row r="12" spans="1:27" ht="153" x14ac:dyDescent="0.25">
      <c r="B12" s="44" t="s">
        <v>30</v>
      </c>
      <c r="C12" s="45" t="s">
        <v>268</v>
      </c>
      <c r="D12" s="45" t="s">
        <v>269</v>
      </c>
      <c r="E12" s="45"/>
      <c r="F12" s="46" t="s">
        <v>270</v>
      </c>
      <c r="G12" s="45" t="s">
        <v>271</v>
      </c>
      <c r="H12" s="45" t="s">
        <v>272</v>
      </c>
      <c r="I12" s="45" t="s">
        <v>273</v>
      </c>
      <c r="J12" s="45" t="s">
        <v>274</v>
      </c>
      <c r="K12" s="47">
        <f>+SUM(L12:W12)</f>
        <v>12</v>
      </c>
      <c r="L12" s="47">
        <v>1</v>
      </c>
      <c r="M12" s="47">
        <v>1</v>
      </c>
      <c r="N12" s="47">
        <v>1</v>
      </c>
      <c r="O12" s="47">
        <v>1</v>
      </c>
      <c r="P12" s="47">
        <v>1</v>
      </c>
      <c r="Q12" s="47">
        <v>1</v>
      </c>
      <c r="R12" s="47">
        <v>1</v>
      </c>
      <c r="S12" s="47">
        <v>1</v>
      </c>
      <c r="T12" s="47">
        <v>1</v>
      </c>
      <c r="U12" s="47">
        <v>1</v>
      </c>
      <c r="V12" s="47">
        <v>1</v>
      </c>
      <c r="W12" s="47">
        <v>1</v>
      </c>
      <c r="X12" s="45" t="s">
        <v>275</v>
      </c>
      <c r="Y12" s="45" t="s">
        <v>276</v>
      </c>
      <c r="Z12" s="45" t="s">
        <v>277</v>
      </c>
      <c r="AA12" s="48"/>
    </row>
    <row r="13" spans="1:27" ht="153" x14ac:dyDescent="0.25">
      <c r="B13" s="44"/>
      <c r="C13" s="45" t="s">
        <v>268</v>
      </c>
      <c r="D13" s="45" t="s">
        <v>278</v>
      </c>
      <c r="E13" s="45"/>
      <c r="F13" s="45" t="s">
        <v>279</v>
      </c>
      <c r="G13" s="45" t="s">
        <v>280</v>
      </c>
      <c r="H13" s="45" t="s">
        <v>281</v>
      </c>
      <c r="I13" s="45" t="s">
        <v>282</v>
      </c>
      <c r="J13" s="45" t="s">
        <v>283</v>
      </c>
      <c r="K13" s="49">
        <f>+SUM(L13:W13)</f>
        <v>5000</v>
      </c>
      <c r="L13" s="50"/>
      <c r="M13" s="50"/>
      <c r="N13" s="50">
        <v>500</v>
      </c>
      <c r="O13" s="50">
        <v>500</v>
      </c>
      <c r="P13" s="50">
        <v>500</v>
      </c>
      <c r="Q13" s="50">
        <v>500</v>
      </c>
      <c r="R13" s="50">
        <v>500</v>
      </c>
      <c r="S13" s="50">
        <v>500</v>
      </c>
      <c r="T13" s="50">
        <v>500</v>
      </c>
      <c r="U13" s="50">
        <v>500</v>
      </c>
      <c r="V13" s="50">
        <v>500</v>
      </c>
      <c r="W13" s="50">
        <v>500</v>
      </c>
      <c r="X13" s="45" t="s">
        <v>284</v>
      </c>
      <c r="Y13" s="45" t="s">
        <v>285</v>
      </c>
      <c r="Z13" s="45" t="s">
        <v>286</v>
      </c>
      <c r="AA13" s="48"/>
    </row>
    <row r="14" spans="1:27" ht="204" x14ac:dyDescent="0.25">
      <c r="B14" s="44"/>
      <c r="C14" s="45" t="s">
        <v>268</v>
      </c>
      <c r="D14" s="45" t="s">
        <v>278</v>
      </c>
      <c r="E14" s="45"/>
      <c r="F14" s="45" t="s">
        <v>287</v>
      </c>
      <c r="G14" s="45" t="s">
        <v>288</v>
      </c>
      <c r="H14" s="45" t="s">
        <v>289</v>
      </c>
      <c r="I14" s="45" t="s">
        <v>290</v>
      </c>
      <c r="J14" s="45" t="s">
        <v>291</v>
      </c>
      <c r="K14" s="47">
        <f>+SUM(L14:W14)</f>
        <v>20</v>
      </c>
      <c r="L14" s="50"/>
      <c r="M14" s="50"/>
      <c r="N14" s="50"/>
      <c r="O14" s="50">
        <v>2</v>
      </c>
      <c r="P14" s="50">
        <v>2</v>
      </c>
      <c r="Q14" s="50">
        <v>2</v>
      </c>
      <c r="R14" s="50">
        <v>3</v>
      </c>
      <c r="S14" s="50">
        <v>3</v>
      </c>
      <c r="T14" s="50">
        <v>2</v>
      </c>
      <c r="U14" s="50">
        <v>3</v>
      </c>
      <c r="V14" s="50">
        <v>2</v>
      </c>
      <c r="W14" s="50">
        <v>1</v>
      </c>
      <c r="X14" s="45" t="s">
        <v>292</v>
      </c>
      <c r="Y14" s="45" t="s">
        <v>285</v>
      </c>
      <c r="Z14" s="45" t="s">
        <v>286</v>
      </c>
      <c r="AA14" s="48"/>
    </row>
    <row r="15" spans="1:27" ht="127.5" x14ac:dyDescent="0.25">
      <c r="B15" s="44"/>
      <c r="C15" s="45" t="s">
        <v>268</v>
      </c>
      <c r="D15" s="51" t="s">
        <v>293</v>
      </c>
      <c r="E15" s="45"/>
      <c r="F15" s="45" t="s">
        <v>294</v>
      </c>
      <c r="G15" s="45" t="s">
        <v>295</v>
      </c>
      <c r="H15" s="45" t="s">
        <v>296</v>
      </c>
      <c r="I15" s="45" t="s">
        <v>297</v>
      </c>
      <c r="J15" s="45" t="s">
        <v>298</v>
      </c>
      <c r="K15" s="47">
        <f t="shared" ref="K15:K64" si="0">+SUM(L15:W15)</f>
        <v>450</v>
      </c>
      <c r="L15" s="47">
        <v>30</v>
      </c>
      <c r="M15" s="47">
        <v>38</v>
      </c>
      <c r="N15" s="47">
        <v>38</v>
      </c>
      <c r="O15" s="47">
        <v>38</v>
      </c>
      <c r="P15" s="47">
        <v>38</v>
      </c>
      <c r="Q15" s="47">
        <v>38</v>
      </c>
      <c r="R15" s="47">
        <v>38</v>
      </c>
      <c r="S15" s="47">
        <v>38</v>
      </c>
      <c r="T15" s="47">
        <v>38</v>
      </c>
      <c r="U15" s="47">
        <v>40</v>
      </c>
      <c r="V15" s="47">
        <v>39</v>
      </c>
      <c r="W15" s="47">
        <v>37</v>
      </c>
      <c r="X15" s="45" t="s">
        <v>299</v>
      </c>
      <c r="Y15" s="45" t="s">
        <v>300</v>
      </c>
      <c r="Z15" s="45" t="s">
        <v>301</v>
      </c>
      <c r="AA15" s="52">
        <v>600000</v>
      </c>
    </row>
    <row r="16" spans="1:27" ht="153" x14ac:dyDescent="0.25">
      <c r="B16" s="44"/>
      <c r="C16" s="45" t="s">
        <v>268</v>
      </c>
      <c r="D16" s="51" t="s">
        <v>293</v>
      </c>
      <c r="E16" s="45"/>
      <c r="F16" s="45" t="s">
        <v>302</v>
      </c>
      <c r="G16" s="45" t="s">
        <v>303</v>
      </c>
      <c r="H16" s="45" t="s">
        <v>304</v>
      </c>
      <c r="I16" s="45" t="s">
        <v>297</v>
      </c>
      <c r="J16" s="45" t="s">
        <v>298</v>
      </c>
      <c r="K16" s="47">
        <f t="shared" si="0"/>
        <v>900</v>
      </c>
      <c r="L16" s="47">
        <v>75</v>
      </c>
      <c r="M16" s="47">
        <v>75</v>
      </c>
      <c r="N16" s="47">
        <v>75</v>
      </c>
      <c r="O16" s="47">
        <v>75</v>
      </c>
      <c r="P16" s="47">
        <v>75</v>
      </c>
      <c r="Q16" s="47">
        <v>75</v>
      </c>
      <c r="R16" s="47">
        <v>75</v>
      </c>
      <c r="S16" s="47">
        <v>75</v>
      </c>
      <c r="T16" s="47">
        <v>75</v>
      </c>
      <c r="U16" s="47">
        <v>75</v>
      </c>
      <c r="V16" s="47">
        <v>75</v>
      </c>
      <c r="W16" s="47">
        <v>75</v>
      </c>
      <c r="X16" s="45" t="s">
        <v>299</v>
      </c>
      <c r="Y16" s="45" t="s">
        <v>300</v>
      </c>
      <c r="Z16" s="45" t="s">
        <v>301</v>
      </c>
      <c r="AA16" s="53"/>
    </row>
    <row r="17" spans="2:27" ht="127.5" x14ac:dyDescent="0.25">
      <c r="B17" s="44"/>
      <c r="C17" s="45" t="s">
        <v>305</v>
      </c>
      <c r="D17" s="45" t="s">
        <v>278</v>
      </c>
      <c r="E17" s="45"/>
      <c r="F17" s="45" t="s">
        <v>306</v>
      </c>
      <c r="G17" s="45" t="s">
        <v>307</v>
      </c>
      <c r="H17" s="45" t="s">
        <v>308</v>
      </c>
      <c r="I17" s="45" t="s">
        <v>309</v>
      </c>
      <c r="J17" s="45" t="s">
        <v>310</v>
      </c>
      <c r="K17" s="47">
        <f t="shared" si="0"/>
        <v>1200</v>
      </c>
      <c r="L17" s="50"/>
      <c r="M17" s="50"/>
      <c r="N17" s="50"/>
      <c r="O17" s="50"/>
      <c r="P17" s="50"/>
      <c r="Q17" s="50"/>
      <c r="R17" s="50"/>
      <c r="S17" s="50">
        <v>600</v>
      </c>
      <c r="T17" s="50"/>
      <c r="U17" s="50"/>
      <c r="V17" s="50"/>
      <c r="W17" s="50">
        <v>600</v>
      </c>
      <c r="X17" s="45" t="s">
        <v>311</v>
      </c>
      <c r="Y17" s="45" t="s">
        <v>285</v>
      </c>
      <c r="Z17" s="45" t="s">
        <v>286</v>
      </c>
      <c r="AA17" s="48"/>
    </row>
    <row r="18" spans="2:27" ht="102" x14ac:dyDescent="0.25">
      <c r="B18" s="44"/>
      <c r="C18" s="45" t="s">
        <v>305</v>
      </c>
      <c r="D18" s="51" t="s">
        <v>312</v>
      </c>
      <c r="E18" s="51"/>
      <c r="F18" s="46" t="s">
        <v>313</v>
      </c>
      <c r="G18" s="51" t="s">
        <v>314</v>
      </c>
      <c r="H18" s="51" t="s">
        <v>315</v>
      </c>
      <c r="I18" s="51" t="s">
        <v>316</v>
      </c>
      <c r="J18" s="51" t="s">
        <v>317</v>
      </c>
      <c r="K18" s="47">
        <f t="shared" si="0"/>
        <v>100</v>
      </c>
      <c r="L18" s="47"/>
      <c r="M18" s="47"/>
      <c r="N18" s="47">
        <v>33</v>
      </c>
      <c r="O18" s="47"/>
      <c r="P18" s="47"/>
      <c r="Q18" s="47">
        <v>33</v>
      </c>
      <c r="R18" s="47"/>
      <c r="S18" s="47"/>
      <c r="T18" s="47">
        <v>34</v>
      </c>
      <c r="U18" s="47"/>
      <c r="V18" s="47"/>
      <c r="W18" s="47"/>
      <c r="X18" s="51" t="s">
        <v>318</v>
      </c>
      <c r="Y18" s="51" t="s">
        <v>319</v>
      </c>
      <c r="Z18" s="51" t="s">
        <v>320</v>
      </c>
      <c r="AA18" s="48"/>
    </row>
    <row r="19" spans="2:27" ht="153" x14ac:dyDescent="0.25">
      <c r="B19" s="44"/>
      <c r="C19" s="45" t="s">
        <v>305</v>
      </c>
      <c r="D19" s="54" t="str">
        <f>'DC - Sectores'!D12</f>
        <v>DC-GS-MCI3</v>
      </c>
      <c r="E19" s="45"/>
      <c r="F19" s="45" t="s">
        <v>321</v>
      </c>
      <c r="G19" s="54" t="str">
        <f>'DC - Sectores'!G12</f>
        <v>Reincorporar al Ciclo Comercial clientes que actualmente se encuetran de baja.</v>
      </c>
      <c r="H19" s="54" t="str">
        <f>'DC - Sectores'!H12</f>
        <v>* Identificar contratos de baja que en el terreno estén consumiendo energia.</v>
      </c>
      <c r="I19" s="54" t="str">
        <f>'DC - Sectores'!I12</f>
        <v>Cantidad de Clientes</v>
      </c>
      <c r="J19" s="54" t="str">
        <f>'DC - Sectores'!J12</f>
        <v>Cantidad de Clientes Revertidos / Objetivo Previsto</v>
      </c>
      <c r="K19" s="47">
        <f t="shared" si="0"/>
        <v>38295</v>
      </c>
      <c r="L19" s="50">
        <f>'DC - Sectores'!L12</f>
        <v>3322</v>
      </c>
      <c r="M19" s="50">
        <f>'DC - Sectores'!M12</f>
        <v>3242</v>
      </c>
      <c r="N19" s="50">
        <f>'DC - Sectores'!N12</f>
        <v>3355</v>
      </c>
      <c r="O19" s="50">
        <f>'DC - Sectores'!O12</f>
        <v>3222</v>
      </c>
      <c r="P19" s="50">
        <f>'DC - Sectores'!P12</f>
        <v>3272</v>
      </c>
      <c r="Q19" s="50">
        <f>'DC - Sectores'!Q12</f>
        <v>3230</v>
      </c>
      <c r="R19" s="50">
        <f>'DC - Sectores'!R12</f>
        <v>3122</v>
      </c>
      <c r="S19" s="50">
        <f>'DC - Sectores'!S12</f>
        <v>3226</v>
      </c>
      <c r="T19" s="50">
        <f>'DC - Sectores'!T12</f>
        <v>3280</v>
      </c>
      <c r="U19" s="50">
        <f>'DC - Sectores'!U12</f>
        <v>3072</v>
      </c>
      <c r="V19" s="50">
        <f>'DC - Sectores'!V12</f>
        <v>3022</v>
      </c>
      <c r="W19" s="50">
        <f>'DC - Sectores'!W12</f>
        <v>2930</v>
      </c>
      <c r="X19" s="54" t="str">
        <f>'DC - Sectores'!X12</f>
        <v>Imagen de las Consultas en el SGC</v>
      </c>
      <c r="Y19" s="54" t="str">
        <f>'DC - Sectores'!Y12</f>
        <v>Gerentes de Sector</v>
      </c>
      <c r="Z19" s="54" t="str">
        <f>'DC - Sectores'!Z12</f>
        <v>Sectores</v>
      </c>
      <c r="AA19" s="55">
        <f>'DC - Sectores'!AA12</f>
        <v>0</v>
      </c>
    </row>
    <row r="20" spans="2:27" ht="127.5" x14ac:dyDescent="0.25">
      <c r="B20" s="44"/>
      <c r="C20" s="45" t="s">
        <v>305</v>
      </c>
      <c r="D20" s="54" t="str">
        <f>'DC - Sectores'!D18</f>
        <v>DC-GS-MCI3</v>
      </c>
      <c r="E20" s="45"/>
      <c r="F20" s="45" t="s">
        <v>322</v>
      </c>
      <c r="G20" s="54" t="str">
        <f>'DC - Sectores'!G18</f>
        <v>Negociación y cobro de clientes que actualmente tienen una deuda mayor o igual a 2 facturas vencidas, con el objetivo de disminuir la misma.</v>
      </c>
      <c r="H20" s="54" t="str">
        <f>'DC - Sectores'!H18</f>
        <v>* Identificar clientes que se encuentran en este rango.</v>
      </c>
      <c r="I20" s="54" t="str">
        <f>'DC - Sectores'!I18</f>
        <v>Cantidad de Clientes</v>
      </c>
      <c r="J20" s="54" t="str">
        <f>'DC - Sectores'!J18</f>
        <v>Cantidad de Clientes que disminuyeron la Cant Fact / Objetivo Previsto</v>
      </c>
      <c r="K20" s="47">
        <f t="shared" si="0"/>
        <v>28114</v>
      </c>
      <c r="L20" s="50">
        <f>'DC - Sectores'!L18</f>
        <v>2298</v>
      </c>
      <c r="M20" s="50">
        <f>'DC - Sectores'!M18</f>
        <v>2118</v>
      </c>
      <c r="N20" s="50">
        <f>'DC - Sectores'!N18</f>
        <v>2430</v>
      </c>
      <c r="O20" s="50">
        <f>'DC - Sectores'!O18</f>
        <v>2288</v>
      </c>
      <c r="P20" s="50">
        <f>'DC - Sectores'!P18</f>
        <v>2438</v>
      </c>
      <c r="Q20" s="50">
        <f>'DC - Sectores'!Q18</f>
        <v>2310</v>
      </c>
      <c r="R20" s="50">
        <f>'DC - Sectores'!R18</f>
        <v>2438</v>
      </c>
      <c r="S20" s="50">
        <f>'DC - Sectores'!S18</f>
        <v>2218</v>
      </c>
      <c r="T20" s="50">
        <f>'DC - Sectores'!T18</f>
        <v>2430</v>
      </c>
      <c r="U20" s="50">
        <f>'DC - Sectores'!U18</f>
        <v>2568</v>
      </c>
      <c r="V20" s="50">
        <f>'DC - Sectores'!V18</f>
        <v>2298</v>
      </c>
      <c r="W20" s="50">
        <f>'DC - Sectores'!W18</f>
        <v>2280</v>
      </c>
      <c r="X20" s="54" t="str">
        <f>'DC - Sectores'!X18</f>
        <v>Imagen de las Consultas en el SGC</v>
      </c>
      <c r="Y20" s="54" t="str">
        <f>'DC - Sectores'!Y18</f>
        <v>Gerentes de Sector</v>
      </c>
      <c r="Z20" s="54" t="str">
        <f>'DC - Sectores'!Z18</f>
        <v>Sectores</v>
      </c>
      <c r="AA20" s="55">
        <f>'DC - Sectores'!AA18</f>
        <v>0</v>
      </c>
    </row>
    <row r="21" spans="2:27" s="2" customFormat="1" ht="129" customHeight="1" x14ac:dyDescent="0.25">
      <c r="B21" s="44"/>
      <c r="C21" s="51" t="s">
        <v>305</v>
      </c>
      <c r="D21" s="56" t="str">
        <f>'DC - Sectores'!D24</f>
        <v>DC-GS-MCI3</v>
      </c>
      <c r="E21" s="51"/>
      <c r="F21" s="51" t="s">
        <v>323</v>
      </c>
      <c r="G21" s="56" t="str">
        <f>'DC - Sectores'!G24</f>
        <v xml:space="preserve">Esta actividad consiste en incrementar la eficiencia en la aplicación del  proceso Contratación Nuevos Clientes </v>
      </c>
      <c r="H21" s="56" t="str">
        <f>'DC - Sectores'!H24</f>
        <v xml:space="preserve">* Realizar supervisión de expendientes en las oficinas  para detectar oportunidades de mejora.
* Auditar la aplicación del proceso y remirir el % de error realizado por las oficinas.   
* Los errores identificados se enviarán por usuarios a fin de crear conciencia y motivar a la correcta aplicación.     </v>
      </c>
      <c r="I21" s="56" t="str">
        <f>'DC - Sectores'!I24</f>
        <v>Cantidad de Contratos Activos</v>
      </c>
      <c r="J21" s="56" t="str">
        <f>'DC - Sectores'!J24</f>
        <v>Ultima Cantidad de Contratos Activos / Objetivo Previsto</v>
      </c>
      <c r="K21" s="57">
        <f>+W21</f>
        <v>987011.02943894919</v>
      </c>
      <c r="L21" s="50">
        <f>'DC - Sectores'!L24</f>
        <v>944160</v>
      </c>
      <c r="M21" s="50">
        <f>'DC - Sectores'!M24</f>
        <v>948021</v>
      </c>
      <c r="N21" s="50">
        <f>'DC - Sectores'!N24</f>
        <v>951888.78599999996</v>
      </c>
      <c r="O21" s="50">
        <f>'DC - Sectores'!O24</f>
        <v>955763.39871600003</v>
      </c>
      <c r="P21" s="50">
        <f>'DC - Sectores'!P24</f>
        <v>959644.87910829601</v>
      </c>
      <c r="Q21" s="50">
        <f>'DC - Sectores'!Q24</f>
        <v>963533.2683829458</v>
      </c>
      <c r="R21" s="50">
        <f>'DC - Sectores'!R24</f>
        <v>967428.6079932435</v>
      </c>
      <c r="S21" s="50">
        <f>'DC - Sectores'!S24</f>
        <v>971330.93964120292</v>
      </c>
      <c r="T21" s="50">
        <f>'DC - Sectores'!T24</f>
        <v>975240.30527905014</v>
      </c>
      <c r="U21" s="50">
        <f>'DC - Sectores'!U24</f>
        <v>979156.74711072445</v>
      </c>
      <c r="V21" s="50">
        <f>'DC - Sectores'!V24</f>
        <v>983080.30759338883</v>
      </c>
      <c r="W21" s="50">
        <f>'DC - Sectores'!W24</f>
        <v>987011.02943894919</v>
      </c>
      <c r="X21" s="56" t="str">
        <f>'DC - Sectores'!X24</f>
        <v>Imagen de las Consultas en el SGC</v>
      </c>
      <c r="Y21" s="56" t="str">
        <f>'DC - Sectores'!Y24</f>
        <v>Gerentes de Sector</v>
      </c>
      <c r="Z21" s="56" t="str">
        <f>'DC - Sectores'!Z24</f>
        <v>Sectores</v>
      </c>
      <c r="AA21" s="58">
        <f>'DC - Sectores'!AA24</f>
        <v>0</v>
      </c>
    </row>
    <row r="22" spans="2:27" ht="204" x14ac:dyDescent="0.25">
      <c r="B22" s="44"/>
      <c r="C22" s="45" t="s">
        <v>305</v>
      </c>
      <c r="D22" s="45" t="s">
        <v>293</v>
      </c>
      <c r="E22" s="45"/>
      <c r="F22" s="46" t="s">
        <v>324</v>
      </c>
      <c r="G22" s="45" t="s">
        <v>325</v>
      </c>
      <c r="H22" s="45" t="s">
        <v>326</v>
      </c>
      <c r="I22" s="45" t="s">
        <v>327</v>
      </c>
      <c r="J22" s="45" t="s">
        <v>328</v>
      </c>
      <c r="K22" s="47">
        <f t="shared" si="0"/>
        <v>3540</v>
      </c>
      <c r="L22" s="50">
        <v>295</v>
      </c>
      <c r="M22" s="50">
        <v>295</v>
      </c>
      <c r="N22" s="50">
        <v>295</v>
      </c>
      <c r="O22" s="50">
        <v>295</v>
      </c>
      <c r="P22" s="50">
        <v>295</v>
      </c>
      <c r="Q22" s="50">
        <v>295</v>
      </c>
      <c r="R22" s="50">
        <v>295</v>
      </c>
      <c r="S22" s="50">
        <v>295</v>
      </c>
      <c r="T22" s="50">
        <v>295</v>
      </c>
      <c r="U22" s="50">
        <v>295</v>
      </c>
      <c r="V22" s="50">
        <v>295</v>
      </c>
      <c r="W22" s="50">
        <v>295</v>
      </c>
      <c r="X22" s="45" t="s">
        <v>329</v>
      </c>
      <c r="Y22" s="45" t="s">
        <v>300</v>
      </c>
      <c r="Z22" s="45" t="s">
        <v>301</v>
      </c>
      <c r="AA22" s="53"/>
    </row>
    <row r="23" spans="2:27" ht="204" x14ac:dyDescent="0.25">
      <c r="B23" s="44"/>
      <c r="C23" s="45" t="s">
        <v>305</v>
      </c>
      <c r="D23" s="45" t="s">
        <v>293</v>
      </c>
      <c r="E23" s="45"/>
      <c r="F23" s="45" t="s">
        <v>330</v>
      </c>
      <c r="G23" s="45" t="s">
        <v>331</v>
      </c>
      <c r="H23" s="45" t="s">
        <v>332</v>
      </c>
      <c r="I23" s="45" t="s">
        <v>333</v>
      </c>
      <c r="J23" s="45" t="s">
        <v>334</v>
      </c>
      <c r="K23" s="47">
        <f t="shared" si="0"/>
        <v>50</v>
      </c>
      <c r="L23" s="50">
        <v>3</v>
      </c>
      <c r="M23" s="50">
        <v>5</v>
      </c>
      <c r="N23" s="50">
        <v>4</v>
      </c>
      <c r="O23" s="50">
        <v>4</v>
      </c>
      <c r="P23" s="50">
        <v>5</v>
      </c>
      <c r="Q23" s="50">
        <v>5</v>
      </c>
      <c r="R23" s="50">
        <v>4</v>
      </c>
      <c r="S23" s="50">
        <v>4</v>
      </c>
      <c r="T23" s="50">
        <v>4</v>
      </c>
      <c r="U23" s="50">
        <v>4</v>
      </c>
      <c r="V23" s="50">
        <v>4</v>
      </c>
      <c r="W23" s="50">
        <v>4</v>
      </c>
      <c r="X23" s="45" t="s">
        <v>335</v>
      </c>
      <c r="Y23" s="45" t="s">
        <v>300</v>
      </c>
      <c r="Z23" s="45" t="s">
        <v>301</v>
      </c>
      <c r="AA23" s="53"/>
    </row>
    <row r="24" spans="2:27" ht="153" x14ac:dyDescent="0.25">
      <c r="B24" s="44"/>
      <c r="C24" s="45" t="s">
        <v>305</v>
      </c>
      <c r="D24" s="45" t="s">
        <v>293</v>
      </c>
      <c r="E24" s="45"/>
      <c r="F24" s="45" t="s">
        <v>336</v>
      </c>
      <c r="G24" s="45" t="s">
        <v>337</v>
      </c>
      <c r="H24" s="45" t="s">
        <v>338</v>
      </c>
      <c r="I24" s="45" t="s">
        <v>339</v>
      </c>
      <c r="J24" s="45" t="s">
        <v>340</v>
      </c>
      <c r="K24" s="47">
        <f t="shared" si="0"/>
        <v>25</v>
      </c>
      <c r="L24" s="50">
        <v>2</v>
      </c>
      <c r="M24" s="50">
        <v>2</v>
      </c>
      <c r="N24" s="50">
        <v>2</v>
      </c>
      <c r="O24" s="50">
        <v>2</v>
      </c>
      <c r="P24" s="50">
        <v>2</v>
      </c>
      <c r="Q24" s="50">
        <v>2</v>
      </c>
      <c r="R24" s="50">
        <v>2</v>
      </c>
      <c r="S24" s="50">
        <v>2</v>
      </c>
      <c r="T24" s="50">
        <v>2</v>
      </c>
      <c r="U24" s="50">
        <v>3</v>
      </c>
      <c r="V24" s="50">
        <v>2</v>
      </c>
      <c r="W24" s="50">
        <v>2</v>
      </c>
      <c r="X24" s="45" t="s">
        <v>341</v>
      </c>
      <c r="Y24" s="45" t="s">
        <v>300</v>
      </c>
      <c r="Z24" s="45" t="s">
        <v>301</v>
      </c>
      <c r="AA24" s="53"/>
    </row>
    <row r="25" spans="2:27" ht="153" x14ac:dyDescent="0.25">
      <c r="B25" s="44"/>
      <c r="C25" s="45" t="s">
        <v>342</v>
      </c>
      <c r="D25" s="54" t="str">
        <f>'DC - Sectores'!D30</f>
        <v>DC-GS-MCI2</v>
      </c>
      <c r="E25" s="45"/>
      <c r="F25" s="46" t="s">
        <v>343</v>
      </c>
      <c r="G25" s="54" t="s">
        <v>344</v>
      </c>
      <c r="H25" s="54" t="s">
        <v>345</v>
      </c>
      <c r="I25" s="54" t="str">
        <f>'DC - Sectores'!I30</f>
        <v>Cantidad de Medidores</v>
      </c>
      <c r="J25" s="54" t="str">
        <f>'DC - Sectores'!J30</f>
        <v>Cantidad de Medidores / Objetivo Previsto</v>
      </c>
      <c r="K25" s="47">
        <f t="shared" si="0"/>
        <v>37260</v>
      </c>
      <c r="L25" s="50">
        <f>'DC - Sectores'!L30</f>
        <v>3105</v>
      </c>
      <c r="M25" s="50">
        <f>'DC - Sectores'!M30</f>
        <v>3105</v>
      </c>
      <c r="N25" s="50">
        <f>'DC - Sectores'!N30</f>
        <v>3105</v>
      </c>
      <c r="O25" s="50">
        <f>'DC - Sectores'!O30</f>
        <v>3105</v>
      </c>
      <c r="P25" s="50">
        <f>'DC - Sectores'!P30</f>
        <v>3105</v>
      </c>
      <c r="Q25" s="50">
        <f>'DC - Sectores'!Q30</f>
        <v>3105</v>
      </c>
      <c r="R25" s="50">
        <f>'DC - Sectores'!R30</f>
        <v>3105</v>
      </c>
      <c r="S25" s="50">
        <f>'DC - Sectores'!S30</f>
        <v>3105</v>
      </c>
      <c r="T25" s="50">
        <f>'DC - Sectores'!T30</f>
        <v>3105</v>
      </c>
      <c r="U25" s="50">
        <f>'DC - Sectores'!U30</f>
        <v>3105</v>
      </c>
      <c r="V25" s="50">
        <f>'DC - Sectores'!V30</f>
        <v>3105</v>
      </c>
      <c r="W25" s="50">
        <f>'DC - Sectores'!W30</f>
        <v>3105</v>
      </c>
      <c r="X25" s="54" t="str">
        <f>'DC - Sectores'!X30</f>
        <v>Imagen de las Consultas en el SGC</v>
      </c>
      <c r="Y25" s="54" t="str">
        <f>'DC - Sectores'!Y30</f>
        <v>Gerentes de Sector</v>
      </c>
      <c r="Z25" s="54" t="str">
        <f>'DC - Sectores'!Z30</f>
        <v>Sectores</v>
      </c>
      <c r="AA25" s="55">
        <f>'DC - Sectores'!AA30</f>
        <v>0</v>
      </c>
    </row>
    <row r="26" spans="2:27" ht="280.5" x14ac:dyDescent="0.25">
      <c r="B26" s="44"/>
      <c r="C26" s="45" t="s">
        <v>342</v>
      </c>
      <c r="D26" s="54" t="str">
        <f>'DC - Sectores'!D36</f>
        <v>DC-GS-MCI2</v>
      </c>
      <c r="E26" s="45"/>
      <c r="F26" s="45" t="s">
        <v>346</v>
      </c>
      <c r="G26" s="54" t="s">
        <v>347</v>
      </c>
      <c r="H26" s="54" t="s">
        <v>348</v>
      </c>
      <c r="I26" s="54" t="str">
        <f>'DC - Sectores'!I36</f>
        <v>Cantidad de Medidores</v>
      </c>
      <c r="J26" s="54" t="str">
        <f>'DC - Sectores'!J36</f>
        <v>Cantidad de Medidores / Objetivo Previsto</v>
      </c>
      <c r="K26" s="47">
        <f t="shared" si="0"/>
        <v>7608</v>
      </c>
      <c r="L26" s="50">
        <f>'DC - Sectores'!L36</f>
        <v>634</v>
      </c>
      <c r="M26" s="50">
        <f>'DC - Sectores'!M36</f>
        <v>634</v>
      </c>
      <c r="N26" s="50">
        <f>'DC - Sectores'!N36</f>
        <v>634</v>
      </c>
      <c r="O26" s="50">
        <f>'DC - Sectores'!O36</f>
        <v>634</v>
      </c>
      <c r="P26" s="50">
        <f>'DC - Sectores'!P36</f>
        <v>634</v>
      </c>
      <c r="Q26" s="50">
        <f>'DC - Sectores'!Q36</f>
        <v>634</v>
      </c>
      <c r="R26" s="50">
        <f>'DC - Sectores'!R36</f>
        <v>634</v>
      </c>
      <c r="S26" s="50">
        <f>'DC - Sectores'!S36</f>
        <v>634</v>
      </c>
      <c r="T26" s="50">
        <f>'DC - Sectores'!T36</f>
        <v>634</v>
      </c>
      <c r="U26" s="50">
        <f>'DC - Sectores'!U36</f>
        <v>634</v>
      </c>
      <c r="V26" s="50">
        <f>'DC - Sectores'!V36</f>
        <v>634</v>
      </c>
      <c r="W26" s="50">
        <f>'DC - Sectores'!W36</f>
        <v>634</v>
      </c>
      <c r="X26" s="54" t="str">
        <f>'DC - Sectores'!X36</f>
        <v>Imagen de las Consultas en el SGC</v>
      </c>
      <c r="Y26" s="54" t="str">
        <f>'DC - Sectores'!Y36</f>
        <v>Gerentes de Sector</v>
      </c>
      <c r="Z26" s="54" t="str">
        <f>'DC - Sectores'!Z36</f>
        <v>Sectores</v>
      </c>
      <c r="AA26" s="55">
        <f>'DC - Sectores'!AA36</f>
        <v>0</v>
      </c>
    </row>
    <row r="27" spans="2:27" ht="204" x14ac:dyDescent="0.25">
      <c r="B27" s="44"/>
      <c r="C27" s="45" t="s">
        <v>342</v>
      </c>
      <c r="D27" s="45" t="s">
        <v>278</v>
      </c>
      <c r="E27" s="45" t="s">
        <v>349</v>
      </c>
      <c r="F27" s="46" t="s">
        <v>350</v>
      </c>
      <c r="G27" s="45" t="s">
        <v>351</v>
      </c>
      <c r="H27" s="45" t="s">
        <v>352</v>
      </c>
      <c r="I27" s="45" t="s">
        <v>353</v>
      </c>
      <c r="J27" s="45" t="s">
        <v>354</v>
      </c>
      <c r="K27" s="47">
        <f t="shared" si="0"/>
        <v>5</v>
      </c>
      <c r="L27" s="50"/>
      <c r="M27" s="50"/>
      <c r="N27" s="50">
        <v>1</v>
      </c>
      <c r="O27" s="50">
        <v>1</v>
      </c>
      <c r="P27" s="50">
        <v>1</v>
      </c>
      <c r="Q27" s="50">
        <v>1</v>
      </c>
      <c r="R27" s="50">
        <v>1</v>
      </c>
      <c r="S27" s="50"/>
      <c r="T27" s="50"/>
      <c r="U27" s="50"/>
      <c r="V27" s="50"/>
      <c r="W27" s="50"/>
      <c r="X27" s="45" t="s">
        <v>353</v>
      </c>
      <c r="Y27" s="45" t="s">
        <v>285</v>
      </c>
      <c r="Z27" s="45" t="s">
        <v>286</v>
      </c>
      <c r="AA27" s="59">
        <v>200000</v>
      </c>
    </row>
    <row r="28" spans="2:27" ht="102" x14ac:dyDescent="0.25">
      <c r="B28" s="44" t="s">
        <v>44</v>
      </c>
      <c r="C28" s="51" t="s">
        <v>45</v>
      </c>
      <c r="D28" s="45" t="s">
        <v>355</v>
      </c>
      <c r="E28" s="45"/>
      <c r="F28" s="46" t="s">
        <v>356</v>
      </c>
      <c r="G28" s="45" t="s">
        <v>357</v>
      </c>
      <c r="H28" s="45" t="s">
        <v>358</v>
      </c>
      <c r="I28" s="45" t="s">
        <v>359</v>
      </c>
      <c r="J28" s="45" t="s">
        <v>360</v>
      </c>
      <c r="K28" s="47">
        <f t="shared" si="0"/>
        <v>50000</v>
      </c>
      <c r="L28" s="47">
        <v>4166</v>
      </c>
      <c r="M28" s="47">
        <v>4166</v>
      </c>
      <c r="N28" s="47">
        <v>4166</v>
      </c>
      <c r="O28" s="47">
        <v>4170</v>
      </c>
      <c r="P28" s="47">
        <v>4166</v>
      </c>
      <c r="Q28" s="47">
        <v>4166</v>
      </c>
      <c r="R28" s="47">
        <v>4166</v>
      </c>
      <c r="S28" s="47">
        <v>4166</v>
      </c>
      <c r="T28" s="47">
        <v>4166</v>
      </c>
      <c r="U28" s="47">
        <v>4170</v>
      </c>
      <c r="V28" s="47">
        <v>4166</v>
      </c>
      <c r="W28" s="47">
        <v>4166</v>
      </c>
      <c r="X28" s="45" t="s">
        <v>361</v>
      </c>
      <c r="Y28" s="45" t="s">
        <v>362</v>
      </c>
      <c r="Z28" s="45" t="s">
        <v>363</v>
      </c>
      <c r="AA28" s="45"/>
    </row>
    <row r="29" spans="2:27" ht="382.5" x14ac:dyDescent="0.25">
      <c r="B29" s="44"/>
      <c r="C29" s="51" t="s">
        <v>45</v>
      </c>
      <c r="D29" s="45" t="s">
        <v>355</v>
      </c>
      <c r="E29" s="45"/>
      <c r="F29" s="46" t="s">
        <v>364</v>
      </c>
      <c r="G29" s="45" t="s">
        <v>365</v>
      </c>
      <c r="H29" s="45" t="s">
        <v>366</v>
      </c>
      <c r="I29" s="45" t="s">
        <v>367</v>
      </c>
      <c r="J29" s="45" t="s">
        <v>368</v>
      </c>
      <c r="K29" s="47">
        <f t="shared" si="0"/>
        <v>15000</v>
      </c>
      <c r="L29" s="47">
        <v>1250</v>
      </c>
      <c r="M29" s="47">
        <v>1250</v>
      </c>
      <c r="N29" s="47">
        <v>1250</v>
      </c>
      <c r="O29" s="47">
        <v>1250</v>
      </c>
      <c r="P29" s="47">
        <v>1250</v>
      </c>
      <c r="Q29" s="47">
        <v>1250</v>
      </c>
      <c r="R29" s="47">
        <v>1250</v>
      </c>
      <c r="S29" s="47">
        <v>1250</v>
      </c>
      <c r="T29" s="47">
        <v>1250</v>
      </c>
      <c r="U29" s="47">
        <v>1250</v>
      </c>
      <c r="V29" s="47">
        <v>1250</v>
      </c>
      <c r="W29" s="47">
        <v>1250</v>
      </c>
      <c r="X29" s="45" t="s">
        <v>361</v>
      </c>
      <c r="Y29" s="45" t="s">
        <v>362</v>
      </c>
      <c r="Z29" s="45" t="s">
        <v>363</v>
      </c>
      <c r="AA29" s="45"/>
    </row>
    <row r="30" spans="2:27" ht="102" x14ac:dyDescent="0.25">
      <c r="B30" s="44"/>
      <c r="C30" s="51" t="s">
        <v>45</v>
      </c>
      <c r="D30" s="45" t="s">
        <v>278</v>
      </c>
      <c r="E30" s="45"/>
      <c r="F30" s="45" t="s">
        <v>369</v>
      </c>
      <c r="G30" s="45" t="s">
        <v>370</v>
      </c>
      <c r="H30" s="45" t="s">
        <v>371</v>
      </c>
      <c r="I30" s="45" t="s">
        <v>372</v>
      </c>
      <c r="J30" s="45" t="s">
        <v>373</v>
      </c>
      <c r="K30" s="47">
        <f t="shared" si="0"/>
        <v>30</v>
      </c>
      <c r="L30" s="50"/>
      <c r="M30" s="50">
        <v>3</v>
      </c>
      <c r="N30" s="50">
        <v>3</v>
      </c>
      <c r="O30" s="50">
        <v>3</v>
      </c>
      <c r="P30" s="50">
        <v>3</v>
      </c>
      <c r="Q30" s="50">
        <v>3</v>
      </c>
      <c r="R30" s="50">
        <v>3</v>
      </c>
      <c r="S30" s="50">
        <v>3</v>
      </c>
      <c r="T30" s="50">
        <v>3</v>
      </c>
      <c r="U30" s="50">
        <v>2</v>
      </c>
      <c r="V30" s="50">
        <v>3</v>
      </c>
      <c r="W30" s="50">
        <v>1</v>
      </c>
      <c r="X30" s="45" t="s">
        <v>374</v>
      </c>
      <c r="Y30" s="45" t="s">
        <v>285</v>
      </c>
      <c r="Z30" s="45" t="s">
        <v>286</v>
      </c>
      <c r="AA30" s="48"/>
    </row>
    <row r="31" spans="2:27" ht="357" x14ac:dyDescent="0.25">
      <c r="B31" s="44"/>
      <c r="C31" s="51" t="s">
        <v>45</v>
      </c>
      <c r="D31" s="54" t="str">
        <f>'DC - Sectores'!D42</f>
        <v>DC-GS-MCI1</v>
      </c>
      <c r="E31" s="45"/>
      <c r="F31" s="45" t="s">
        <v>375</v>
      </c>
      <c r="G31" s="54" t="s">
        <v>376</v>
      </c>
      <c r="H31" s="54" t="s">
        <v>377</v>
      </c>
      <c r="I31" s="54" t="str">
        <f>'DC - Sectores'!I42</f>
        <v>Cantidad de actualizaciones</v>
      </c>
      <c r="J31" s="54" t="str">
        <f>'DC - Sectores'!J42</f>
        <v>Cantidad de actualizaciones / Objetivo Previsto</v>
      </c>
      <c r="K31" s="47">
        <f t="shared" si="0"/>
        <v>9540</v>
      </c>
      <c r="L31" s="50">
        <f>'DC - Sectores'!L42</f>
        <v>795</v>
      </c>
      <c r="M31" s="50">
        <f>'DC - Sectores'!M42</f>
        <v>795</v>
      </c>
      <c r="N31" s="50">
        <f>'DC - Sectores'!N42</f>
        <v>795</v>
      </c>
      <c r="O31" s="50">
        <f>'DC - Sectores'!O42</f>
        <v>795</v>
      </c>
      <c r="P31" s="50">
        <f>'DC - Sectores'!P42</f>
        <v>795</v>
      </c>
      <c r="Q31" s="50">
        <f>'DC - Sectores'!Q42</f>
        <v>795</v>
      </c>
      <c r="R31" s="50">
        <f>'DC - Sectores'!R42</f>
        <v>795</v>
      </c>
      <c r="S31" s="50">
        <f>'DC - Sectores'!S42</f>
        <v>795</v>
      </c>
      <c r="T31" s="50">
        <f>'DC - Sectores'!T42</f>
        <v>795</v>
      </c>
      <c r="U31" s="50">
        <f>'DC - Sectores'!U42</f>
        <v>795</v>
      </c>
      <c r="V31" s="50">
        <f>'DC - Sectores'!V42</f>
        <v>795</v>
      </c>
      <c r="W31" s="50">
        <f>'DC - Sectores'!W42</f>
        <v>795</v>
      </c>
      <c r="X31" s="54" t="str">
        <f>'DC - Sectores'!X42</f>
        <v>Imagen de las Consultas en el SGC de clientes que tengan por lo menos 3 facturaciones en CD</v>
      </c>
      <c r="Y31" s="54" t="str">
        <f>'DC - Sectores'!Y42</f>
        <v>Gerentes de Sector</v>
      </c>
      <c r="Z31" s="54" t="str">
        <f>'DC - Sectores'!Z42</f>
        <v>Sectores</v>
      </c>
      <c r="AA31" s="55">
        <f>'DC - Sectores'!AA42</f>
        <v>0</v>
      </c>
    </row>
    <row r="32" spans="2:27" ht="409.5" x14ac:dyDescent="0.25">
      <c r="B32" s="44"/>
      <c r="C32" s="51" t="s">
        <v>45</v>
      </c>
      <c r="D32" s="60" t="str">
        <f>'DC - Sectores'!D48</f>
        <v>DC-GS-MCI1</v>
      </c>
      <c r="E32" s="45"/>
      <c r="F32" s="45" t="s">
        <v>378</v>
      </c>
      <c r="G32" s="60" t="s">
        <v>379</v>
      </c>
      <c r="H32" s="60" t="s">
        <v>380</v>
      </c>
      <c r="I32" s="60" t="str">
        <f>'DC - Sectores'!I48</f>
        <v>% de Cantidad de Actas Cobradas</v>
      </c>
      <c r="J32" s="60" t="str">
        <f>'DC - Sectores'!J48</f>
        <v>Cantidad de Actas Cobradas del Año / Cantidad de Actas Facturadas en el Año</v>
      </c>
      <c r="K32" s="61">
        <f>+AVERAGE(L32:W32)</f>
        <v>0.99633333333333329</v>
      </c>
      <c r="L32" s="61">
        <f>'DC - Sectores'!L48</f>
        <v>0.99199999999999999</v>
      </c>
      <c r="M32" s="61">
        <f>'DC - Sectores'!M48</f>
        <v>0.96</v>
      </c>
      <c r="N32" s="61">
        <f>'DC - Sectores'!N48</f>
        <v>1.004</v>
      </c>
      <c r="O32" s="61">
        <f>'DC - Sectores'!O48</f>
        <v>0.99600000000000011</v>
      </c>
      <c r="P32" s="61">
        <f>'DC - Sectores'!P48</f>
        <v>1.004</v>
      </c>
      <c r="Q32" s="61">
        <f>'DC - Sectores'!Q48</f>
        <v>1</v>
      </c>
      <c r="R32" s="61">
        <f>'DC - Sectores'!R48</f>
        <v>1.008</v>
      </c>
      <c r="S32" s="61">
        <f>'DC - Sectores'!S48</f>
        <v>1</v>
      </c>
      <c r="T32" s="61">
        <f>'DC - Sectores'!T48</f>
        <v>0.99199999999999999</v>
      </c>
      <c r="U32" s="61">
        <f>'DC - Sectores'!U48</f>
        <v>1.008</v>
      </c>
      <c r="V32" s="61">
        <f>'DC - Sectores'!V48</f>
        <v>0.99199999999999999</v>
      </c>
      <c r="W32" s="61">
        <f>'DC - Sectores'!W48</f>
        <v>1</v>
      </c>
      <c r="X32" s="60" t="str">
        <f>'DC - Sectores'!X48</f>
        <v>Imagen de las Consultas en el SGC</v>
      </c>
      <c r="Y32" s="60" t="str">
        <f>'DC - Sectores'!Y48</f>
        <v>Gerentes de Sector</v>
      </c>
      <c r="Z32" s="60" t="str">
        <f>'DC - Sectores'!Z48</f>
        <v>Sectores</v>
      </c>
      <c r="AA32" s="55">
        <f>'DC - Sectores'!AA48</f>
        <v>0</v>
      </c>
    </row>
    <row r="33" spans="2:27" ht="409.5" x14ac:dyDescent="0.25">
      <c r="B33" s="44"/>
      <c r="C33" s="51" t="s">
        <v>45</v>
      </c>
      <c r="D33" s="54" t="str">
        <f>'DC - Sectores'!D54</f>
        <v>DC-GS-MCI1</v>
      </c>
      <c r="E33" s="45"/>
      <c r="F33" s="45" t="s">
        <v>381</v>
      </c>
      <c r="G33" s="54" t="s">
        <v>382</v>
      </c>
      <c r="H33" s="54" t="s">
        <v>383</v>
      </c>
      <c r="I33" s="54" t="str">
        <f>'DC - Sectores'!I54</f>
        <v>Cantidad de cambios tarifa</v>
      </c>
      <c r="J33" s="54" t="str">
        <f>'DC - Sectores'!J54</f>
        <v>Cantidad de cambios tarifa / Objetivo Previsto</v>
      </c>
      <c r="K33" s="47">
        <f t="shared" si="0"/>
        <v>3096</v>
      </c>
      <c r="L33" s="50">
        <f>'DC - Sectores'!L54</f>
        <v>258</v>
      </c>
      <c r="M33" s="50">
        <f>'DC - Sectores'!M54</f>
        <v>258</v>
      </c>
      <c r="N33" s="50">
        <f>'DC - Sectores'!N54</f>
        <v>258</v>
      </c>
      <c r="O33" s="50">
        <f>'DC - Sectores'!O54</f>
        <v>258</v>
      </c>
      <c r="P33" s="50">
        <f>'DC - Sectores'!P54</f>
        <v>258</v>
      </c>
      <c r="Q33" s="50">
        <f>'DC - Sectores'!Q54</f>
        <v>258</v>
      </c>
      <c r="R33" s="50">
        <f>'DC - Sectores'!R54</f>
        <v>258</v>
      </c>
      <c r="S33" s="50">
        <f>'DC - Sectores'!S54</f>
        <v>258</v>
      </c>
      <c r="T33" s="50">
        <f>'DC - Sectores'!T54</f>
        <v>258</v>
      </c>
      <c r="U33" s="50">
        <f>'DC - Sectores'!U54</f>
        <v>258</v>
      </c>
      <c r="V33" s="50">
        <f>'DC - Sectores'!V54</f>
        <v>258</v>
      </c>
      <c r="W33" s="50">
        <f>'DC - Sectores'!W54</f>
        <v>258</v>
      </c>
      <c r="X33" s="54" t="str">
        <f>'DC - Sectores'!X54</f>
        <v>Imagen de las Consultas en el SGC</v>
      </c>
      <c r="Y33" s="54" t="str">
        <f>'DC - Sectores'!Y54</f>
        <v>Gerentes de Sector</v>
      </c>
      <c r="Z33" s="54" t="str">
        <f>'DC - Sectores'!Z54</f>
        <v>Sectores</v>
      </c>
      <c r="AA33" s="55">
        <f>'DC - Sectores'!AA54</f>
        <v>0</v>
      </c>
    </row>
    <row r="34" spans="2:27" ht="409.5" x14ac:dyDescent="0.25">
      <c r="B34" s="44"/>
      <c r="C34" s="51" t="s">
        <v>45</v>
      </c>
      <c r="D34" s="54" t="str">
        <f>'DC - Sectores'!D60</f>
        <v>DC-GS-MCI2</v>
      </c>
      <c r="E34" s="45"/>
      <c r="F34" s="45" t="s">
        <v>384</v>
      </c>
      <c r="G34" s="54" t="s">
        <v>385</v>
      </c>
      <c r="H34" s="54" t="s">
        <v>386</v>
      </c>
      <c r="I34" s="54" t="str">
        <f>'DC - Sectores'!I60</f>
        <v>Cantidad Anomalias reducidas</v>
      </c>
      <c r="J34" s="54" t="str">
        <f>'DC - Sectores'!J60</f>
        <v>Cantidad Anomalias reducidas / Objetivo Previsto</v>
      </c>
      <c r="K34" s="47">
        <f t="shared" si="0"/>
        <v>5600</v>
      </c>
      <c r="L34" s="50">
        <f>'DC - Sectores'!L60</f>
        <v>425</v>
      </c>
      <c r="M34" s="50">
        <f>'DC - Sectores'!M60</f>
        <v>425</v>
      </c>
      <c r="N34" s="50">
        <f>'DC - Sectores'!N60</f>
        <v>437</v>
      </c>
      <c r="O34" s="50">
        <f>'DC - Sectores'!O60</f>
        <v>427</v>
      </c>
      <c r="P34" s="50">
        <f>'DC - Sectores'!P60</f>
        <v>457</v>
      </c>
      <c r="Q34" s="50">
        <f>'DC - Sectores'!Q60</f>
        <v>427</v>
      </c>
      <c r="R34" s="50">
        <f>'DC - Sectores'!R60</f>
        <v>427</v>
      </c>
      <c r="S34" s="50">
        <f>'DC - Sectores'!S60</f>
        <v>557</v>
      </c>
      <c r="T34" s="50">
        <f>'DC - Sectores'!T60</f>
        <v>607</v>
      </c>
      <c r="U34" s="50">
        <f>'DC - Sectores'!U60</f>
        <v>557</v>
      </c>
      <c r="V34" s="50">
        <f>'DC - Sectores'!V60</f>
        <v>427</v>
      </c>
      <c r="W34" s="50">
        <f>'DC - Sectores'!W60</f>
        <v>427</v>
      </c>
      <c r="X34" s="54" t="str">
        <f>'DC - Sectores'!X60</f>
        <v>Consultas en la Aplicación</v>
      </c>
      <c r="Y34" s="54" t="str">
        <f>'DC - Sectores'!Y60</f>
        <v>Gerentes de Sector</v>
      </c>
      <c r="Z34" s="54" t="str">
        <f>'DC - Sectores'!Z60</f>
        <v>Sectores</v>
      </c>
      <c r="AA34" s="55">
        <f>'DC - Sectores'!AA60</f>
        <v>0</v>
      </c>
    </row>
    <row r="35" spans="2:27" ht="409.5" x14ac:dyDescent="0.25">
      <c r="B35" s="44"/>
      <c r="C35" s="51" t="s">
        <v>45</v>
      </c>
      <c r="D35" s="54" t="str">
        <f>'DC - Sectores'!D66</f>
        <v>DC-GS-MCI2</v>
      </c>
      <c r="E35" s="45"/>
      <c r="F35" s="45" t="s">
        <v>387</v>
      </c>
      <c r="G35" s="54" t="s">
        <v>385</v>
      </c>
      <c r="H35" s="54" t="s">
        <v>386</v>
      </c>
      <c r="I35" s="54" t="str">
        <f>'DC - Sectores'!I66</f>
        <v>Cantidad Anomalias reducidas</v>
      </c>
      <c r="J35" s="54" t="str">
        <f>'DC - Sectores'!J66</f>
        <v>Cantidad Anomalias reducidas / Objetivo Previsto</v>
      </c>
      <c r="K35" s="47">
        <f t="shared" si="0"/>
        <v>5000</v>
      </c>
      <c r="L35" s="50">
        <f>'DC - Sectores'!L66</f>
        <v>400</v>
      </c>
      <c r="M35" s="50">
        <f>'DC - Sectores'!M66</f>
        <v>400</v>
      </c>
      <c r="N35" s="50">
        <f>'DC - Sectores'!N66</f>
        <v>400</v>
      </c>
      <c r="O35" s="50">
        <f>'DC - Sectores'!O66</f>
        <v>400</v>
      </c>
      <c r="P35" s="50">
        <f>'DC - Sectores'!P66</f>
        <v>400</v>
      </c>
      <c r="Q35" s="50">
        <f>'DC - Sectores'!Q66</f>
        <v>400</v>
      </c>
      <c r="R35" s="50">
        <f>'DC - Sectores'!R66</f>
        <v>400</v>
      </c>
      <c r="S35" s="50">
        <f>'DC - Sectores'!S66</f>
        <v>450</v>
      </c>
      <c r="T35" s="50">
        <f>'DC - Sectores'!T66</f>
        <v>500</v>
      </c>
      <c r="U35" s="50">
        <f>'DC - Sectores'!U66</f>
        <v>450</v>
      </c>
      <c r="V35" s="50">
        <f>'DC - Sectores'!V66</f>
        <v>400</v>
      </c>
      <c r="W35" s="50">
        <f>'DC - Sectores'!W66</f>
        <v>400</v>
      </c>
      <c r="X35" s="54" t="str">
        <f>'DC - Sectores'!X66</f>
        <v>Consultas en la Aplicación</v>
      </c>
      <c r="Y35" s="54" t="str">
        <f>'DC - Sectores'!Y66</f>
        <v>Gerentes de Sector</v>
      </c>
      <c r="Z35" s="54" t="str">
        <f>'DC - Sectores'!Z66</f>
        <v>Sectores</v>
      </c>
      <c r="AA35" s="55">
        <f>'DC - Sectores'!AA66</f>
        <v>0</v>
      </c>
    </row>
    <row r="36" spans="2:27" ht="255" x14ac:dyDescent="0.25">
      <c r="B36" s="44"/>
      <c r="C36" s="51" t="s">
        <v>45</v>
      </c>
      <c r="D36" s="54" t="str">
        <f>'DC - Sectores'!D72</f>
        <v>DC-GS-MCI2</v>
      </c>
      <c r="E36" s="45"/>
      <c r="F36" s="45" t="s">
        <v>388</v>
      </c>
      <c r="G36" s="54" t="s">
        <v>389</v>
      </c>
      <c r="H36" s="54" t="s">
        <v>390</v>
      </c>
      <c r="I36" s="54" t="str">
        <f>'DC - Sectores'!I72</f>
        <v>Cantidad de Suministros preleidos</v>
      </c>
      <c r="J36" s="54" t="str">
        <f>'DC - Sectores'!J72</f>
        <v>Cantidad de Suministros preleidos / Objetivo Previsto</v>
      </c>
      <c r="K36" s="47">
        <f t="shared" si="0"/>
        <v>14160</v>
      </c>
      <c r="L36" s="50">
        <f>'DC - Sectores'!L72</f>
        <v>1180</v>
      </c>
      <c r="M36" s="50">
        <f>'DC - Sectores'!M72</f>
        <v>1180</v>
      </c>
      <c r="N36" s="50">
        <f>'DC - Sectores'!N72</f>
        <v>1180</v>
      </c>
      <c r="O36" s="50">
        <f>'DC - Sectores'!O72</f>
        <v>1180</v>
      </c>
      <c r="P36" s="50">
        <f>'DC - Sectores'!P72</f>
        <v>1180</v>
      </c>
      <c r="Q36" s="50">
        <f>'DC - Sectores'!Q72</f>
        <v>1180</v>
      </c>
      <c r="R36" s="50">
        <f>'DC - Sectores'!R72</f>
        <v>1180</v>
      </c>
      <c r="S36" s="50">
        <f>'DC - Sectores'!S72</f>
        <v>1180</v>
      </c>
      <c r="T36" s="50">
        <f>'DC - Sectores'!T72</f>
        <v>1180</v>
      </c>
      <c r="U36" s="50">
        <f>'DC - Sectores'!U72</f>
        <v>1180</v>
      </c>
      <c r="V36" s="50">
        <f>'DC - Sectores'!V72</f>
        <v>1180</v>
      </c>
      <c r="W36" s="50">
        <f>'DC - Sectores'!W72</f>
        <v>1180</v>
      </c>
      <c r="X36" s="54" t="str">
        <f>'DC - Sectores'!X72</f>
        <v>Informe de Rutas con Prelecturas</v>
      </c>
      <c r="Y36" s="54" t="str">
        <f>'DC - Sectores'!Y72</f>
        <v>Gerentes de Sector</v>
      </c>
      <c r="Z36" s="54" t="str">
        <f>'DC - Sectores'!Z72</f>
        <v>Sectores</v>
      </c>
      <c r="AA36" s="55">
        <f>'DC - Sectores'!AA72</f>
        <v>0</v>
      </c>
    </row>
    <row r="37" spans="2:27" ht="409.5" x14ac:dyDescent="0.25">
      <c r="B37" s="44"/>
      <c r="C37" s="51" t="s">
        <v>45</v>
      </c>
      <c r="D37" s="62" t="str">
        <f>'DC - Sectores'!D78</f>
        <v>DC-GS-MCI1</v>
      </c>
      <c r="E37" s="45"/>
      <c r="F37" s="46" t="s">
        <v>391</v>
      </c>
      <c r="G37" s="62" t="s">
        <v>392</v>
      </c>
      <c r="H37" s="62" t="s">
        <v>393</v>
      </c>
      <c r="I37" s="62" t="str">
        <f>'DC - Sectores'!I78</f>
        <v>MMRD$</v>
      </c>
      <c r="J37" s="62" t="str">
        <f>'DC - Sectores'!J78</f>
        <v>MMRD$ / Objetivo Previsto</v>
      </c>
      <c r="K37" s="63">
        <f t="shared" si="0"/>
        <v>535.79960000000005</v>
      </c>
      <c r="L37" s="64">
        <f>'DC - Sectores'!L78</f>
        <v>44.333299999999994</v>
      </c>
      <c r="M37" s="64">
        <f>'DC - Sectores'!M78</f>
        <v>42.7333</v>
      </c>
      <c r="N37" s="64">
        <f>'DC - Sectores'!N78</f>
        <v>45.173299999999998</v>
      </c>
      <c r="O37" s="64">
        <f>'DC - Sectores'!O78</f>
        <v>44.073300000000003</v>
      </c>
      <c r="P37" s="64">
        <f>'DC - Sectores'!P78</f>
        <v>45.573300000000003</v>
      </c>
      <c r="Q37" s="64">
        <f>'DC - Sectores'!Q78</f>
        <v>44.3733</v>
      </c>
      <c r="R37" s="64">
        <f>'DC - Sectores'!R78</f>
        <v>45.673299999999998</v>
      </c>
      <c r="S37" s="64">
        <f>'DC - Sectores'!S78</f>
        <v>44.573300000000003</v>
      </c>
      <c r="T37" s="64">
        <f>'DC - Sectores'!T78</f>
        <v>43.3733</v>
      </c>
      <c r="U37" s="64">
        <f>'DC - Sectores'!U78</f>
        <v>45.8733</v>
      </c>
      <c r="V37" s="64">
        <f>'DC - Sectores'!V78</f>
        <v>44.473300000000009</v>
      </c>
      <c r="W37" s="64">
        <f>'DC - Sectores'!W78</f>
        <v>45.573300000000003</v>
      </c>
      <c r="X37" s="62" t="str">
        <f>'DC - Sectores'!X78</f>
        <v>Informe de ejecucion y visitas al terreno</v>
      </c>
      <c r="Y37" s="62" t="str">
        <f>'DC - Sectores'!Y78</f>
        <v>Gerentes de Sector</v>
      </c>
      <c r="Z37" s="62" t="str">
        <f>'DC - Sectores'!Z78</f>
        <v>Sectores</v>
      </c>
      <c r="AA37" s="55">
        <f>'DC - Sectores'!AA78</f>
        <v>0</v>
      </c>
    </row>
    <row r="38" spans="2:27" ht="409.5" x14ac:dyDescent="0.25">
      <c r="B38" s="44"/>
      <c r="C38" s="51" t="s">
        <v>45</v>
      </c>
      <c r="D38" s="62" t="str">
        <f>'DC - Sectores'!D84</f>
        <v>DC-GS-MCI1</v>
      </c>
      <c r="E38" s="45"/>
      <c r="F38" s="46" t="s">
        <v>394</v>
      </c>
      <c r="G38" s="62" t="s">
        <v>392</v>
      </c>
      <c r="H38" s="62" t="s">
        <v>393</v>
      </c>
      <c r="I38" s="62" t="str">
        <f>'DC - Sectores'!I84</f>
        <v>MMRD$</v>
      </c>
      <c r="J38" s="62" t="str">
        <f>'DC - Sectores'!J84</f>
        <v>MMRD$ / Objetivo Previsto</v>
      </c>
      <c r="K38" s="63">
        <f t="shared" si="0"/>
        <v>174.8</v>
      </c>
      <c r="L38" s="64">
        <f>'DC - Sectores'!L84</f>
        <v>14.350000000000001</v>
      </c>
      <c r="M38" s="64">
        <f>'DC - Sectores'!M84</f>
        <v>13.84</v>
      </c>
      <c r="N38" s="64">
        <f>'DC - Sectores'!N84</f>
        <v>14.74</v>
      </c>
      <c r="O38" s="64">
        <f>'DC - Sectores'!O84</f>
        <v>14.39</v>
      </c>
      <c r="P38" s="64">
        <f>'DC - Sectores'!P84</f>
        <v>14.719999999999999</v>
      </c>
      <c r="Q38" s="64">
        <f>'DC - Sectores'!Q84</f>
        <v>14.24</v>
      </c>
      <c r="R38" s="64">
        <f>'DC - Sectores'!R84</f>
        <v>14.940000000000001</v>
      </c>
      <c r="S38" s="64">
        <f>'DC - Sectores'!S84</f>
        <v>14.64</v>
      </c>
      <c r="T38" s="64">
        <f>'DC - Sectores'!T84</f>
        <v>14.14</v>
      </c>
      <c r="U38" s="64">
        <f>'DC - Sectores'!U84</f>
        <v>15.239999999999998</v>
      </c>
      <c r="V38" s="64">
        <f>'DC - Sectores'!V84</f>
        <v>14.54</v>
      </c>
      <c r="W38" s="64">
        <f>'DC - Sectores'!W84</f>
        <v>15.02</v>
      </c>
      <c r="X38" s="62" t="str">
        <f>'DC - Sectores'!X84</f>
        <v>Informe de ejecucion y visitas al terreno</v>
      </c>
      <c r="Y38" s="62" t="str">
        <f>'DC - Sectores'!Y84</f>
        <v>Gerentes de Sector</v>
      </c>
      <c r="Z38" s="62" t="str">
        <f>'DC - Sectores'!Z84</f>
        <v>Sectores</v>
      </c>
      <c r="AA38" s="55">
        <f>'DC - Sectores'!AA84</f>
        <v>0</v>
      </c>
    </row>
    <row r="39" spans="2:27" ht="102" x14ac:dyDescent="0.25">
      <c r="B39" s="44"/>
      <c r="C39" s="51" t="s">
        <v>45</v>
      </c>
      <c r="D39" s="51" t="s">
        <v>355</v>
      </c>
      <c r="E39" s="51"/>
      <c r="F39" s="46" t="s">
        <v>395</v>
      </c>
      <c r="G39" s="45" t="s">
        <v>396</v>
      </c>
      <c r="H39" s="45" t="s">
        <v>397</v>
      </c>
      <c r="I39" s="51" t="s">
        <v>398</v>
      </c>
      <c r="J39" s="51" t="s">
        <v>399</v>
      </c>
      <c r="K39" s="47">
        <f t="shared" si="0"/>
        <v>12</v>
      </c>
      <c r="L39" s="47">
        <v>1</v>
      </c>
      <c r="M39" s="47">
        <v>1</v>
      </c>
      <c r="N39" s="47">
        <v>1</v>
      </c>
      <c r="O39" s="47">
        <v>1</v>
      </c>
      <c r="P39" s="47">
        <v>1</v>
      </c>
      <c r="Q39" s="47">
        <v>1</v>
      </c>
      <c r="R39" s="47">
        <v>1</v>
      </c>
      <c r="S39" s="47">
        <v>1</v>
      </c>
      <c r="T39" s="47">
        <v>1</v>
      </c>
      <c r="U39" s="47">
        <v>1</v>
      </c>
      <c r="V39" s="47">
        <v>1</v>
      </c>
      <c r="W39" s="47">
        <v>1</v>
      </c>
      <c r="X39" s="45" t="s">
        <v>400</v>
      </c>
      <c r="Y39" s="45" t="s">
        <v>401</v>
      </c>
      <c r="Z39" s="45" t="s">
        <v>402</v>
      </c>
      <c r="AA39" s="48"/>
    </row>
    <row r="40" spans="2:27" s="2" customFormat="1" ht="102" x14ac:dyDescent="0.25">
      <c r="B40" s="44"/>
      <c r="C40" s="51" t="s">
        <v>45</v>
      </c>
      <c r="D40" s="51" t="s">
        <v>403</v>
      </c>
      <c r="E40" s="51"/>
      <c r="F40" s="51" t="s">
        <v>404</v>
      </c>
      <c r="G40" s="51" t="s">
        <v>405</v>
      </c>
      <c r="H40" s="51" t="s">
        <v>406</v>
      </c>
      <c r="I40" s="51" t="s">
        <v>407</v>
      </c>
      <c r="J40" s="51" t="s">
        <v>408</v>
      </c>
      <c r="K40" s="47">
        <f t="shared" si="0"/>
        <v>45000</v>
      </c>
      <c r="L40" s="65">
        <v>3750</v>
      </c>
      <c r="M40" s="65">
        <v>3750</v>
      </c>
      <c r="N40" s="65">
        <v>3750</v>
      </c>
      <c r="O40" s="65">
        <v>3750</v>
      </c>
      <c r="P40" s="65">
        <v>3750</v>
      </c>
      <c r="Q40" s="65">
        <v>3750</v>
      </c>
      <c r="R40" s="65">
        <v>3750</v>
      </c>
      <c r="S40" s="65">
        <v>3750</v>
      </c>
      <c r="T40" s="65">
        <v>3750</v>
      </c>
      <c r="U40" s="65">
        <v>3750</v>
      </c>
      <c r="V40" s="65">
        <v>3750</v>
      </c>
      <c r="W40" s="65">
        <v>3750</v>
      </c>
      <c r="X40" s="51" t="s">
        <v>409</v>
      </c>
      <c r="Y40" s="51" t="s">
        <v>319</v>
      </c>
      <c r="Z40" s="51" t="s">
        <v>320</v>
      </c>
      <c r="AA40" s="53"/>
    </row>
    <row r="41" spans="2:27" s="67" customFormat="1" ht="127.5" x14ac:dyDescent="0.25">
      <c r="B41" s="44"/>
      <c r="C41" s="51" t="s">
        <v>45</v>
      </c>
      <c r="D41" s="45" t="s">
        <v>269</v>
      </c>
      <c r="E41" s="45"/>
      <c r="F41" s="46" t="s">
        <v>410</v>
      </c>
      <c r="G41" s="45" t="s">
        <v>411</v>
      </c>
      <c r="H41" s="45" t="s">
        <v>412</v>
      </c>
      <c r="I41" s="45" t="s">
        <v>413</v>
      </c>
      <c r="J41" s="45" t="s">
        <v>414</v>
      </c>
      <c r="K41" s="66">
        <f>+AVERAGE(L41:W41)</f>
        <v>4.000000000000001E-3</v>
      </c>
      <c r="L41" s="66">
        <v>4.0000000000000001E-3</v>
      </c>
      <c r="M41" s="66">
        <v>4.0000000000000001E-3</v>
      </c>
      <c r="N41" s="66">
        <v>4.0000000000000001E-3</v>
      </c>
      <c r="O41" s="66">
        <v>4.0000000000000001E-3</v>
      </c>
      <c r="P41" s="66">
        <v>4.0000000000000001E-3</v>
      </c>
      <c r="Q41" s="66">
        <v>4.0000000000000001E-3</v>
      </c>
      <c r="R41" s="66">
        <v>4.0000000000000001E-3</v>
      </c>
      <c r="S41" s="66">
        <v>4.0000000000000001E-3</v>
      </c>
      <c r="T41" s="66">
        <v>4.0000000000000001E-3</v>
      </c>
      <c r="U41" s="66">
        <v>4.0000000000000001E-3</v>
      </c>
      <c r="V41" s="66">
        <v>4.0000000000000001E-3</v>
      </c>
      <c r="W41" s="66">
        <v>4.0000000000000001E-3</v>
      </c>
      <c r="X41" s="45" t="s">
        <v>415</v>
      </c>
      <c r="Y41" s="45" t="s">
        <v>276</v>
      </c>
      <c r="Z41" s="45" t="s">
        <v>277</v>
      </c>
      <c r="AA41" s="48"/>
    </row>
    <row r="42" spans="2:27" ht="153" x14ac:dyDescent="0.25">
      <c r="B42" s="44"/>
      <c r="C42" s="51" t="s">
        <v>45</v>
      </c>
      <c r="D42" s="45" t="s">
        <v>416</v>
      </c>
      <c r="E42" s="45"/>
      <c r="F42" s="45" t="s">
        <v>417</v>
      </c>
      <c r="G42" s="45" t="s">
        <v>418</v>
      </c>
      <c r="H42" s="45" t="s">
        <v>419</v>
      </c>
      <c r="I42" s="45" t="s">
        <v>420</v>
      </c>
      <c r="J42" s="45" t="s">
        <v>421</v>
      </c>
      <c r="K42" s="47">
        <f t="shared" si="0"/>
        <v>3.1999999999999997</v>
      </c>
      <c r="L42" s="47"/>
      <c r="M42" s="47"/>
      <c r="N42" s="47"/>
      <c r="O42" s="47">
        <v>0.4</v>
      </c>
      <c r="P42" s="47">
        <v>0.4</v>
      </c>
      <c r="Q42" s="47">
        <v>0.4</v>
      </c>
      <c r="R42" s="47">
        <v>0.4</v>
      </c>
      <c r="S42" s="47">
        <v>0.4</v>
      </c>
      <c r="T42" s="47">
        <v>0.4</v>
      </c>
      <c r="U42" s="47">
        <v>0.4</v>
      </c>
      <c r="V42" s="47">
        <v>0.4</v>
      </c>
      <c r="W42" s="47"/>
      <c r="X42" s="45" t="s">
        <v>422</v>
      </c>
      <c r="Y42" s="45" t="s">
        <v>423</v>
      </c>
      <c r="Z42" s="45" t="s">
        <v>424</v>
      </c>
      <c r="AA42" s="48">
        <v>0</v>
      </c>
    </row>
    <row r="43" spans="2:27" ht="153" x14ac:dyDescent="0.25">
      <c r="B43" s="44"/>
      <c r="C43" s="51" t="s">
        <v>45</v>
      </c>
      <c r="D43" s="45" t="s">
        <v>416</v>
      </c>
      <c r="E43" s="45"/>
      <c r="F43" s="45" t="s">
        <v>425</v>
      </c>
      <c r="G43" s="45" t="s">
        <v>418</v>
      </c>
      <c r="H43" s="45" t="s">
        <v>419</v>
      </c>
      <c r="I43" s="45" t="s">
        <v>420</v>
      </c>
      <c r="J43" s="45" t="s">
        <v>421</v>
      </c>
      <c r="K43" s="47">
        <f t="shared" si="0"/>
        <v>5.6999999999999993</v>
      </c>
      <c r="L43" s="47">
        <v>0.47499999999999998</v>
      </c>
      <c r="M43" s="47">
        <v>0.47499999999999998</v>
      </c>
      <c r="N43" s="47">
        <v>0.47499999999999998</v>
      </c>
      <c r="O43" s="47">
        <v>0.47499999999999998</v>
      </c>
      <c r="P43" s="47">
        <v>0.47499999999999998</v>
      </c>
      <c r="Q43" s="47">
        <v>0.47499999999999998</v>
      </c>
      <c r="R43" s="47">
        <v>0.47499999999999998</v>
      </c>
      <c r="S43" s="47">
        <v>0.47499999999999998</v>
      </c>
      <c r="T43" s="47">
        <v>0.47499999999999998</v>
      </c>
      <c r="U43" s="47">
        <v>0.47499999999999998</v>
      </c>
      <c r="V43" s="47">
        <v>0.47499999999999998</v>
      </c>
      <c r="W43" s="47">
        <v>0.47499999999999998</v>
      </c>
      <c r="X43" s="45" t="s">
        <v>422</v>
      </c>
      <c r="Y43" s="45" t="s">
        <v>423</v>
      </c>
      <c r="Z43" s="45" t="s">
        <v>424</v>
      </c>
      <c r="AA43" s="48">
        <v>0</v>
      </c>
    </row>
    <row r="44" spans="2:27" ht="153" x14ac:dyDescent="0.25">
      <c r="B44" s="44"/>
      <c r="C44" s="51" t="s">
        <v>45</v>
      </c>
      <c r="D44" s="45" t="s">
        <v>416</v>
      </c>
      <c r="E44" s="45"/>
      <c r="F44" s="45" t="s">
        <v>426</v>
      </c>
      <c r="G44" s="45" t="s">
        <v>418</v>
      </c>
      <c r="H44" s="45" t="s">
        <v>419</v>
      </c>
      <c r="I44" s="45" t="s">
        <v>420</v>
      </c>
      <c r="J44" s="45" t="s">
        <v>421</v>
      </c>
      <c r="K44" s="47">
        <f t="shared" si="0"/>
        <v>17.16</v>
      </c>
      <c r="L44" s="47">
        <v>1.43</v>
      </c>
      <c r="M44" s="47">
        <v>1.43</v>
      </c>
      <c r="N44" s="47">
        <v>1.43</v>
      </c>
      <c r="O44" s="47">
        <v>1.43</v>
      </c>
      <c r="P44" s="47">
        <v>1.43</v>
      </c>
      <c r="Q44" s="47">
        <v>1.43</v>
      </c>
      <c r="R44" s="47">
        <v>1.43</v>
      </c>
      <c r="S44" s="47">
        <v>1.43</v>
      </c>
      <c r="T44" s="47">
        <v>1.43</v>
      </c>
      <c r="U44" s="47">
        <v>1.43</v>
      </c>
      <c r="V44" s="47">
        <v>1.43</v>
      </c>
      <c r="W44" s="47">
        <v>1.43</v>
      </c>
      <c r="X44" s="45" t="s">
        <v>422</v>
      </c>
      <c r="Y44" s="45" t="s">
        <v>423</v>
      </c>
      <c r="Z44" s="45" t="s">
        <v>424</v>
      </c>
      <c r="AA44" s="48">
        <v>0</v>
      </c>
    </row>
    <row r="45" spans="2:27" s="2" customFormat="1" ht="153" x14ac:dyDescent="0.25">
      <c r="B45" s="44"/>
      <c r="C45" s="51" t="s">
        <v>45</v>
      </c>
      <c r="D45" s="51" t="s">
        <v>416</v>
      </c>
      <c r="E45" s="51"/>
      <c r="F45" s="51" t="s">
        <v>427</v>
      </c>
      <c r="G45" s="51" t="s">
        <v>428</v>
      </c>
      <c r="H45" s="51" t="s">
        <v>429</v>
      </c>
      <c r="I45" s="51" t="s">
        <v>430</v>
      </c>
      <c r="J45" s="51" t="s">
        <v>368</v>
      </c>
      <c r="K45" s="47">
        <f t="shared" si="0"/>
        <v>180</v>
      </c>
      <c r="L45" s="47"/>
      <c r="M45" s="47">
        <v>30</v>
      </c>
      <c r="N45" s="47">
        <v>15</v>
      </c>
      <c r="O45" s="47">
        <v>15</v>
      </c>
      <c r="P45" s="47">
        <v>15</v>
      </c>
      <c r="Q45" s="47">
        <v>15</v>
      </c>
      <c r="R45" s="47">
        <v>15</v>
      </c>
      <c r="S45" s="47">
        <v>15</v>
      </c>
      <c r="T45" s="47">
        <v>15</v>
      </c>
      <c r="U45" s="47">
        <v>15</v>
      </c>
      <c r="V45" s="47">
        <v>15</v>
      </c>
      <c r="W45" s="47">
        <v>15</v>
      </c>
      <c r="X45" s="51" t="s">
        <v>431</v>
      </c>
      <c r="Y45" s="51" t="s">
        <v>423</v>
      </c>
      <c r="Z45" s="51" t="s">
        <v>424</v>
      </c>
      <c r="AA45" s="53">
        <v>0</v>
      </c>
    </row>
    <row r="46" spans="2:27" ht="153" x14ac:dyDescent="0.25">
      <c r="B46" s="44"/>
      <c r="C46" s="51" t="s">
        <v>45</v>
      </c>
      <c r="D46" s="45" t="s">
        <v>416</v>
      </c>
      <c r="E46" s="45"/>
      <c r="F46" s="46" t="s">
        <v>432</v>
      </c>
      <c r="G46" s="45" t="s">
        <v>433</v>
      </c>
      <c r="H46" s="45" t="s">
        <v>419</v>
      </c>
      <c r="I46" s="45" t="s">
        <v>420</v>
      </c>
      <c r="J46" s="45" t="s">
        <v>421</v>
      </c>
      <c r="K46" s="47">
        <f t="shared" si="0"/>
        <v>30</v>
      </c>
      <c r="L46" s="47">
        <v>2.5</v>
      </c>
      <c r="M46" s="47">
        <v>2.5</v>
      </c>
      <c r="N46" s="47">
        <v>2.5</v>
      </c>
      <c r="O46" s="47">
        <v>2.5</v>
      </c>
      <c r="P46" s="47">
        <v>2.5</v>
      </c>
      <c r="Q46" s="47">
        <v>2.5</v>
      </c>
      <c r="R46" s="47">
        <v>2.5</v>
      </c>
      <c r="S46" s="47">
        <v>2.5</v>
      </c>
      <c r="T46" s="47">
        <v>2.5</v>
      </c>
      <c r="U46" s="47">
        <v>2.5</v>
      </c>
      <c r="V46" s="47">
        <v>2.5</v>
      </c>
      <c r="W46" s="47">
        <v>2.5</v>
      </c>
      <c r="X46" s="45" t="s">
        <v>422</v>
      </c>
      <c r="Y46" s="45" t="s">
        <v>423</v>
      </c>
      <c r="Z46" s="45" t="s">
        <v>424</v>
      </c>
      <c r="AA46" s="48">
        <v>0</v>
      </c>
    </row>
    <row r="47" spans="2:27" ht="178.5" x14ac:dyDescent="0.25">
      <c r="B47" s="44"/>
      <c r="C47" s="51" t="s">
        <v>45</v>
      </c>
      <c r="D47" s="45" t="s">
        <v>416</v>
      </c>
      <c r="E47" s="45"/>
      <c r="F47" s="46" t="s">
        <v>434</v>
      </c>
      <c r="G47" s="51" t="s">
        <v>435</v>
      </c>
      <c r="H47" s="51" t="s">
        <v>436</v>
      </c>
      <c r="I47" s="51" t="s">
        <v>437</v>
      </c>
      <c r="J47" s="51" t="s">
        <v>438</v>
      </c>
      <c r="K47" s="47">
        <f t="shared" si="0"/>
        <v>12</v>
      </c>
      <c r="L47" s="65">
        <v>1</v>
      </c>
      <c r="M47" s="65">
        <v>1</v>
      </c>
      <c r="N47" s="65">
        <v>1</v>
      </c>
      <c r="O47" s="65">
        <v>1</v>
      </c>
      <c r="P47" s="65">
        <v>1</v>
      </c>
      <c r="Q47" s="65">
        <v>1</v>
      </c>
      <c r="R47" s="65">
        <v>1</v>
      </c>
      <c r="S47" s="65">
        <v>1</v>
      </c>
      <c r="T47" s="65">
        <v>1</v>
      </c>
      <c r="U47" s="65">
        <v>1</v>
      </c>
      <c r="V47" s="65">
        <v>1</v>
      </c>
      <c r="W47" s="65">
        <v>1</v>
      </c>
      <c r="X47" s="45" t="s">
        <v>439</v>
      </c>
      <c r="Y47" s="45" t="s">
        <v>423</v>
      </c>
      <c r="Z47" s="45" t="s">
        <v>424</v>
      </c>
      <c r="AA47" s="48">
        <v>0</v>
      </c>
    </row>
    <row r="48" spans="2:27" ht="178.5" x14ac:dyDescent="0.25">
      <c r="B48" s="44"/>
      <c r="C48" s="51" t="s">
        <v>45</v>
      </c>
      <c r="D48" s="45" t="s">
        <v>440</v>
      </c>
      <c r="E48" s="45"/>
      <c r="F48" s="45" t="s">
        <v>441</v>
      </c>
      <c r="G48" s="45" t="s">
        <v>442</v>
      </c>
      <c r="H48" s="45" t="s">
        <v>443</v>
      </c>
      <c r="I48" s="45" t="s">
        <v>444</v>
      </c>
      <c r="J48" s="45" t="s">
        <v>445</v>
      </c>
      <c r="K48" s="47">
        <f t="shared" si="0"/>
        <v>9</v>
      </c>
      <c r="L48" s="57"/>
      <c r="M48" s="57"/>
      <c r="N48" s="57">
        <v>1</v>
      </c>
      <c r="O48" s="57">
        <v>1</v>
      </c>
      <c r="P48" s="57">
        <v>1</v>
      </c>
      <c r="Q48" s="57">
        <v>1</v>
      </c>
      <c r="R48" s="57">
        <v>1</v>
      </c>
      <c r="S48" s="57">
        <v>1</v>
      </c>
      <c r="T48" s="57">
        <v>1</v>
      </c>
      <c r="U48" s="57">
        <v>1</v>
      </c>
      <c r="V48" s="57">
        <v>1</v>
      </c>
      <c r="W48" s="57"/>
      <c r="X48" s="45" t="s">
        <v>446</v>
      </c>
      <c r="Y48" s="45" t="s">
        <v>423</v>
      </c>
      <c r="Z48" s="45" t="s">
        <v>424</v>
      </c>
      <c r="AA48" s="48">
        <v>0</v>
      </c>
    </row>
    <row r="49" spans="2:27" ht="127.5" x14ac:dyDescent="0.25">
      <c r="B49" s="44"/>
      <c r="C49" s="45" t="s">
        <v>336</v>
      </c>
      <c r="D49" s="45" t="s">
        <v>440</v>
      </c>
      <c r="E49" s="45"/>
      <c r="F49" s="45" t="s">
        <v>447</v>
      </c>
      <c r="G49" s="45" t="s">
        <v>448</v>
      </c>
      <c r="H49" s="45" t="s">
        <v>449</v>
      </c>
      <c r="I49" s="45" t="s">
        <v>450</v>
      </c>
      <c r="J49" s="45" t="s">
        <v>451</v>
      </c>
      <c r="K49" s="47">
        <f t="shared" si="0"/>
        <v>4</v>
      </c>
      <c r="L49" s="47"/>
      <c r="M49" s="47"/>
      <c r="N49" s="47"/>
      <c r="O49" s="47">
        <v>1</v>
      </c>
      <c r="P49" s="47"/>
      <c r="Q49" s="47">
        <v>1</v>
      </c>
      <c r="R49" s="47"/>
      <c r="S49" s="47">
        <v>1</v>
      </c>
      <c r="T49" s="47"/>
      <c r="U49" s="47">
        <v>1</v>
      </c>
      <c r="V49" s="47"/>
      <c r="W49" s="47"/>
      <c r="X49" s="45" t="s">
        <v>452</v>
      </c>
      <c r="Y49" s="45" t="s">
        <v>423</v>
      </c>
      <c r="Z49" s="45" t="s">
        <v>424</v>
      </c>
      <c r="AA49" s="48">
        <v>0</v>
      </c>
    </row>
    <row r="50" spans="2:27" ht="153" x14ac:dyDescent="0.25">
      <c r="B50" s="44"/>
      <c r="C50" s="45" t="s">
        <v>336</v>
      </c>
      <c r="D50" s="45" t="s">
        <v>355</v>
      </c>
      <c r="E50" s="45"/>
      <c r="F50" s="45" t="s">
        <v>453</v>
      </c>
      <c r="G50" s="45" t="s">
        <v>454</v>
      </c>
      <c r="H50" s="45" t="s">
        <v>455</v>
      </c>
      <c r="I50" s="45" t="s">
        <v>456</v>
      </c>
      <c r="J50" s="45" t="s">
        <v>457</v>
      </c>
      <c r="K50" s="47">
        <f t="shared" si="0"/>
        <v>40000</v>
      </c>
      <c r="L50" s="50"/>
      <c r="M50" s="50"/>
      <c r="N50" s="50">
        <v>4000</v>
      </c>
      <c r="O50" s="50">
        <v>8000</v>
      </c>
      <c r="P50" s="50"/>
      <c r="Q50" s="50">
        <v>8000</v>
      </c>
      <c r="R50" s="50"/>
      <c r="S50" s="50">
        <v>8000</v>
      </c>
      <c r="T50" s="50">
        <v>4000</v>
      </c>
      <c r="U50" s="50">
        <v>4000</v>
      </c>
      <c r="V50" s="50">
        <v>4000</v>
      </c>
      <c r="W50" s="50"/>
      <c r="X50" s="45" t="s">
        <v>458</v>
      </c>
      <c r="Y50" s="45" t="s">
        <v>285</v>
      </c>
      <c r="Z50" s="45" t="s">
        <v>286</v>
      </c>
      <c r="AA50" s="48"/>
    </row>
    <row r="51" spans="2:27" ht="102" x14ac:dyDescent="0.25">
      <c r="B51" s="44"/>
      <c r="C51" s="45" t="s">
        <v>336</v>
      </c>
      <c r="D51" s="45" t="s">
        <v>459</v>
      </c>
      <c r="E51" s="45"/>
      <c r="F51" s="45" t="s">
        <v>460</v>
      </c>
      <c r="G51" s="45" t="s">
        <v>461</v>
      </c>
      <c r="H51" s="45" t="s">
        <v>462</v>
      </c>
      <c r="I51" s="45" t="s">
        <v>463</v>
      </c>
      <c r="J51" s="45" t="s">
        <v>464</v>
      </c>
      <c r="K51" s="47">
        <f t="shared" si="0"/>
        <v>2</v>
      </c>
      <c r="L51" s="47"/>
      <c r="M51" s="47"/>
      <c r="N51" s="47"/>
      <c r="O51" s="47"/>
      <c r="P51" s="47">
        <v>1</v>
      </c>
      <c r="Q51" s="47"/>
      <c r="R51" s="47"/>
      <c r="S51" s="47"/>
      <c r="T51" s="47"/>
      <c r="U51" s="47"/>
      <c r="V51" s="47">
        <v>1</v>
      </c>
      <c r="W51" s="47"/>
      <c r="X51" s="45" t="s">
        <v>465</v>
      </c>
      <c r="Y51" s="45" t="s">
        <v>401</v>
      </c>
      <c r="Z51" s="45" t="s">
        <v>402</v>
      </c>
      <c r="AA51" s="48"/>
    </row>
    <row r="52" spans="2:27" ht="102" x14ac:dyDescent="0.25">
      <c r="B52" s="44"/>
      <c r="C52" s="45" t="s">
        <v>336</v>
      </c>
      <c r="D52" s="45" t="s">
        <v>459</v>
      </c>
      <c r="E52" s="45"/>
      <c r="F52" s="45" t="s">
        <v>466</v>
      </c>
      <c r="G52" s="45" t="s">
        <v>467</v>
      </c>
      <c r="H52" s="45" t="s">
        <v>468</v>
      </c>
      <c r="I52" s="45" t="s">
        <v>469</v>
      </c>
      <c r="J52" s="45" t="s">
        <v>470</v>
      </c>
      <c r="K52" s="47">
        <f t="shared" si="0"/>
        <v>3</v>
      </c>
      <c r="L52" s="47"/>
      <c r="M52" s="47"/>
      <c r="N52" s="47">
        <v>1</v>
      </c>
      <c r="O52" s="47"/>
      <c r="P52" s="47"/>
      <c r="Q52" s="47"/>
      <c r="R52" s="47">
        <v>1</v>
      </c>
      <c r="S52" s="47"/>
      <c r="T52" s="47"/>
      <c r="U52" s="47"/>
      <c r="V52" s="47">
        <v>1</v>
      </c>
      <c r="W52" s="47"/>
      <c r="X52" s="45" t="s">
        <v>471</v>
      </c>
      <c r="Y52" s="45" t="s">
        <v>401</v>
      </c>
      <c r="Z52" s="45" t="s">
        <v>402</v>
      </c>
      <c r="AA52" s="48"/>
    </row>
    <row r="53" spans="2:27" ht="127.5" x14ac:dyDescent="0.25">
      <c r="B53" s="44"/>
      <c r="C53" s="45" t="s">
        <v>57</v>
      </c>
      <c r="D53" s="45" t="s">
        <v>472</v>
      </c>
      <c r="E53" s="45"/>
      <c r="F53" s="46" t="s">
        <v>473</v>
      </c>
      <c r="G53" s="46" t="s">
        <v>474</v>
      </c>
      <c r="H53" s="46" t="s">
        <v>475</v>
      </c>
      <c r="I53" s="46" t="s">
        <v>476</v>
      </c>
      <c r="J53" s="46" t="s">
        <v>399</v>
      </c>
      <c r="K53" s="68">
        <f t="shared" ref="K53" si="1">+SUM(L53:W53)</f>
        <v>1</v>
      </c>
      <c r="L53" s="68"/>
      <c r="M53" s="68"/>
      <c r="N53" s="68"/>
      <c r="O53" s="68">
        <v>0.5</v>
      </c>
      <c r="P53" s="68"/>
      <c r="Q53" s="68"/>
      <c r="R53" s="68"/>
      <c r="S53" s="68">
        <v>0.5</v>
      </c>
      <c r="T53" s="68"/>
      <c r="U53" s="68"/>
      <c r="V53" s="68"/>
      <c r="W53" s="68"/>
      <c r="X53" s="45" t="s">
        <v>477</v>
      </c>
      <c r="Y53" s="45" t="s">
        <v>362</v>
      </c>
      <c r="Z53" s="45" t="s">
        <v>363</v>
      </c>
      <c r="AA53" s="45"/>
    </row>
    <row r="54" spans="2:27" ht="102" x14ac:dyDescent="0.25">
      <c r="B54" s="44"/>
      <c r="C54" s="45" t="s">
        <v>57</v>
      </c>
      <c r="D54" s="45" t="s">
        <v>459</v>
      </c>
      <c r="E54" s="45"/>
      <c r="F54" s="46" t="s">
        <v>478</v>
      </c>
      <c r="G54" s="51" t="s">
        <v>479</v>
      </c>
      <c r="H54" s="51" t="s">
        <v>480</v>
      </c>
      <c r="I54" s="51" t="s">
        <v>437</v>
      </c>
      <c r="J54" s="45" t="s">
        <v>481</v>
      </c>
      <c r="K54" s="47">
        <f t="shared" si="0"/>
        <v>24</v>
      </c>
      <c r="L54" s="47"/>
      <c r="M54" s="47">
        <v>4</v>
      </c>
      <c r="N54" s="47"/>
      <c r="O54" s="47">
        <v>4</v>
      </c>
      <c r="P54" s="47"/>
      <c r="Q54" s="47">
        <v>4</v>
      </c>
      <c r="R54" s="47"/>
      <c r="S54" s="47">
        <v>4</v>
      </c>
      <c r="T54" s="47"/>
      <c r="U54" s="47">
        <v>4</v>
      </c>
      <c r="V54" s="47"/>
      <c r="W54" s="47">
        <v>4</v>
      </c>
      <c r="X54" s="45" t="s">
        <v>482</v>
      </c>
      <c r="Y54" s="45" t="s">
        <v>401</v>
      </c>
      <c r="Z54" s="45" t="s">
        <v>402</v>
      </c>
      <c r="AA54" s="48"/>
    </row>
    <row r="55" spans="2:27" ht="178.5" x14ac:dyDescent="0.25">
      <c r="B55" s="44"/>
      <c r="C55" s="45" t="s">
        <v>57</v>
      </c>
      <c r="D55" s="54" t="str">
        <f>'DC - Sectores'!D90</f>
        <v>DC-GS-MCI2</v>
      </c>
      <c r="E55" s="45"/>
      <c r="F55" s="45" t="s">
        <v>483</v>
      </c>
      <c r="G55" s="54" t="s">
        <v>484</v>
      </c>
      <c r="H55" s="54" t="s">
        <v>485</v>
      </c>
      <c r="I55" s="54" t="s">
        <v>486</v>
      </c>
      <c r="J55" s="54" t="s">
        <v>487</v>
      </c>
      <c r="K55" s="47">
        <f t="shared" si="0"/>
        <v>99</v>
      </c>
      <c r="L55" s="50">
        <f>'DC - Sectores'!L90</f>
        <v>7</v>
      </c>
      <c r="M55" s="50">
        <f>'DC - Sectores'!M90</f>
        <v>7</v>
      </c>
      <c r="N55" s="50">
        <f>'DC - Sectores'!N90</f>
        <v>9</v>
      </c>
      <c r="O55" s="50">
        <f>'DC - Sectores'!O90</f>
        <v>8</v>
      </c>
      <c r="P55" s="50">
        <f>'DC - Sectores'!P90</f>
        <v>9</v>
      </c>
      <c r="Q55" s="50">
        <f>'DC - Sectores'!Q90</f>
        <v>8</v>
      </c>
      <c r="R55" s="50">
        <f>'DC - Sectores'!R90</f>
        <v>9</v>
      </c>
      <c r="S55" s="50">
        <f>'DC - Sectores'!S90</f>
        <v>8</v>
      </c>
      <c r="T55" s="50">
        <f>'DC - Sectores'!T90</f>
        <v>9</v>
      </c>
      <c r="U55" s="50">
        <f>'DC - Sectores'!U90</f>
        <v>8</v>
      </c>
      <c r="V55" s="50">
        <f>'DC - Sectores'!V90</f>
        <v>9</v>
      </c>
      <c r="W55" s="50">
        <f>'DC - Sectores'!W90</f>
        <v>8</v>
      </c>
      <c r="X55" s="54" t="str">
        <f>'DC - Sectores'!X90</f>
        <v>Informe de ejecucion y visitas al terreno</v>
      </c>
      <c r="Y55" s="54" t="str">
        <f>'DC - Sectores'!Y90</f>
        <v>Gerentes de Sector</v>
      </c>
      <c r="Z55" s="54" t="str">
        <f>'DC - Sectores'!Z90</f>
        <v>Sectores</v>
      </c>
      <c r="AA55" s="55">
        <f>'DC - Sectores'!AA90</f>
        <v>0</v>
      </c>
    </row>
    <row r="56" spans="2:27" ht="306" x14ac:dyDescent="0.25">
      <c r="B56" s="44"/>
      <c r="C56" s="45" t="s">
        <v>57</v>
      </c>
      <c r="D56" s="54" t="str">
        <f>'DC - Sectores'!D96</f>
        <v>DC-GS-MCI1</v>
      </c>
      <c r="E56" s="45"/>
      <c r="F56" s="45" t="s">
        <v>488</v>
      </c>
      <c r="G56" s="54" t="s">
        <v>489</v>
      </c>
      <c r="H56" s="54" t="s">
        <v>490</v>
      </c>
      <c r="I56" s="54" t="s">
        <v>491</v>
      </c>
      <c r="J56" s="54" t="s">
        <v>492</v>
      </c>
      <c r="K56" s="47">
        <f t="shared" si="0"/>
        <v>3000</v>
      </c>
      <c r="L56" s="50">
        <v>250</v>
      </c>
      <c r="M56" s="50">
        <v>250</v>
      </c>
      <c r="N56" s="50">
        <v>250</v>
      </c>
      <c r="O56" s="50">
        <v>250</v>
      </c>
      <c r="P56" s="50">
        <v>250</v>
      </c>
      <c r="Q56" s="50">
        <v>250</v>
      </c>
      <c r="R56" s="50">
        <v>250</v>
      </c>
      <c r="S56" s="50">
        <v>250</v>
      </c>
      <c r="T56" s="50">
        <v>250</v>
      </c>
      <c r="U56" s="50">
        <v>250</v>
      </c>
      <c r="V56" s="50">
        <v>250</v>
      </c>
      <c r="W56" s="50">
        <v>250</v>
      </c>
      <c r="X56" s="54" t="str">
        <f>'DC - Sectores'!X96</f>
        <v>Imagen de las Consultas en el SGC</v>
      </c>
      <c r="Y56" s="54" t="str">
        <f>'DC - Sectores'!Y96</f>
        <v>Gerentes de Sector</v>
      </c>
      <c r="Z56" s="54" t="str">
        <f>'DC - Sectores'!Z96</f>
        <v>Sectores</v>
      </c>
      <c r="AA56" s="55">
        <f>'DC - Sectores'!AA96</f>
        <v>0</v>
      </c>
    </row>
    <row r="57" spans="2:27" ht="306" x14ac:dyDescent="0.25">
      <c r="B57" s="69" t="s">
        <v>73</v>
      </c>
      <c r="C57" s="45" t="s">
        <v>493</v>
      </c>
      <c r="D57" s="54" t="str">
        <f>'DC - Sectores'!D102</f>
        <v>DC-GS-MCI1</v>
      </c>
      <c r="E57" s="45"/>
      <c r="F57" s="45" t="s">
        <v>494</v>
      </c>
      <c r="G57" s="54" t="s">
        <v>495</v>
      </c>
      <c r="H57" s="54" t="s">
        <v>496</v>
      </c>
      <c r="I57" s="54" t="s">
        <v>497</v>
      </c>
      <c r="J57" s="54" t="s">
        <v>498</v>
      </c>
      <c r="K57" s="47">
        <f t="shared" si="0"/>
        <v>28</v>
      </c>
      <c r="L57" s="50">
        <f>'DC - Sectores'!L102</f>
        <v>1</v>
      </c>
      <c r="M57" s="50">
        <f>'DC - Sectores'!M102</f>
        <v>1</v>
      </c>
      <c r="N57" s="50">
        <f>'DC - Sectores'!N102</f>
        <v>5</v>
      </c>
      <c r="O57" s="50">
        <f>'DC - Sectores'!O102</f>
        <v>1</v>
      </c>
      <c r="P57" s="50">
        <f>'DC - Sectores'!P102</f>
        <v>2</v>
      </c>
      <c r="Q57" s="50">
        <f>'DC - Sectores'!Q102</f>
        <v>4</v>
      </c>
      <c r="R57" s="50">
        <f>'DC - Sectores'!R102</f>
        <v>1</v>
      </c>
      <c r="S57" s="50">
        <f>'DC - Sectores'!S102</f>
        <v>2</v>
      </c>
      <c r="T57" s="50">
        <f>'DC - Sectores'!T102</f>
        <v>4</v>
      </c>
      <c r="U57" s="50">
        <f>'DC - Sectores'!U102</f>
        <v>2</v>
      </c>
      <c r="V57" s="50">
        <f>'DC - Sectores'!V102</f>
        <v>2</v>
      </c>
      <c r="W57" s="50">
        <f>'DC - Sectores'!W102</f>
        <v>3</v>
      </c>
      <c r="X57" s="54" t="str">
        <f>'DC - Sectores'!X102</f>
        <v>Informe de ejecucion y visitas al terreno</v>
      </c>
      <c r="Y57" s="54" t="str">
        <f>'DC - Sectores'!Y102</f>
        <v>Gerentes de Sector</v>
      </c>
      <c r="Z57" s="54" t="str">
        <f>'DC - Sectores'!Z102</f>
        <v>Sectores</v>
      </c>
      <c r="AA57" s="55">
        <f>'DC - Sectores'!AA102</f>
        <v>0</v>
      </c>
    </row>
    <row r="58" spans="2:27" ht="204" x14ac:dyDescent="0.25">
      <c r="B58" s="69"/>
      <c r="C58" s="45" t="s">
        <v>493</v>
      </c>
      <c r="D58" s="45" t="s">
        <v>440</v>
      </c>
      <c r="E58" s="45"/>
      <c r="F58" s="45" t="s">
        <v>499</v>
      </c>
      <c r="G58" s="45" t="s">
        <v>500</v>
      </c>
      <c r="H58" s="45" t="s">
        <v>501</v>
      </c>
      <c r="I58" s="45" t="s">
        <v>367</v>
      </c>
      <c r="J58" s="45" t="s">
        <v>502</v>
      </c>
      <c r="K58" s="47">
        <f t="shared" si="0"/>
        <v>698</v>
      </c>
      <c r="L58" s="50"/>
      <c r="M58" s="50"/>
      <c r="N58" s="50">
        <v>100</v>
      </c>
      <c r="O58" s="50">
        <v>50</v>
      </c>
      <c r="P58" s="50">
        <v>50</v>
      </c>
      <c r="Q58" s="50">
        <v>100</v>
      </c>
      <c r="R58" s="50">
        <v>50</v>
      </c>
      <c r="S58" s="50">
        <v>50</v>
      </c>
      <c r="T58" s="50">
        <v>98</v>
      </c>
      <c r="U58" s="50">
        <v>50</v>
      </c>
      <c r="V58" s="50">
        <v>50</v>
      </c>
      <c r="W58" s="50">
        <v>100</v>
      </c>
      <c r="X58" s="45" t="s">
        <v>503</v>
      </c>
      <c r="Y58" s="45" t="s">
        <v>423</v>
      </c>
      <c r="Z58" s="45" t="s">
        <v>424</v>
      </c>
      <c r="AA58" s="48">
        <v>0</v>
      </c>
    </row>
    <row r="59" spans="2:27" ht="102" x14ac:dyDescent="0.25">
      <c r="B59" s="69"/>
      <c r="C59" s="45" t="s">
        <v>493</v>
      </c>
      <c r="D59" s="45" t="s">
        <v>440</v>
      </c>
      <c r="E59" s="45"/>
      <c r="F59" s="45" t="s">
        <v>504</v>
      </c>
      <c r="G59" s="45" t="s">
        <v>505</v>
      </c>
      <c r="H59" s="45" t="s">
        <v>506</v>
      </c>
      <c r="I59" s="45" t="s">
        <v>507</v>
      </c>
      <c r="J59" s="45" t="s">
        <v>508</v>
      </c>
      <c r="K59" s="47">
        <f t="shared" si="0"/>
        <v>6492</v>
      </c>
      <c r="L59" s="70">
        <v>541</v>
      </c>
      <c r="M59" s="70">
        <v>541</v>
      </c>
      <c r="N59" s="70">
        <v>541</v>
      </c>
      <c r="O59" s="70">
        <v>541</v>
      </c>
      <c r="P59" s="70">
        <v>541</v>
      </c>
      <c r="Q59" s="70">
        <v>541</v>
      </c>
      <c r="R59" s="70">
        <v>541</v>
      </c>
      <c r="S59" s="70">
        <v>541</v>
      </c>
      <c r="T59" s="70">
        <v>541</v>
      </c>
      <c r="U59" s="70">
        <v>541</v>
      </c>
      <c r="V59" s="70">
        <v>541</v>
      </c>
      <c r="W59" s="70">
        <v>541</v>
      </c>
      <c r="X59" s="45" t="s">
        <v>509</v>
      </c>
      <c r="Y59" s="45" t="s">
        <v>423</v>
      </c>
      <c r="Z59" s="45" t="s">
        <v>424</v>
      </c>
      <c r="AA59" s="48">
        <v>0</v>
      </c>
    </row>
    <row r="60" spans="2:27" ht="153" x14ac:dyDescent="0.25">
      <c r="B60" s="69"/>
      <c r="C60" s="45" t="s">
        <v>493</v>
      </c>
      <c r="D60" s="45" t="s">
        <v>440</v>
      </c>
      <c r="E60" s="45"/>
      <c r="F60" s="45" t="s">
        <v>510</v>
      </c>
      <c r="G60" s="45" t="s">
        <v>511</v>
      </c>
      <c r="H60" s="45" t="s">
        <v>512</v>
      </c>
      <c r="I60" s="45" t="s">
        <v>513</v>
      </c>
      <c r="J60" s="45" t="s">
        <v>514</v>
      </c>
      <c r="K60" s="47">
        <f t="shared" si="0"/>
        <v>30</v>
      </c>
      <c r="L60" s="70">
        <v>2.5</v>
      </c>
      <c r="M60" s="70">
        <v>2.5</v>
      </c>
      <c r="N60" s="70">
        <v>2.5</v>
      </c>
      <c r="O60" s="70">
        <v>2.5</v>
      </c>
      <c r="P60" s="70">
        <v>2.5</v>
      </c>
      <c r="Q60" s="70">
        <v>2.5</v>
      </c>
      <c r="R60" s="70">
        <v>2.5</v>
      </c>
      <c r="S60" s="70">
        <v>2.5</v>
      </c>
      <c r="T60" s="70">
        <v>2.5</v>
      </c>
      <c r="U60" s="70">
        <v>2.5</v>
      </c>
      <c r="V60" s="70">
        <v>2.5</v>
      </c>
      <c r="W60" s="70">
        <v>2.5</v>
      </c>
      <c r="X60" s="45" t="s">
        <v>515</v>
      </c>
      <c r="Y60" s="45" t="s">
        <v>423</v>
      </c>
      <c r="Z60" s="45" t="s">
        <v>424</v>
      </c>
      <c r="AA60" s="48">
        <v>0</v>
      </c>
    </row>
    <row r="61" spans="2:27" s="2" customFormat="1" ht="153" x14ac:dyDescent="0.25">
      <c r="B61" s="69"/>
      <c r="C61" s="71" t="s">
        <v>516</v>
      </c>
      <c r="D61" s="51" t="s">
        <v>517</v>
      </c>
      <c r="E61" s="51" t="s">
        <v>518</v>
      </c>
      <c r="F61" s="51" t="s">
        <v>519</v>
      </c>
      <c r="G61" s="51" t="s">
        <v>520</v>
      </c>
      <c r="H61" s="51" t="s">
        <v>521</v>
      </c>
      <c r="I61" s="51" t="s">
        <v>522</v>
      </c>
      <c r="J61" s="51" t="s">
        <v>523</v>
      </c>
      <c r="K61" s="47">
        <f t="shared" si="0"/>
        <v>30000</v>
      </c>
      <c r="L61" s="47">
        <v>2500</v>
      </c>
      <c r="M61" s="47">
        <v>2500</v>
      </c>
      <c r="N61" s="47">
        <v>2500</v>
      </c>
      <c r="O61" s="47">
        <v>2500</v>
      </c>
      <c r="P61" s="47">
        <v>2500</v>
      </c>
      <c r="Q61" s="47">
        <v>2500</v>
      </c>
      <c r="R61" s="47">
        <v>2500</v>
      </c>
      <c r="S61" s="47">
        <v>2500</v>
      </c>
      <c r="T61" s="47">
        <v>2500</v>
      </c>
      <c r="U61" s="47">
        <v>2500</v>
      </c>
      <c r="V61" s="47">
        <v>2500</v>
      </c>
      <c r="W61" s="47">
        <v>2500</v>
      </c>
      <c r="X61" s="51"/>
      <c r="Y61" s="51" t="s">
        <v>300</v>
      </c>
      <c r="Z61" s="51" t="s">
        <v>301</v>
      </c>
      <c r="AA61" s="53"/>
    </row>
    <row r="62" spans="2:27" ht="229.5" x14ac:dyDescent="0.25">
      <c r="B62" s="69" t="s">
        <v>86</v>
      </c>
      <c r="C62" s="45" t="s">
        <v>87</v>
      </c>
      <c r="D62" s="45" t="s">
        <v>355</v>
      </c>
      <c r="E62" s="45"/>
      <c r="F62" s="45" t="s">
        <v>524</v>
      </c>
      <c r="G62" s="45" t="s">
        <v>525</v>
      </c>
      <c r="H62" s="45" t="s">
        <v>526</v>
      </c>
      <c r="I62" s="45" t="s">
        <v>527</v>
      </c>
      <c r="J62" s="45" t="s">
        <v>528</v>
      </c>
      <c r="K62" s="47">
        <f t="shared" si="0"/>
        <v>12</v>
      </c>
      <c r="L62" s="47">
        <v>1</v>
      </c>
      <c r="M62" s="47">
        <v>1</v>
      </c>
      <c r="N62" s="47">
        <v>1</v>
      </c>
      <c r="O62" s="47">
        <v>1</v>
      </c>
      <c r="P62" s="47">
        <v>1</v>
      </c>
      <c r="Q62" s="47">
        <v>1</v>
      </c>
      <c r="R62" s="47">
        <v>1</v>
      </c>
      <c r="S62" s="47">
        <v>1</v>
      </c>
      <c r="T62" s="47">
        <v>1</v>
      </c>
      <c r="U62" s="47">
        <v>1</v>
      </c>
      <c r="V62" s="47">
        <v>1</v>
      </c>
      <c r="W62" s="47">
        <v>1</v>
      </c>
      <c r="X62" s="45" t="s">
        <v>529</v>
      </c>
      <c r="Y62" s="45" t="s">
        <v>530</v>
      </c>
      <c r="Z62" s="45" t="s">
        <v>531</v>
      </c>
      <c r="AA62" s="48">
        <v>0</v>
      </c>
    </row>
    <row r="63" spans="2:27" ht="280.5" x14ac:dyDescent="0.25">
      <c r="B63" s="69"/>
      <c r="C63" s="45" t="s">
        <v>87</v>
      </c>
      <c r="D63" s="45" t="s">
        <v>532</v>
      </c>
      <c r="E63" s="45"/>
      <c r="F63" s="45" t="s">
        <v>533</v>
      </c>
      <c r="G63" s="45" t="s">
        <v>534</v>
      </c>
      <c r="H63" s="45" t="s">
        <v>535</v>
      </c>
      <c r="I63" s="45" t="s">
        <v>536</v>
      </c>
      <c r="J63" s="45" t="s">
        <v>537</v>
      </c>
      <c r="K63" s="47">
        <f t="shared" si="0"/>
        <v>12</v>
      </c>
      <c r="L63" s="47">
        <v>1</v>
      </c>
      <c r="M63" s="47">
        <v>1</v>
      </c>
      <c r="N63" s="47">
        <v>1</v>
      </c>
      <c r="O63" s="47">
        <v>1</v>
      </c>
      <c r="P63" s="47">
        <v>1</v>
      </c>
      <c r="Q63" s="47">
        <v>1</v>
      </c>
      <c r="R63" s="47">
        <v>1</v>
      </c>
      <c r="S63" s="47">
        <v>1</v>
      </c>
      <c r="T63" s="47">
        <v>1</v>
      </c>
      <c r="U63" s="47">
        <v>1</v>
      </c>
      <c r="V63" s="47">
        <v>1</v>
      </c>
      <c r="W63" s="47">
        <v>1</v>
      </c>
      <c r="X63" s="45" t="s">
        <v>538</v>
      </c>
      <c r="Y63" s="45" t="s">
        <v>530</v>
      </c>
      <c r="Z63" s="45" t="s">
        <v>531</v>
      </c>
      <c r="AA63" s="48">
        <v>0</v>
      </c>
    </row>
    <row r="64" spans="2:27" ht="102" x14ac:dyDescent="0.25">
      <c r="B64" s="69"/>
      <c r="C64" s="45" t="s">
        <v>87</v>
      </c>
      <c r="D64" s="45" t="s">
        <v>539</v>
      </c>
      <c r="E64" s="45"/>
      <c r="F64" s="46" t="s">
        <v>540</v>
      </c>
      <c r="G64" s="45" t="s">
        <v>541</v>
      </c>
      <c r="H64" s="45" t="s">
        <v>542</v>
      </c>
      <c r="I64" s="45" t="s">
        <v>476</v>
      </c>
      <c r="J64" s="45" t="s">
        <v>543</v>
      </c>
      <c r="K64" s="68">
        <f t="shared" si="0"/>
        <v>1</v>
      </c>
      <c r="L64" s="68"/>
      <c r="M64" s="68"/>
      <c r="N64" s="68"/>
      <c r="O64" s="68">
        <v>0.25</v>
      </c>
      <c r="P64" s="68">
        <v>0.25</v>
      </c>
      <c r="Q64" s="68">
        <v>0.5</v>
      </c>
      <c r="R64" s="68"/>
      <c r="S64" s="68"/>
      <c r="T64" s="68"/>
      <c r="U64" s="68"/>
      <c r="V64" s="68"/>
      <c r="W64" s="68"/>
      <c r="X64" s="45" t="s">
        <v>544</v>
      </c>
      <c r="Y64" s="45" t="s">
        <v>276</v>
      </c>
      <c r="Z64" s="45" t="s">
        <v>277</v>
      </c>
      <c r="AA64" s="48"/>
    </row>
    <row r="65" spans="2:27" ht="127.5" x14ac:dyDescent="0.25">
      <c r="B65" s="69"/>
      <c r="C65" s="45" t="s">
        <v>87</v>
      </c>
      <c r="D65" s="45" t="s">
        <v>472</v>
      </c>
      <c r="E65" s="45"/>
      <c r="F65" s="45" t="s">
        <v>545</v>
      </c>
      <c r="G65" s="45" t="s">
        <v>546</v>
      </c>
      <c r="H65" s="45" t="s">
        <v>547</v>
      </c>
      <c r="I65" s="45" t="s">
        <v>548</v>
      </c>
      <c r="J65" s="45" t="s">
        <v>549</v>
      </c>
      <c r="K65" s="72">
        <v>2.5000000000000001E-3</v>
      </c>
      <c r="L65" s="72">
        <v>2.5000000000000001E-3</v>
      </c>
      <c r="M65" s="72">
        <v>2.5000000000000001E-3</v>
      </c>
      <c r="N65" s="72">
        <v>2.5000000000000001E-3</v>
      </c>
      <c r="O65" s="72">
        <v>2.5000000000000001E-3</v>
      </c>
      <c r="P65" s="72">
        <v>2.5000000000000001E-3</v>
      </c>
      <c r="Q65" s="72">
        <v>2.5000000000000001E-3</v>
      </c>
      <c r="R65" s="72">
        <v>2.5000000000000001E-3</v>
      </c>
      <c r="S65" s="72">
        <v>2.5000000000000001E-3</v>
      </c>
      <c r="T65" s="72">
        <v>2.5000000000000001E-3</v>
      </c>
      <c r="U65" s="72">
        <v>2.5000000000000001E-3</v>
      </c>
      <c r="V65" s="72">
        <v>2.5000000000000001E-3</v>
      </c>
      <c r="W65" s="72">
        <v>2.5000000000000001E-3</v>
      </c>
      <c r="X65" s="45" t="s">
        <v>550</v>
      </c>
      <c r="Y65" s="45" t="s">
        <v>362</v>
      </c>
      <c r="Z65" s="45" t="s">
        <v>363</v>
      </c>
      <c r="AA65" s="45"/>
    </row>
    <row r="66" spans="2:27" ht="127.5" x14ac:dyDescent="0.25">
      <c r="B66" s="69"/>
      <c r="C66" s="45" t="s">
        <v>87</v>
      </c>
      <c r="D66" s="45" t="s">
        <v>472</v>
      </c>
      <c r="E66" s="45"/>
      <c r="F66" s="45" t="s">
        <v>551</v>
      </c>
      <c r="G66" s="45" t="s">
        <v>552</v>
      </c>
      <c r="H66" s="45" t="s">
        <v>553</v>
      </c>
      <c r="I66" s="45" t="s">
        <v>554</v>
      </c>
      <c r="J66" s="45" t="s">
        <v>555</v>
      </c>
      <c r="K66" s="47">
        <f>+AVERAGE(L66:W66)</f>
        <v>2</v>
      </c>
      <c r="L66" s="47">
        <v>2</v>
      </c>
      <c r="M66" s="47">
        <v>2</v>
      </c>
      <c r="N66" s="47">
        <v>2</v>
      </c>
      <c r="O66" s="47">
        <v>2</v>
      </c>
      <c r="P66" s="47">
        <v>2</v>
      </c>
      <c r="Q66" s="47">
        <v>2</v>
      </c>
      <c r="R66" s="47">
        <v>2</v>
      </c>
      <c r="S66" s="47">
        <v>2</v>
      </c>
      <c r="T66" s="47">
        <v>2</v>
      </c>
      <c r="U66" s="47">
        <v>2</v>
      </c>
      <c r="V66" s="47">
        <v>2</v>
      </c>
      <c r="W66" s="47">
        <v>2</v>
      </c>
      <c r="X66" s="45" t="s">
        <v>556</v>
      </c>
      <c r="Y66" s="45" t="s">
        <v>362</v>
      </c>
      <c r="Z66" s="45" t="s">
        <v>363</v>
      </c>
      <c r="AA66" s="45"/>
    </row>
    <row r="67" spans="2:27" ht="127.5" x14ac:dyDescent="0.25">
      <c r="B67" s="69"/>
      <c r="C67" s="45" t="s">
        <v>87</v>
      </c>
      <c r="D67" s="45" t="s">
        <v>472</v>
      </c>
      <c r="E67" s="45"/>
      <c r="F67" s="46" t="s">
        <v>557</v>
      </c>
      <c r="G67" s="45" t="s">
        <v>558</v>
      </c>
      <c r="H67" s="45" t="s">
        <v>553</v>
      </c>
      <c r="I67" s="45" t="s">
        <v>559</v>
      </c>
      <c r="J67" s="45" t="s">
        <v>560</v>
      </c>
      <c r="K67" s="68">
        <f>+AVERAGE(L67:W67)</f>
        <v>0.98000000000000032</v>
      </c>
      <c r="L67" s="68">
        <v>0.98</v>
      </c>
      <c r="M67" s="68">
        <v>0.98</v>
      </c>
      <c r="N67" s="68">
        <v>0.98</v>
      </c>
      <c r="O67" s="68">
        <v>0.98</v>
      </c>
      <c r="P67" s="68">
        <v>0.98</v>
      </c>
      <c r="Q67" s="68">
        <v>0.98</v>
      </c>
      <c r="R67" s="68">
        <v>0.98</v>
      </c>
      <c r="S67" s="68">
        <v>0.98</v>
      </c>
      <c r="T67" s="68">
        <v>0.98</v>
      </c>
      <c r="U67" s="68">
        <v>0.98</v>
      </c>
      <c r="V67" s="68">
        <v>0.98</v>
      </c>
      <c r="W67" s="68">
        <v>0.98</v>
      </c>
      <c r="X67" s="45" t="s">
        <v>556</v>
      </c>
      <c r="Y67" s="45" t="s">
        <v>362</v>
      </c>
      <c r="Z67" s="45" t="s">
        <v>363</v>
      </c>
      <c r="AA67" s="45"/>
    </row>
    <row r="68" spans="2:27" ht="178.5" x14ac:dyDescent="0.25">
      <c r="B68" s="69"/>
      <c r="C68" s="73" t="s">
        <v>561</v>
      </c>
      <c r="D68" s="45" t="s">
        <v>562</v>
      </c>
      <c r="E68" s="45" t="s">
        <v>563</v>
      </c>
      <c r="F68" s="46" t="s">
        <v>564</v>
      </c>
      <c r="G68" s="45" t="s">
        <v>565</v>
      </c>
      <c r="H68" s="45" t="s">
        <v>566</v>
      </c>
      <c r="I68" s="45" t="s">
        <v>476</v>
      </c>
      <c r="J68" s="45" t="s">
        <v>399</v>
      </c>
      <c r="K68" s="68">
        <f t="shared" ref="K68:K73" si="2">+SUM(L68:W68)</f>
        <v>1</v>
      </c>
      <c r="L68" s="68"/>
      <c r="M68" s="68"/>
      <c r="N68" s="68"/>
      <c r="O68" s="68">
        <v>0.25</v>
      </c>
      <c r="P68" s="68"/>
      <c r="Q68" s="68">
        <v>0.25</v>
      </c>
      <c r="R68" s="68"/>
      <c r="S68" s="68">
        <v>0.25</v>
      </c>
      <c r="T68" s="68"/>
      <c r="U68" s="68"/>
      <c r="V68" s="68">
        <v>0.25</v>
      </c>
      <c r="W68" s="68"/>
      <c r="X68" s="45" t="s">
        <v>567</v>
      </c>
      <c r="Y68" s="45" t="s">
        <v>362</v>
      </c>
      <c r="Z68" s="45" t="s">
        <v>363</v>
      </c>
      <c r="AA68" s="45"/>
    </row>
    <row r="69" spans="2:27" ht="229.5" x14ac:dyDescent="0.25">
      <c r="B69" s="69"/>
      <c r="C69" s="45" t="s">
        <v>127</v>
      </c>
      <c r="D69" s="45" t="s">
        <v>568</v>
      </c>
      <c r="E69" s="45"/>
      <c r="F69" s="45" t="s">
        <v>569</v>
      </c>
      <c r="G69" s="45" t="s">
        <v>570</v>
      </c>
      <c r="H69" s="45" t="s">
        <v>571</v>
      </c>
      <c r="I69" s="45" t="s">
        <v>476</v>
      </c>
      <c r="J69" s="45" t="s">
        <v>572</v>
      </c>
      <c r="K69" s="68">
        <f t="shared" si="2"/>
        <v>0.99999999999999989</v>
      </c>
      <c r="L69" s="68"/>
      <c r="M69" s="68">
        <v>0.1</v>
      </c>
      <c r="N69" s="68">
        <v>0.2</v>
      </c>
      <c r="O69" s="68"/>
      <c r="P69" s="68">
        <v>0.2</v>
      </c>
      <c r="Q69" s="68"/>
      <c r="R69" s="68">
        <v>0.1</v>
      </c>
      <c r="S69" s="68"/>
      <c r="T69" s="68">
        <v>0.1</v>
      </c>
      <c r="U69" s="68">
        <v>0.1</v>
      </c>
      <c r="V69" s="68">
        <v>0.1</v>
      </c>
      <c r="W69" s="68">
        <v>0.1</v>
      </c>
      <c r="X69" s="45" t="s">
        <v>573</v>
      </c>
      <c r="Y69" s="45" t="s">
        <v>530</v>
      </c>
      <c r="Z69" s="45" t="s">
        <v>531</v>
      </c>
      <c r="AA69" s="48"/>
    </row>
    <row r="70" spans="2:27" s="2" customFormat="1" ht="229.5" x14ac:dyDescent="0.25">
      <c r="B70" s="69"/>
      <c r="C70" s="51" t="s">
        <v>127</v>
      </c>
      <c r="D70" s="56" t="str">
        <f>'DC - Sectores'!D108</f>
        <v>DC-GS-MCI2</v>
      </c>
      <c r="E70" s="51"/>
      <c r="F70" s="51" t="s">
        <v>574</v>
      </c>
      <c r="G70" s="56" t="s">
        <v>575</v>
      </c>
      <c r="H70" s="56" t="s">
        <v>576</v>
      </c>
      <c r="I70" s="56" t="s">
        <v>577</v>
      </c>
      <c r="J70" s="56" t="s">
        <v>578</v>
      </c>
      <c r="K70" s="47">
        <f t="shared" si="2"/>
        <v>264560</v>
      </c>
      <c r="L70" s="50">
        <v>22045</v>
      </c>
      <c r="M70" s="50">
        <v>22045</v>
      </c>
      <c r="N70" s="50">
        <v>22047</v>
      </c>
      <c r="O70" s="50">
        <v>22047</v>
      </c>
      <c r="P70" s="50">
        <v>22047</v>
      </c>
      <c r="Q70" s="50">
        <v>22047</v>
      </c>
      <c r="R70" s="50">
        <v>22047</v>
      </c>
      <c r="S70" s="50">
        <v>22047</v>
      </c>
      <c r="T70" s="50">
        <v>22047</v>
      </c>
      <c r="U70" s="50">
        <v>22047</v>
      </c>
      <c r="V70" s="50">
        <v>22047</v>
      </c>
      <c r="W70" s="50">
        <v>22047</v>
      </c>
      <c r="X70" s="56" t="str">
        <f>'DC - Sectores'!X108</f>
        <v>Consultas en Aplicación Actualización Datos</v>
      </c>
      <c r="Y70" s="56" t="str">
        <f>'DC - Sectores'!Y108</f>
        <v>Gerentes de Sector</v>
      </c>
      <c r="Z70" s="56" t="str">
        <f>'DC - Sectores'!Z108</f>
        <v>Sectores</v>
      </c>
      <c r="AA70" s="58">
        <f>'DC - Sectores'!AA108</f>
        <v>0</v>
      </c>
    </row>
    <row r="71" spans="2:27" ht="102" x14ac:dyDescent="0.25">
      <c r="B71" s="69"/>
      <c r="C71" s="45" t="s">
        <v>151</v>
      </c>
      <c r="D71" s="45" t="s">
        <v>579</v>
      </c>
      <c r="E71" s="45"/>
      <c r="F71" s="46" t="s">
        <v>580</v>
      </c>
      <c r="G71" s="45" t="s">
        <v>581</v>
      </c>
      <c r="H71" s="45" t="s">
        <v>582</v>
      </c>
      <c r="I71" s="45" t="s">
        <v>583</v>
      </c>
      <c r="J71" s="45" t="s">
        <v>584</v>
      </c>
      <c r="K71" s="68">
        <f t="shared" si="2"/>
        <v>1</v>
      </c>
      <c r="L71" s="68"/>
      <c r="M71" s="68"/>
      <c r="N71" s="68">
        <v>1</v>
      </c>
      <c r="O71" s="68"/>
      <c r="P71" s="68"/>
      <c r="Q71" s="68"/>
      <c r="R71" s="68"/>
      <c r="S71" s="68"/>
      <c r="T71" s="68"/>
      <c r="U71" s="68"/>
      <c r="V71" s="68"/>
      <c r="W71" s="68"/>
      <c r="X71" s="45" t="s">
        <v>585</v>
      </c>
      <c r="Y71" s="45" t="s">
        <v>401</v>
      </c>
      <c r="Z71" s="45" t="s">
        <v>402</v>
      </c>
      <c r="AA71" s="48"/>
    </row>
    <row r="72" spans="2:27" ht="127.5" x14ac:dyDescent="0.25">
      <c r="B72" s="69"/>
      <c r="C72" s="45" t="s">
        <v>151</v>
      </c>
      <c r="D72" s="45" t="s">
        <v>312</v>
      </c>
      <c r="E72" s="45"/>
      <c r="F72" s="45" t="s">
        <v>586</v>
      </c>
      <c r="G72" s="45" t="s">
        <v>587</v>
      </c>
      <c r="H72" s="45" t="s">
        <v>588</v>
      </c>
      <c r="I72" s="45" t="s">
        <v>589</v>
      </c>
      <c r="J72" s="45" t="s">
        <v>590</v>
      </c>
      <c r="K72" s="68">
        <f t="shared" si="2"/>
        <v>1</v>
      </c>
      <c r="L72" s="68">
        <v>1</v>
      </c>
      <c r="M72" s="68"/>
      <c r="N72" s="68"/>
      <c r="O72" s="68"/>
      <c r="P72" s="68"/>
      <c r="Q72" s="68"/>
      <c r="R72" s="68"/>
      <c r="S72" s="68"/>
      <c r="T72" s="68"/>
      <c r="U72" s="68"/>
      <c r="V72" s="68"/>
      <c r="W72" s="68"/>
      <c r="X72" s="45" t="s">
        <v>591</v>
      </c>
      <c r="Y72" s="45" t="s">
        <v>319</v>
      </c>
      <c r="Z72" s="45" t="s">
        <v>320</v>
      </c>
      <c r="AA72" s="48"/>
    </row>
    <row r="73" spans="2:27" ht="153" x14ac:dyDescent="0.25">
      <c r="B73" s="69"/>
      <c r="C73" s="45" t="s">
        <v>151</v>
      </c>
      <c r="D73" s="45" t="s">
        <v>539</v>
      </c>
      <c r="E73" s="45"/>
      <c r="F73" s="46" t="s">
        <v>592</v>
      </c>
      <c r="G73" s="45" t="s">
        <v>593</v>
      </c>
      <c r="H73" s="45" t="s">
        <v>594</v>
      </c>
      <c r="I73" s="45" t="s">
        <v>476</v>
      </c>
      <c r="J73" s="45" t="s">
        <v>543</v>
      </c>
      <c r="K73" s="68">
        <f t="shared" si="2"/>
        <v>1</v>
      </c>
      <c r="L73" s="68"/>
      <c r="M73" s="68">
        <v>0.15</v>
      </c>
      <c r="N73" s="68">
        <v>0.15</v>
      </c>
      <c r="O73" s="68">
        <v>0.15</v>
      </c>
      <c r="P73" s="68">
        <v>0.15</v>
      </c>
      <c r="Q73" s="68">
        <v>0.15</v>
      </c>
      <c r="R73" s="68">
        <v>0.15</v>
      </c>
      <c r="S73" s="68">
        <v>0.1</v>
      </c>
      <c r="T73" s="68"/>
      <c r="U73" s="68"/>
      <c r="V73" s="68"/>
      <c r="W73" s="68"/>
      <c r="X73" s="45" t="s">
        <v>595</v>
      </c>
      <c r="Y73" s="45" t="s">
        <v>276</v>
      </c>
      <c r="Z73" s="45" t="s">
        <v>277</v>
      </c>
      <c r="AA73" s="48"/>
    </row>
    <row r="74" spans="2:27" ht="204" x14ac:dyDescent="0.25">
      <c r="B74" s="69"/>
      <c r="C74" s="45" t="s">
        <v>151</v>
      </c>
      <c r="D74" s="45" t="str">
        <f>'DC - Sectores'!D114</f>
        <v>DC-GS-MCI2</v>
      </c>
      <c r="E74" s="45"/>
      <c r="F74" s="46" t="s">
        <v>596</v>
      </c>
      <c r="G74" s="45" t="s">
        <v>597</v>
      </c>
      <c r="H74" s="45" t="s">
        <v>598</v>
      </c>
      <c r="I74" s="45" t="s">
        <v>599</v>
      </c>
      <c r="J74" s="45" t="s">
        <v>600</v>
      </c>
      <c r="K74" s="63">
        <f>+AVERAGE(L74:W74)</f>
        <v>1.4024999999999999</v>
      </c>
      <c r="L74" s="70">
        <f>'DC - Sectores'!L114</f>
        <v>1.4</v>
      </c>
      <c r="M74" s="70">
        <f>'DC - Sectores'!M114</f>
        <v>1.45</v>
      </c>
      <c r="N74" s="70">
        <f>'DC - Sectores'!N114</f>
        <v>1.4</v>
      </c>
      <c r="O74" s="70">
        <f>'DC - Sectores'!O114</f>
        <v>1.38</v>
      </c>
      <c r="P74" s="70">
        <f>'DC - Sectores'!P114</f>
        <v>1.45</v>
      </c>
      <c r="Q74" s="70">
        <f>'DC - Sectores'!Q114</f>
        <v>1.46</v>
      </c>
      <c r="R74" s="70">
        <f>'DC - Sectores'!R114</f>
        <v>1.38</v>
      </c>
      <c r="S74" s="70">
        <f>'DC - Sectores'!S114</f>
        <v>1.38</v>
      </c>
      <c r="T74" s="70">
        <f>'DC - Sectores'!T114</f>
        <v>1.4</v>
      </c>
      <c r="U74" s="70">
        <f>'DC - Sectores'!U114</f>
        <v>1.38</v>
      </c>
      <c r="V74" s="70">
        <f>'DC - Sectores'!V114</f>
        <v>1.35</v>
      </c>
      <c r="W74" s="70">
        <f>'DC - Sectores'!W114</f>
        <v>1.4</v>
      </c>
      <c r="X74" s="45" t="str">
        <f>'DC - Sectores'!X114</f>
        <v>Plazo medio resolución de Instalaciones realizadas por la DC.</v>
      </c>
      <c r="Y74" s="45" t="str">
        <f>'DC - Sectores'!Y114</f>
        <v>Gerentes de Sector</v>
      </c>
      <c r="Z74" s="45" t="str">
        <f>'DC - Sectores'!Z114</f>
        <v>Sectores</v>
      </c>
      <c r="AA74" s="55">
        <f>'DC - Sectores'!AA114</f>
        <v>0</v>
      </c>
    </row>
    <row r="75" spans="2:27" ht="229.5" x14ac:dyDescent="0.25">
      <c r="B75" s="69"/>
      <c r="C75" s="45" t="s">
        <v>151</v>
      </c>
      <c r="D75" s="45" t="str">
        <f>'DC - Sectores'!D120</f>
        <v>DC-GS-MCI2</v>
      </c>
      <c r="E75" s="45"/>
      <c r="F75" s="46" t="s">
        <v>601</v>
      </c>
      <c r="G75" s="45" t="s">
        <v>602</v>
      </c>
      <c r="H75" s="45" t="s">
        <v>603</v>
      </c>
      <c r="I75" s="45" t="s">
        <v>604</v>
      </c>
      <c r="J75" s="45" t="s">
        <v>605</v>
      </c>
      <c r="K75" s="63">
        <f>+AVERAGE(L75:W75)</f>
        <v>4.8999999999999995</v>
      </c>
      <c r="L75" s="70">
        <f>'DC - Sectores'!L120</f>
        <v>4.9000000000000004</v>
      </c>
      <c r="M75" s="70">
        <f>'DC - Sectores'!M120</f>
        <v>5</v>
      </c>
      <c r="N75" s="70">
        <f>'DC - Sectores'!N120</f>
        <v>4.9000000000000004</v>
      </c>
      <c r="O75" s="70">
        <f>'DC - Sectores'!O120</f>
        <v>4.9000000000000004</v>
      </c>
      <c r="P75" s="70">
        <f>'DC - Sectores'!P120</f>
        <v>4.9000000000000004</v>
      </c>
      <c r="Q75" s="70">
        <f>'DC - Sectores'!Q120</f>
        <v>4.9000000000000004</v>
      </c>
      <c r="R75" s="70">
        <f>'DC - Sectores'!R120</f>
        <v>4.9000000000000004</v>
      </c>
      <c r="S75" s="70">
        <f>'DC - Sectores'!S120</f>
        <v>4.8</v>
      </c>
      <c r="T75" s="70">
        <f>'DC - Sectores'!T120</f>
        <v>4.9000000000000004</v>
      </c>
      <c r="U75" s="70">
        <f>'DC - Sectores'!U120</f>
        <v>4.9000000000000004</v>
      </c>
      <c r="V75" s="70">
        <f>'DC - Sectores'!V120</f>
        <v>4.9000000000000004</v>
      </c>
      <c r="W75" s="70">
        <f>'DC - Sectores'!W120</f>
        <v>4.9000000000000004</v>
      </c>
      <c r="X75" s="45" t="str">
        <f>'DC - Sectores'!X120</f>
        <v>Plazo medio resolución de Reconexiones y Reanudaciones</v>
      </c>
      <c r="Y75" s="45" t="str">
        <f>'DC - Sectores'!Y120</f>
        <v>Gerentes de Sector</v>
      </c>
      <c r="Z75" s="45" t="str">
        <f>'DC - Sectores'!Z120</f>
        <v>Sectores</v>
      </c>
      <c r="AA75" s="55">
        <f>'DC - Sectores'!AA120</f>
        <v>0</v>
      </c>
    </row>
    <row r="76" spans="2:27" ht="255" x14ac:dyDescent="0.25">
      <c r="B76" s="69"/>
      <c r="C76" s="45" t="s">
        <v>151</v>
      </c>
      <c r="D76" s="45" t="str">
        <f>'DC - Sectores'!D126</f>
        <v>DC-GS-MCI2</v>
      </c>
      <c r="E76" s="45"/>
      <c r="F76" s="46" t="s">
        <v>606</v>
      </c>
      <c r="G76" s="45" t="s">
        <v>607</v>
      </c>
      <c r="H76" s="45" t="s">
        <v>608</v>
      </c>
      <c r="I76" s="45" t="s">
        <v>609</v>
      </c>
      <c r="J76" s="45" t="s">
        <v>610</v>
      </c>
      <c r="K76" s="63">
        <f>+AVERAGE(L76:W76)</f>
        <v>1.5</v>
      </c>
      <c r="L76" s="70">
        <f>'DC - Sectores'!L126</f>
        <v>1.5</v>
      </c>
      <c r="M76" s="70">
        <f>'DC - Sectores'!M126</f>
        <v>1.5</v>
      </c>
      <c r="N76" s="70">
        <f>'DC - Sectores'!N126</f>
        <v>1.5</v>
      </c>
      <c r="O76" s="70">
        <f>'DC - Sectores'!O126</f>
        <v>1.5</v>
      </c>
      <c r="P76" s="70">
        <f>'DC - Sectores'!P126</f>
        <v>1.5</v>
      </c>
      <c r="Q76" s="70">
        <f>'DC - Sectores'!Q126</f>
        <v>1.5</v>
      </c>
      <c r="R76" s="70">
        <f>'DC - Sectores'!R126</f>
        <v>1.5</v>
      </c>
      <c r="S76" s="70">
        <f>'DC - Sectores'!S126</f>
        <v>1.5</v>
      </c>
      <c r="T76" s="70">
        <f>'DC - Sectores'!T126</f>
        <v>1.5</v>
      </c>
      <c r="U76" s="70">
        <f>'DC - Sectores'!U126</f>
        <v>1.5</v>
      </c>
      <c r="V76" s="70">
        <f>'DC - Sectores'!V126</f>
        <v>1.5</v>
      </c>
      <c r="W76" s="70">
        <f>'DC - Sectores'!W126</f>
        <v>1.5</v>
      </c>
      <c r="X76" s="45" t="str">
        <f>'DC - Sectores'!X126</f>
        <v>Plazo medio de atención de las órdenes de servicio</v>
      </c>
      <c r="Y76" s="45" t="str">
        <f>'DC - Sectores'!Y126</f>
        <v>Gerentes de Sector</v>
      </c>
      <c r="Z76" s="45" t="str">
        <f>'DC - Sectores'!Z126</f>
        <v>Sectores</v>
      </c>
      <c r="AA76" s="55">
        <f>'DC - Sectores'!AA126</f>
        <v>0</v>
      </c>
    </row>
    <row r="77" spans="2:27" s="2" customFormat="1" ht="109.5" customHeight="1" x14ac:dyDescent="0.25">
      <c r="B77" s="69"/>
      <c r="C77" s="51" t="s">
        <v>151</v>
      </c>
      <c r="D77" s="51" t="s">
        <v>611</v>
      </c>
      <c r="E77" s="51"/>
      <c r="F77" s="51" t="s">
        <v>612</v>
      </c>
      <c r="G77" s="51" t="s">
        <v>613</v>
      </c>
      <c r="H77" s="51" t="s">
        <v>614</v>
      </c>
      <c r="I77" s="51" t="s">
        <v>615</v>
      </c>
      <c r="J77" s="51" t="s">
        <v>616</v>
      </c>
      <c r="K77" s="47">
        <f t="shared" ref="K77" si="3">+SUM(L77:W77)</f>
        <v>8</v>
      </c>
      <c r="L77" s="50">
        <v>1</v>
      </c>
      <c r="M77" s="50"/>
      <c r="N77" s="50">
        <v>2</v>
      </c>
      <c r="O77" s="50"/>
      <c r="P77" s="50">
        <v>2</v>
      </c>
      <c r="Q77" s="50"/>
      <c r="R77" s="50">
        <v>1</v>
      </c>
      <c r="S77" s="50"/>
      <c r="T77" s="50">
        <v>1</v>
      </c>
      <c r="U77" s="50">
        <v>1</v>
      </c>
      <c r="V77" s="50"/>
      <c r="W77" s="50"/>
      <c r="X77" s="51" t="s">
        <v>617</v>
      </c>
      <c r="Y77" s="51" t="s">
        <v>285</v>
      </c>
      <c r="Z77" s="51" t="s">
        <v>286</v>
      </c>
      <c r="AA77" s="53">
        <v>350000</v>
      </c>
    </row>
    <row r="78" spans="2:27" ht="102" x14ac:dyDescent="0.25">
      <c r="B78" s="69"/>
      <c r="C78" s="45" t="s">
        <v>151</v>
      </c>
      <c r="D78" s="45" t="str">
        <f>'DC - Sectores'!D132</f>
        <v>DC-GTC-MCI3</v>
      </c>
      <c r="E78" s="45"/>
      <c r="F78" s="46" t="s">
        <v>618</v>
      </c>
      <c r="G78" s="45" t="str">
        <f>'DC - Sectores'!G132</f>
        <v xml:space="preserve">Seguimiento al plazo medio de resolución de las O/S de servicio de lectura </v>
      </c>
      <c r="H78" s="45" t="str">
        <f>'DC - Sectores'!H132</f>
        <v>Mejora en tiempo de respuesta de las O/S</v>
      </c>
      <c r="I78" s="45" t="str">
        <f>'DC - Sectores'!I132</f>
        <v xml:space="preserve">Plazo medio </v>
      </c>
      <c r="J78" s="45" t="str">
        <f>'DC - Sectores'!J132</f>
        <v>Plazo medio / objetivo</v>
      </c>
      <c r="K78" s="63">
        <f>+AVERAGE(L78:W78)</f>
        <v>1.541666666666667</v>
      </c>
      <c r="L78" s="70">
        <f>'DC - Sectores'!L132</f>
        <v>2</v>
      </c>
      <c r="M78" s="70">
        <f>'DC - Sectores'!M132</f>
        <v>1.9</v>
      </c>
      <c r="N78" s="70">
        <f>'DC - Sectores'!N132</f>
        <v>1.8</v>
      </c>
      <c r="O78" s="70">
        <f>'DC - Sectores'!O132</f>
        <v>1.7</v>
      </c>
      <c r="P78" s="70">
        <f>'DC - Sectores'!P132</f>
        <v>1.6</v>
      </c>
      <c r="Q78" s="70">
        <f>'DC - Sectores'!Q132</f>
        <v>1.5</v>
      </c>
      <c r="R78" s="70">
        <f>'DC - Sectores'!R132</f>
        <v>1.4</v>
      </c>
      <c r="S78" s="70">
        <f>'DC - Sectores'!S132</f>
        <v>1.3</v>
      </c>
      <c r="T78" s="70">
        <f>'DC - Sectores'!T132</f>
        <v>1.3</v>
      </c>
      <c r="U78" s="70">
        <f>'DC - Sectores'!U132</f>
        <v>1.4</v>
      </c>
      <c r="V78" s="70">
        <f>'DC - Sectores'!V132</f>
        <v>1.3</v>
      </c>
      <c r="W78" s="70">
        <f>'DC - Sectores'!W132</f>
        <v>1.3</v>
      </c>
      <c r="X78" s="45" t="str">
        <f>'DC - Sectores'!X132</f>
        <v>Indicador OPEN Plazo Medio</v>
      </c>
      <c r="Y78" s="45" t="str">
        <f>'DC - Sectores'!Y132</f>
        <v>Gerentes de Sector</v>
      </c>
      <c r="Z78" s="45" t="str">
        <f>'DC - Sectores'!Z132</f>
        <v>Sectores</v>
      </c>
      <c r="AA78" s="55">
        <f>'DC - Sectores'!AA132</f>
        <v>0</v>
      </c>
    </row>
    <row r="79" spans="2:27" ht="357" x14ac:dyDescent="0.25">
      <c r="B79" s="69"/>
      <c r="C79" s="45" t="s">
        <v>151</v>
      </c>
      <c r="D79" s="45" t="s">
        <v>562</v>
      </c>
      <c r="E79" s="45"/>
      <c r="F79" s="46" t="s">
        <v>619</v>
      </c>
      <c r="G79" s="45" t="s">
        <v>620</v>
      </c>
      <c r="H79" s="45" t="s">
        <v>621</v>
      </c>
      <c r="I79" s="45" t="s">
        <v>622</v>
      </c>
      <c r="J79" s="45" t="s">
        <v>623</v>
      </c>
      <c r="K79" s="47">
        <f t="shared" ref="K79:K131" si="4">+SUM(L79:W79)</f>
        <v>6</v>
      </c>
      <c r="L79" s="65"/>
      <c r="M79" s="65"/>
      <c r="N79" s="65"/>
      <c r="O79" s="65">
        <v>2</v>
      </c>
      <c r="P79" s="65"/>
      <c r="Q79" s="65"/>
      <c r="R79" s="65"/>
      <c r="S79" s="65">
        <v>2</v>
      </c>
      <c r="T79" s="65"/>
      <c r="U79" s="65"/>
      <c r="V79" s="65"/>
      <c r="W79" s="65">
        <v>2</v>
      </c>
      <c r="X79" s="45" t="s">
        <v>317</v>
      </c>
      <c r="Y79" s="45" t="s">
        <v>362</v>
      </c>
      <c r="Z79" s="45" t="s">
        <v>363</v>
      </c>
      <c r="AA79" s="45"/>
    </row>
    <row r="80" spans="2:27" ht="178.5" x14ac:dyDescent="0.25">
      <c r="B80" s="69"/>
      <c r="C80" s="45" t="s">
        <v>151</v>
      </c>
      <c r="D80" s="45" t="s">
        <v>472</v>
      </c>
      <c r="E80" s="45"/>
      <c r="F80" s="46" t="s">
        <v>624</v>
      </c>
      <c r="G80" s="45" t="s">
        <v>625</v>
      </c>
      <c r="H80" s="45" t="s">
        <v>626</v>
      </c>
      <c r="I80" s="45" t="s">
        <v>627</v>
      </c>
      <c r="J80" s="45" t="s">
        <v>627</v>
      </c>
      <c r="K80" s="47">
        <f t="shared" si="4"/>
        <v>3</v>
      </c>
      <c r="L80" s="65"/>
      <c r="M80" s="65"/>
      <c r="N80" s="65"/>
      <c r="O80" s="65">
        <v>1</v>
      </c>
      <c r="P80" s="65"/>
      <c r="Q80" s="65"/>
      <c r="R80" s="65"/>
      <c r="S80" s="65">
        <v>1</v>
      </c>
      <c r="T80" s="65"/>
      <c r="U80" s="65"/>
      <c r="V80" s="65"/>
      <c r="W80" s="65">
        <v>1</v>
      </c>
      <c r="X80" s="45" t="s">
        <v>628</v>
      </c>
      <c r="Y80" s="45" t="s">
        <v>362</v>
      </c>
      <c r="Z80" s="45" t="s">
        <v>363</v>
      </c>
      <c r="AA80" s="45"/>
    </row>
    <row r="81" spans="2:27" ht="280.5" x14ac:dyDescent="0.25">
      <c r="B81" s="69"/>
      <c r="C81" s="45" t="s">
        <v>151</v>
      </c>
      <c r="D81" s="51" t="str">
        <f>'DC - Sectores'!D138</f>
        <v>DC-MCI2</v>
      </c>
      <c r="E81" s="45"/>
      <c r="F81" s="46" t="s">
        <v>629</v>
      </c>
      <c r="G81" s="51" t="str">
        <f>'DC - Sectores'!G138</f>
        <v>Presentar informes de resultados de las auditorías y dar seguimiento a la elaboración de planes de acción e impacto de las mejoras aplicadas por los sectores en las oficinas comerciales</v>
      </c>
      <c r="H81" s="51" t="str">
        <f>'DC - Sectores'!H138</f>
        <v>* Presetar informes a los sectores       * Solicitar detalle de planes de acción sobre la base de los resultados      * Solicitar impacto antes y después de las mejoras en números.</v>
      </c>
      <c r="I81" s="51" t="str">
        <f>'DC - Sectores'!I138</f>
        <v>% Ejecución</v>
      </c>
      <c r="J81" s="51" t="str">
        <f>'DC - Sectores'!J138</f>
        <v>Cantidad de planes y medición realizadas por los sectores</v>
      </c>
      <c r="K81" s="68">
        <f t="shared" si="4"/>
        <v>1</v>
      </c>
      <c r="L81" s="68">
        <f>'DC - Sectores'!L138</f>
        <v>0</v>
      </c>
      <c r="M81" s="68">
        <f>'DC - Sectores'!M138</f>
        <v>0.2</v>
      </c>
      <c r="N81" s="68">
        <f>'DC - Sectores'!N138</f>
        <v>0</v>
      </c>
      <c r="O81" s="68">
        <f>'DC - Sectores'!O138</f>
        <v>0.2</v>
      </c>
      <c r="P81" s="68">
        <f>'DC - Sectores'!P138</f>
        <v>0</v>
      </c>
      <c r="Q81" s="68">
        <f>'DC - Sectores'!Q138</f>
        <v>0.2</v>
      </c>
      <c r="R81" s="68">
        <f>'DC - Sectores'!R138</f>
        <v>0</v>
      </c>
      <c r="S81" s="68">
        <f>'DC - Sectores'!S138</f>
        <v>0.2</v>
      </c>
      <c r="T81" s="68">
        <f>'DC - Sectores'!T138</f>
        <v>0</v>
      </c>
      <c r="U81" s="68">
        <f>'DC - Sectores'!U138</f>
        <v>0.2</v>
      </c>
      <c r="V81" s="68">
        <f>'DC - Sectores'!V138</f>
        <v>0</v>
      </c>
      <c r="W81" s="68">
        <f>'DC - Sectores'!W138</f>
        <v>0</v>
      </c>
      <c r="X81" s="51" t="str">
        <f>'DC - Sectores'!X138</f>
        <v>Informe de plan de acción y medición de impacto</v>
      </c>
      <c r="Y81" s="51" t="str">
        <f>'DC - Sectores'!Y138</f>
        <v>Gerentes de Sector</v>
      </c>
      <c r="Z81" s="51" t="str">
        <f>'DC - Sectores'!Z138</f>
        <v>Sectores</v>
      </c>
      <c r="AA81" s="58">
        <f>'DC - Sectores'!AA138</f>
        <v>0</v>
      </c>
    </row>
    <row r="82" spans="2:27" ht="280.5" x14ac:dyDescent="0.25">
      <c r="B82" s="69"/>
      <c r="C82" s="45" t="s">
        <v>151</v>
      </c>
      <c r="D82" s="45" t="s">
        <v>416</v>
      </c>
      <c r="E82" s="74"/>
      <c r="F82" s="46" t="s">
        <v>630</v>
      </c>
      <c r="G82" s="46" t="s">
        <v>631</v>
      </c>
      <c r="H82" s="46" t="s">
        <v>632</v>
      </c>
      <c r="I82" s="46" t="s">
        <v>633</v>
      </c>
      <c r="J82" s="46" t="s">
        <v>634</v>
      </c>
      <c r="K82" s="47">
        <f t="shared" si="4"/>
        <v>3</v>
      </c>
      <c r="L82" s="47"/>
      <c r="M82" s="47"/>
      <c r="N82" s="47">
        <v>1</v>
      </c>
      <c r="O82" s="47"/>
      <c r="P82" s="47"/>
      <c r="Q82" s="47">
        <v>1</v>
      </c>
      <c r="R82" s="47"/>
      <c r="S82" s="47"/>
      <c r="T82" s="47">
        <v>1</v>
      </c>
      <c r="U82" s="47"/>
      <c r="V82" s="47"/>
      <c r="W82" s="47"/>
      <c r="X82" s="45" t="s">
        <v>422</v>
      </c>
      <c r="Y82" s="45" t="s">
        <v>423</v>
      </c>
      <c r="Z82" s="51" t="s">
        <v>424</v>
      </c>
      <c r="AA82" s="75">
        <v>0</v>
      </c>
    </row>
    <row r="83" spans="2:27" s="2" customFormat="1" ht="102" x14ac:dyDescent="0.25">
      <c r="B83" s="69"/>
      <c r="C83" s="51" t="s">
        <v>151</v>
      </c>
      <c r="D83" s="51"/>
      <c r="E83" s="76"/>
      <c r="F83" s="51" t="s">
        <v>635</v>
      </c>
      <c r="G83" s="51"/>
      <c r="H83" s="51"/>
      <c r="I83" s="51" t="s">
        <v>636</v>
      </c>
      <c r="J83" s="51" t="s">
        <v>637</v>
      </c>
      <c r="K83" s="47">
        <f t="shared" si="4"/>
        <v>2</v>
      </c>
      <c r="L83" s="47"/>
      <c r="M83" s="47">
        <v>1</v>
      </c>
      <c r="N83" s="47">
        <v>1</v>
      </c>
      <c r="O83" s="47"/>
      <c r="P83" s="47"/>
      <c r="Q83" s="47"/>
      <c r="R83" s="47"/>
      <c r="S83" s="47"/>
      <c r="T83" s="47"/>
      <c r="U83" s="47"/>
      <c r="V83" s="47"/>
      <c r="W83" s="47"/>
      <c r="X83" s="51"/>
      <c r="Y83" s="51" t="s">
        <v>401</v>
      </c>
      <c r="Z83" s="51" t="s">
        <v>402</v>
      </c>
      <c r="AA83" s="75"/>
    </row>
    <row r="84" spans="2:27" ht="102" x14ac:dyDescent="0.25">
      <c r="B84" s="69"/>
      <c r="C84" s="45" t="s">
        <v>151</v>
      </c>
      <c r="D84" s="45"/>
      <c r="E84" s="74"/>
      <c r="F84" s="46" t="s">
        <v>635</v>
      </c>
      <c r="G84" s="46"/>
      <c r="H84" s="46"/>
      <c r="I84" s="45" t="s">
        <v>636</v>
      </c>
      <c r="J84" s="46" t="s">
        <v>637</v>
      </c>
      <c r="K84" s="47">
        <f t="shared" si="4"/>
        <v>4</v>
      </c>
      <c r="L84" s="47"/>
      <c r="M84" s="47"/>
      <c r="N84" s="47"/>
      <c r="O84" s="47"/>
      <c r="P84" s="47">
        <v>1</v>
      </c>
      <c r="Q84" s="47"/>
      <c r="R84" s="47"/>
      <c r="S84" s="47"/>
      <c r="T84" s="47">
        <v>2</v>
      </c>
      <c r="U84" s="47"/>
      <c r="V84" s="47">
        <v>1</v>
      </c>
      <c r="W84" s="47"/>
      <c r="X84" s="45"/>
      <c r="Y84" s="45" t="s">
        <v>276</v>
      </c>
      <c r="Z84" s="45" t="s">
        <v>277</v>
      </c>
      <c r="AA84" s="75"/>
    </row>
    <row r="85" spans="2:27" s="2" customFormat="1" ht="102" x14ac:dyDescent="0.25">
      <c r="B85" s="69"/>
      <c r="C85" s="51" t="s">
        <v>151</v>
      </c>
      <c r="D85" s="51"/>
      <c r="E85" s="76"/>
      <c r="F85" s="51" t="s">
        <v>635</v>
      </c>
      <c r="G85" s="51"/>
      <c r="H85" s="51"/>
      <c r="I85" s="51" t="s">
        <v>636</v>
      </c>
      <c r="J85" s="51" t="s">
        <v>637</v>
      </c>
      <c r="K85" s="47">
        <f t="shared" si="4"/>
        <v>5</v>
      </c>
      <c r="L85" s="47"/>
      <c r="M85" s="47"/>
      <c r="N85" s="47"/>
      <c r="O85" s="47">
        <v>2</v>
      </c>
      <c r="P85" s="47"/>
      <c r="Q85" s="47"/>
      <c r="R85" s="47"/>
      <c r="S85" s="47">
        <v>1</v>
      </c>
      <c r="T85" s="47">
        <v>1</v>
      </c>
      <c r="U85" s="47"/>
      <c r="V85" s="47">
        <v>1</v>
      </c>
      <c r="W85" s="47"/>
      <c r="X85" s="51"/>
      <c r="Y85" s="51" t="s">
        <v>362</v>
      </c>
      <c r="Z85" s="51" t="s">
        <v>363</v>
      </c>
      <c r="AA85" s="75"/>
    </row>
    <row r="86" spans="2:27" s="2" customFormat="1" ht="61.5" customHeight="1" x14ac:dyDescent="0.25">
      <c r="B86" s="69"/>
      <c r="C86" s="51" t="s">
        <v>173</v>
      </c>
      <c r="D86" s="51"/>
      <c r="E86" s="76"/>
      <c r="F86" s="51" t="s">
        <v>638</v>
      </c>
      <c r="G86" s="51" t="s">
        <v>639</v>
      </c>
      <c r="H86" s="51"/>
      <c r="I86" s="51" t="s">
        <v>640</v>
      </c>
      <c r="J86" s="51"/>
      <c r="K86" s="68">
        <f t="shared" si="4"/>
        <v>1</v>
      </c>
      <c r="L86" s="47"/>
      <c r="M86" s="47"/>
      <c r="N86" s="47"/>
      <c r="O86" s="47"/>
      <c r="P86" s="47"/>
      <c r="Q86" s="68">
        <v>1</v>
      </c>
      <c r="R86" s="47"/>
      <c r="S86" s="47"/>
      <c r="T86" s="47"/>
      <c r="U86" s="47"/>
      <c r="V86" s="47"/>
      <c r="W86" s="47"/>
      <c r="X86" s="51" t="s">
        <v>641</v>
      </c>
      <c r="Y86" s="51" t="s">
        <v>362</v>
      </c>
      <c r="Z86" s="51" t="s">
        <v>363</v>
      </c>
      <c r="AA86" s="75"/>
    </row>
    <row r="87" spans="2:27" ht="178.5" x14ac:dyDescent="0.25">
      <c r="B87" s="69"/>
      <c r="C87" s="45" t="s">
        <v>173</v>
      </c>
      <c r="D87" s="45" t="s">
        <v>562</v>
      </c>
      <c r="E87" s="45"/>
      <c r="F87" s="46" t="s">
        <v>642</v>
      </c>
      <c r="G87" s="45" t="s">
        <v>643</v>
      </c>
      <c r="H87" s="45" t="s">
        <v>644</v>
      </c>
      <c r="I87" s="45" t="s">
        <v>645</v>
      </c>
      <c r="J87" s="45" t="s">
        <v>646</v>
      </c>
      <c r="K87" s="47">
        <f t="shared" si="4"/>
        <v>252</v>
      </c>
      <c r="L87" s="65"/>
      <c r="M87" s="65"/>
      <c r="N87" s="65">
        <v>63</v>
      </c>
      <c r="O87" s="65"/>
      <c r="P87" s="65"/>
      <c r="Q87" s="65">
        <v>63</v>
      </c>
      <c r="R87" s="65"/>
      <c r="S87" s="65"/>
      <c r="T87" s="65">
        <v>63</v>
      </c>
      <c r="U87" s="65"/>
      <c r="V87" s="65"/>
      <c r="W87" s="65">
        <v>63</v>
      </c>
      <c r="X87" s="45"/>
      <c r="Y87" s="45" t="s">
        <v>362</v>
      </c>
      <c r="Z87" s="45" t="s">
        <v>363</v>
      </c>
      <c r="AA87" s="45"/>
    </row>
    <row r="88" spans="2:27" ht="255" x14ac:dyDescent="0.25">
      <c r="B88" s="69"/>
      <c r="C88" s="45" t="s">
        <v>173</v>
      </c>
      <c r="D88" s="51" t="str">
        <f>'DC - Sectores'!D144</f>
        <v>DC-GCGC-MCI2</v>
      </c>
      <c r="E88" s="45"/>
      <c r="F88" s="46" t="s">
        <v>647</v>
      </c>
      <c r="G88" s="51" t="str">
        <f>'DC - Sectores'!G144</f>
        <v>Continuidad al Modelo de Control a traves de la elaboración de un reporte con el cual las oficinas puedan administrar sus zonas mediante el seguimiento de sus ingresos y gastos.</v>
      </c>
      <c r="H88" s="51" t="str">
        <f>'DC - Sectores'!H144</f>
        <v>* Identificacion de la necesidad
* Reunion con las unidades proveedores de la informacion
* Diseño y elaboracion de los reportes
* Publicacion</v>
      </c>
      <c r="I88" s="51" t="str">
        <f>'DC - Sectores'!I144</f>
        <v>% Ejecución</v>
      </c>
      <c r="J88" s="51" t="str">
        <f>'DC - Sectores'!J144</f>
        <v>Sumatoria % de Ejecucion / Objetivo Esperado</v>
      </c>
      <c r="K88" s="68">
        <f t="shared" si="4"/>
        <v>1</v>
      </c>
      <c r="L88" s="68">
        <f>'DC - Sectores'!L144</f>
        <v>0</v>
      </c>
      <c r="M88" s="68">
        <f>'DC - Sectores'!M144</f>
        <v>0</v>
      </c>
      <c r="N88" s="68">
        <f>'DC - Sectores'!N144</f>
        <v>0</v>
      </c>
      <c r="O88" s="68">
        <f>'DC - Sectores'!O144</f>
        <v>0</v>
      </c>
      <c r="P88" s="68">
        <f>'DC - Sectores'!P144</f>
        <v>0.25</v>
      </c>
      <c r="Q88" s="68">
        <f>'DC - Sectores'!Q144</f>
        <v>0.25</v>
      </c>
      <c r="R88" s="68">
        <f>'DC - Sectores'!R144</f>
        <v>0.5</v>
      </c>
      <c r="S88" s="68">
        <f>'DC - Sectores'!S144</f>
        <v>0</v>
      </c>
      <c r="T88" s="68">
        <f>'DC - Sectores'!T144</f>
        <v>0</v>
      </c>
      <c r="U88" s="68">
        <f>'DC - Sectores'!U144</f>
        <v>0</v>
      </c>
      <c r="V88" s="68">
        <f>'DC - Sectores'!V144</f>
        <v>0</v>
      </c>
      <c r="W88" s="68">
        <f>'DC - Sectores'!W144</f>
        <v>0</v>
      </c>
      <c r="X88" s="51" t="str">
        <f>'DC - Sectores'!X144</f>
        <v>Reportes Remitidos</v>
      </c>
      <c r="Y88" s="51" t="str">
        <f>'DC - Sectores'!Y144</f>
        <v>Gerentes de Sector</v>
      </c>
      <c r="Z88" s="51" t="str">
        <f>'DC - Sectores'!Z144</f>
        <v>Sectores</v>
      </c>
      <c r="AA88" s="58">
        <f>'DC - Sectores'!AA144</f>
        <v>0</v>
      </c>
    </row>
    <row r="89" spans="2:27" ht="102" x14ac:dyDescent="0.25">
      <c r="B89" s="69"/>
      <c r="C89" s="45" t="s">
        <v>173</v>
      </c>
      <c r="D89" s="45" t="s">
        <v>579</v>
      </c>
      <c r="E89" s="45"/>
      <c r="F89" s="46" t="s">
        <v>648</v>
      </c>
      <c r="G89" s="45" t="s">
        <v>649</v>
      </c>
      <c r="H89" s="45" t="s">
        <v>650</v>
      </c>
      <c r="I89" s="45" t="s">
        <v>651</v>
      </c>
      <c r="J89" s="45" t="s">
        <v>652</v>
      </c>
      <c r="K89" s="47">
        <f t="shared" si="4"/>
        <v>1</v>
      </c>
      <c r="L89" s="65"/>
      <c r="M89" s="65"/>
      <c r="N89" s="65"/>
      <c r="O89" s="65"/>
      <c r="P89" s="65">
        <v>1</v>
      </c>
      <c r="Q89" s="65"/>
      <c r="R89" s="65"/>
      <c r="S89" s="65"/>
      <c r="T89" s="65"/>
      <c r="U89" s="65"/>
      <c r="V89" s="65"/>
      <c r="W89" s="65"/>
      <c r="X89" s="45" t="s">
        <v>653</v>
      </c>
      <c r="Y89" s="45" t="s">
        <v>401</v>
      </c>
      <c r="Z89" s="45" t="s">
        <v>402</v>
      </c>
      <c r="AA89" s="77"/>
    </row>
    <row r="90" spans="2:27" ht="76.5" x14ac:dyDescent="0.25">
      <c r="B90" s="69"/>
      <c r="C90" s="45" t="s">
        <v>173</v>
      </c>
      <c r="D90" s="45"/>
      <c r="E90" s="45"/>
      <c r="F90" s="45" t="s">
        <v>654</v>
      </c>
      <c r="G90" s="45" t="s">
        <v>655</v>
      </c>
      <c r="H90" s="45"/>
      <c r="I90" s="45" t="s">
        <v>656</v>
      </c>
      <c r="J90" s="45"/>
      <c r="K90" s="68">
        <f t="shared" si="4"/>
        <v>1</v>
      </c>
      <c r="L90" s="65"/>
      <c r="M90" s="65"/>
      <c r="N90" s="65"/>
      <c r="O90" s="65"/>
      <c r="P90" s="65"/>
      <c r="Q90" s="65"/>
      <c r="R90" s="65"/>
      <c r="S90" s="65"/>
      <c r="T90" s="65"/>
      <c r="U90" s="65"/>
      <c r="V90" s="68">
        <v>1</v>
      </c>
      <c r="W90" s="65"/>
      <c r="X90" s="45" t="s">
        <v>641</v>
      </c>
      <c r="Y90" s="45" t="s">
        <v>401</v>
      </c>
      <c r="Z90" s="45" t="s">
        <v>402</v>
      </c>
      <c r="AA90" s="77"/>
    </row>
    <row r="91" spans="2:27" ht="51" x14ac:dyDescent="0.25">
      <c r="B91" s="69"/>
      <c r="C91" s="45" t="s">
        <v>173</v>
      </c>
      <c r="D91" s="45"/>
      <c r="E91" s="45"/>
      <c r="F91" s="45" t="s">
        <v>657</v>
      </c>
      <c r="G91" s="45" t="s">
        <v>658</v>
      </c>
      <c r="H91" s="45"/>
      <c r="I91" s="45" t="s">
        <v>656</v>
      </c>
      <c r="J91" s="45"/>
      <c r="K91" s="68">
        <f t="shared" si="4"/>
        <v>1</v>
      </c>
      <c r="L91" s="65"/>
      <c r="M91" s="65"/>
      <c r="N91" s="68">
        <v>1</v>
      </c>
      <c r="O91" s="65"/>
      <c r="P91" s="65"/>
      <c r="Q91" s="65"/>
      <c r="R91" s="65"/>
      <c r="S91" s="65"/>
      <c r="T91" s="65"/>
      <c r="U91" s="65"/>
      <c r="V91" s="65"/>
      <c r="W91" s="65"/>
      <c r="X91" s="45" t="s">
        <v>641</v>
      </c>
      <c r="Y91" s="45" t="s">
        <v>401</v>
      </c>
      <c r="Z91" s="45" t="s">
        <v>402</v>
      </c>
      <c r="AA91" s="77"/>
    </row>
    <row r="92" spans="2:27" ht="102" x14ac:dyDescent="0.25">
      <c r="B92" s="69"/>
      <c r="C92" s="45" t="s">
        <v>173</v>
      </c>
      <c r="D92" s="45" t="s">
        <v>579</v>
      </c>
      <c r="E92" s="45"/>
      <c r="F92" s="46" t="s">
        <v>659</v>
      </c>
      <c r="G92" s="45" t="s">
        <v>660</v>
      </c>
      <c r="H92" s="45" t="s">
        <v>661</v>
      </c>
      <c r="I92" s="45" t="s">
        <v>662</v>
      </c>
      <c r="J92" s="45" t="s">
        <v>663</v>
      </c>
      <c r="K92" s="47">
        <f t="shared" si="4"/>
        <v>4</v>
      </c>
      <c r="L92" s="65"/>
      <c r="M92" s="65">
        <v>1</v>
      </c>
      <c r="N92" s="65"/>
      <c r="O92" s="65"/>
      <c r="P92" s="65">
        <v>1</v>
      </c>
      <c r="Q92" s="65"/>
      <c r="R92" s="65"/>
      <c r="S92" s="65">
        <v>1</v>
      </c>
      <c r="T92" s="65"/>
      <c r="U92" s="65"/>
      <c r="V92" s="65">
        <v>1</v>
      </c>
      <c r="W92" s="65"/>
      <c r="X92" s="45" t="s">
        <v>329</v>
      </c>
      <c r="Y92" s="45" t="s">
        <v>401</v>
      </c>
      <c r="Z92" s="45" t="s">
        <v>402</v>
      </c>
      <c r="AA92" s="77"/>
    </row>
    <row r="93" spans="2:27" ht="102" x14ac:dyDescent="0.25">
      <c r="B93" s="69"/>
      <c r="C93" s="45" t="s">
        <v>173</v>
      </c>
      <c r="D93" s="45" t="s">
        <v>568</v>
      </c>
      <c r="E93" s="45"/>
      <c r="F93" s="46" t="s">
        <v>664</v>
      </c>
      <c r="G93" s="45" t="s">
        <v>665</v>
      </c>
      <c r="H93" s="45" t="s">
        <v>666</v>
      </c>
      <c r="I93" s="45" t="s">
        <v>667</v>
      </c>
      <c r="J93" s="45" t="s">
        <v>668</v>
      </c>
      <c r="K93" s="68">
        <v>1</v>
      </c>
      <c r="L93" s="68"/>
      <c r="M93" s="68"/>
      <c r="N93" s="68"/>
      <c r="O93" s="68">
        <v>0.25</v>
      </c>
      <c r="P93" s="68"/>
      <c r="Q93" s="68"/>
      <c r="R93" s="68">
        <v>0.25</v>
      </c>
      <c r="S93" s="68"/>
      <c r="T93" s="68"/>
      <c r="U93" s="68"/>
      <c r="V93" s="68"/>
      <c r="W93" s="68">
        <v>0.5</v>
      </c>
      <c r="X93" s="45" t="s">
        <v>653</v>
      </c>
      <c r="Y93" s="46" t="s">
        <v>530</v>
      </c>
      <c r="Z93" s="46" t="s">
        <v>531</v>
      </c>
      <c r="AA93" s="77"/>
    </row>
    <row r="94" spans="2:27" ht="229.5" x14ac:dyDescent="0.25">
      <c r="B94" s="69"/>
      <c r="C94" s="45" t="s">
        <v>173</v>
      </c>
      <c r="D94" s="51" t="str">
        <f>'DC - Sectores'!D150</f>
        <v>DC-GS-MCI2</v>
      </c>
      <c r="E94" s="45"/>
      <c r="F94" s="46" t="s">
        <v>669</v>
      </c>
      <c r="G94" s="51" t="str">
        <f>'DC - Sectores'!G150</f>
        <v>Mantener optimizado las rutas e itinerarios, para obtener mejores resultados y rendimiento en el personal de lectura y distribución.</v>
      </c>
      <c r="H94" s="51" t="str">
        <f>'DC - Sectores'!H150</f>
        <v>Análisis frecuentes en cada centro de lectura y distribución, asegurando la optimización de los RRHH que maneja el área.</v>
      </c>
      <c r="I94" s="51" t="str">
        <f>'DC - Sectores'!I150</f>
        <v>Cantidad de actividades</v>
      </c>
      <c r="J94" s="51" t="str">
        <f>'DC - Sectores'!J150</f>
        <v>Cantidad de centros implementados / objetivo</v>
      </c>
      <c r="K94" s="47">
        <f t="shared" si="4"/>
        <v>35</v>
      </c>
      <c r="L94" s="50">
        <f>'DC - Sectores'!L150</f>
        <v>2</v>
      </c>
      <c r="M94" s="50">
        <f>'DC - Sectores'!M150</f>
        <v>3</v>
      </c>
      <c r="N94" s="50">
        <f>'DC - Sectores'!N150</f>
        <v>3</v>
      </c>
      <c r="O94" s="50">
        <f>'DC - Sectores'!O150</f>
        <v>3</v>
      </c>
      <c r="P94" s="50">
        <f>'DC - Sectores'!P150</f>
        <v>3</v>
      </c>
      <c r="Q94" s="50">
        <f>'DC - Sectores'!Q150</f>
        <v>3</v>
      </c>
      <c r="R94" s="50">
        <f>'DC - Sectores'!R150</f>
        <v>3</v>
      </c>
      <c r="S94" s="50">
        <f>'DC - Sectores'!S150</f>
        <v>3</v>
      </c>
      <c r="T94" s="50">
        <f>'DC - Sectores'!T150</f>
        <v>3</v>
      </c>
      <c r="U94" s="50">
        <f>'DC - Sectores'!U150</f>
        <v>3</v>
      </c>
      <c r="V94" s="50">
        <f>'DC - Sectores'!V150</f>
        <v>3</v>
      </c>
      <c r="W94" s="50">
        <f>'DC - Sectores'!W150</f>
        <v>3</v>
      </c>
      <c r="X94" s="51" t="str">
        <f>'DC - Sectores'!X150</f>
        <v>Cantidad de centros ejecutados</v>
      </c>
      <c r="Y94" s="51" t="str">
        <f>'DC - Sectores'!Y150</f>
        <v>Gerentes de Sector</v>
      </c>
      <c r="Z94" s="51" t="str">
        <f>'DC - Sectores'!Z150</f>
        <v>Sectores</v>
      </c>
      <c r="AA94" s="58">
        <f>'DC - Sectores'!AA150</f>
        <v>0</v>
      </c>
    </row>
    <row r="95" spans="2:27" ht="73.5" customHeight="1" x14ac:dyDescent="0.25">
      <c r="B95" s="69"/>
      <c r="C95" s="45" t="s">
        <v>173</v>
      </c>
      <c r="D95" s="45" t="s">
        <v>670</v>
      </c>
      <c r="E95" s="45"/>
      <c r="F95" s="46" t="s">
        <v>671</v>
      </c>
      <c r="G95" s="45" t="s">
        <v>672</v>
      </c>
      <c r="H95" s="45" t="s">
        <v>673</v>
      </c>
      <c r="I95" s="45" t="s">
        <v>674</v>
      </c>
      <c r="J95" s="45" t="s">
        <v>675</v>
      </c>
      <c r="K95" s="47">
        <f t="shared" si="4"/>
        <v>5</v>
      </c>
      <c r="L95" s="50"/>
      <c r="M95" s="50">
        <v>1</v>
      </c>
      <c r="N95" s="50"/>
      <c r="O95" s="50">
        <v>2</v>
      </c>
      <c r="P95" s="50"/>
      <c r="Q95" s="50">
        <v>2</v>
      </c>
      <c r="R95" s="50"/>
      <c r="S95" s="50"/>
      <c r="T95" s="50"/>
      <c r="U95" s="50"/>
      <c r="V95" s="50"/>
      <c r="W95" s="50"/>
      <c r="X95" s="45" t="s">
        <v>676</v>
      </c>
      <c r="Y95" s="45" t="s">
        <v>285</v>
      </c>
      <c r="Z95" s="45" t="s">
        <v>286</v>
      </c>
      <c r="AA95" s="77"/>
    </row>
    <row r="96" spans="2:27" ht="102" x14ac:dyDescent="0.25">
      <c r="B96" s="69"/>
      <c r="C96" s="45" t="s">
        <v>173</v>
      </c>
      <c r="D96" s="51" t="str">
        <f>'DC - Sectores'!D156</f>
        <v>DC-GS-MCI2</v>
      </c>
      <c r="E96" s="45"/>
      <c r="F96" s="46" t="s">
        <v>677</v>
      </c>
      <c r="G96" s="51" t="str">
        <f>'DC - Sectores'!G156</f>
        <v>Brindar seguimiento a los sectores para asegurar la disminución de la ejecución de los cortes por impago.</v>
      </c>
      <c r="H96" s="51" t="str">
        <f>'DC - Sectores'!H156</f>
        <v>Verificar modelo de gestión Comercial.</v>
      </c>
      <c r="I96" s="51" t="str">
        <f>'DC - Sectores'!I156</f>
        <v>Cantidad de Cortes ejecutados por Brigadas.</v>
      </c>
      <c r="J96" s="51" t="str">
        <f>'DC - Sectores'!J156</f>
        <v>Cantidad de Cortes ejecutados por Brigadas / Objetivo</v>
      </c>
      <c r="K96" s="47">
        <f t="shared" si="4"/>
        <v>800000</v>
      </c>
      <c r="L96" s="50">
        <f>'DC - Sectores'!L156</f>
        <v>75000</v>
      </c>
      <c r="M96" s="50">
        <f>'DC - Sectores'!M156</f>
        <v>75000</v>
      </c>
      <c r="N96" s="50">
        <f>'DC - Sectores'!N156</f>
        <v>73000</v>
      </c>
      <c r="O96" s="50">
        <f>'DC - Sectores'!O156</f>
        <v>70000</v>
      </c>
      <c r="P96" s="50">
        <f>'DC - Sectores'!P156</f>
        <v>70000</v>
      </c>
      <c r="Q96" s="50">
        <f>'DC - Sectores'!Q156</f>
        <v>67000</v>
      </c>
      <c r="R96" s="50">
        <f>'DC - Sectores'!R156</f>
        <v>65000</v>
      </c>
      <c r="S96" s="50">
        <f>'DC - Sectores'!S156</f>
        <v>63000</v>
      </c>
      <c r="T96" s="50">
        <f>'DC - Sectores'!T156</f>
        <v>62000</v>
      </c>
      <c r="U96" s="50">
        <f>'DC - Sectores'!U156</f>
        <v>60000</v>
      </c>
      <c r="V96" s="50">
        <f>'DC - Sectores'!V156</f>
        <v>60000</v>
      </c>
      <c r="W96" s="50">
        <f>'DC - Sectores'!W156</f>
        <v>60000</v>
      </c>
      <c r="X96" s="51" t="str">
        <f>'DC - Sectores'!X156</f>
        <v>Cantidad de Cortes ejecutados por Brigadas.</v>
      </c>
      <c r="Y96" s="51" t="str">
        <f>'DC - Sectores'!Y156</f>
        <v>Gerentes de Sector</v>
      </c>
      <c r="Z96" s="51" t="str">
        <f>'DC - Sectores'!Z156</f>
        <v>Sectores</v>
      </c>
      <c r="AA96" s="58">
        <f>'DC - Sectores'!AA156</f>
        <v>0</v>
      </c>
    </row>
    <row r="97" spans="2:27" ht="229.5" x14ac:dyDescent="0.25">
      <c r="B97" s="69"/>
      <c r="C97" s="45" t="s">
        <v>678</v>
      </c>
      <c r="D97" s="45" t="s">
        <v>562</v>
      </c>
      <c r="E97" s="45"/>
      <c r="F97" s="46" t="s">
        <v>679</v>
      </c>
      <c r="G97" s="45" t="s">
        <v>680</v>
      </c>
      <c r="H97" s="45" t="s">
        <v>681</v>
      </c>
      <c r="I97" s="45" t="s">
        <v>682</v>
      </c>
      <c r="J97" s="45" t="s">
        <v>683</v>
      </c>
      <c r="K97" s="68">
        <f t="shared" si="4"/>
        <v>1</v>
      </c>
      <c r="L97" s="68"/>
      <c r="M97" s="68"/>
      <c r="N97" s="68"/>
      <c r="O97" s="68"/>
      <c r="P97" s="68"/>
      <c r="Q97" s="68">
        <v>1</v>
      </c>
      <c r="R97" s="68"/>
      <c r="S97" s="68"/>
      <c r="T97" s="68"/>
      <c r="U97" s="68"/>
      <c r="V97" s="68"/>
      <c r="W97" s="68"/>
      <c r="X97" s="45" t="s">
        <v>684</v>
      </c>
      <c r="Y97" s="45" t="s">
        <v>362</v>
      </c>
      <c r="Z97" s="46" t="s">
        <v>363</v>
      </c>
      <c r="AA97" s="78"/>
    </row>
    <row r="98" spans="2:27" s="2" customFormat="1" ht="61.5" customHeight="1" x14ac:dyDescent="0.25">
      <c r="B98" s="79"/>
      <c r="C98" s="51" t="s">
        <v>678</v>
      </c>
      <c r="D98" s="51" t="s">
        <v>355</v>
      </c>
      <c r="E98" s="51"/>
      <c r="F98" s="51" t="s">
        <v>685</v>
      </c>
      <c r="G98" s="51" t="s">
        <v>686</v>
      </c>
      <c r="H98" s="51" t="s">
        <v>687</v>
      </c>
      <c r="I98" s="51" t="s">
        <v>688</v>
      </c>
      <c r="J98" s="51" t="s">
        <v>689</v>
      </c>
      <c r="K98" s="68">
        <f t="shared" si="4"/>
        <v>0.99999999999999989</v>
      </c>
      <c r="L98" s="68"/>
      <c r="M98" s="68">
        <v>0.1</v>
      </c>
      <c r="N98" s="68"/>
      <c r="O98" s="68">
        <v>0.2</v>
      </c>
      <c r="P98" s="68"/>
      <c r="Q98" s="68">
        <v>0.2</v>
      </c>
      <c r="R98" s="68"/>
      <c r="S98" s="68">
        <v>0.2</v>
      </c>
      <c r="T98" s="68"/>
      <c r="U98" s="68">
        <v>0.2</v>
      </c>
      <c r="V98" s="68"/>
      <c r="W98" s="68">
        <v>0.1</v>
      </c>
      <c r="X98" s="51" t="s">
        <v>690</v>
      </c>
      <c r="Y98" s="51" t="s">
        <v>285</v>
      </c>
      <c r="Z98" s="51" t="s">
        <v>286</v>
      </c>
      <c r="AA98" s="47"/>
    </row>
    <row r="99" spans="2:27" ht="76.5" customHeight="1" x14ac:dyDescent="0.25">
      <c r="B99" s="69"/>
      <c r="C99" s="45" t="s">
        <v>678</v>
      </c>
      <c r="D99" s="45" t="s">
        <v>532</v>
      </c>
      <c r="E99" s="45"/>
      <c r="F99" s="46" t="s">
        <v>691</v>
      </c>
      <c r="G99" s="45" t="s">
        <v>692</v>
      </c>
      <c r="H99" s="45" t="s">
        <v>693</v>
      </c>
      <c r="I99" s="45" t="s">
        <v>694</v>
      </c>
      <c r="J99" s="45" t="s">
        <v>695</v>
      </c>
      <c r="K99" s="68">
        <f t="shared" si="4"/>
        <v>1</v>
      </c>
      <c r="L99" s="68"/>
      <c r="M99" s="68"/>
      <c r="N99" s="68"/>
      <c r="O99" s="68"/>
      <c r="P99" s="68"/>
      <c r="Q99" s="68"/>
      <c r="R99" s="68"/>
      <c r="S99" s="68">
        <v>1</v>
      </c>
      <c r="T99" s="68"/>
      <c r="U99" s="68"/>
      <c r="V99" s="68"/>
      <c r="W99" s="68"/>
      <c r="X99" s="45" t="s">
        <v>696</v>
      </c>
      <c r="Y99" s="45" t="s">
        <v>285</v>
      </c>
      <c r="Z99" s="45" t="s">
        <v>286</v>
      </c>
      <c r="AA99" s="77"/>
    </row>
    <row r="100" spans="2:27" ht="63" customHeight="1" x14ac:dyDescent="0.25">
      <c r="B100" s="69"/>
      <c r="C100" s="45" t="s">
        <v>678</v>
      </c>
      <c r="D100" s="45"/>
      <c r="E100" s="45"/>
      <c r="F100" s="46" t="s">
        <v>697</v>
      </c>
      <c r="G100" s="45" t="s">
        <v>698</v>
      </c>
      <c r="H100" s="45"/>
      <c r="I100" s="45" t="s">
        <v>699</v>
      </c>
      <c r="J100" s="45"/>
      <c r="K100" s="68">
        <f t="shared" si="4"/>
        <v>1</v>
      </c>
      <c r="L100" s="68"/>
      <c r="M100" s="68"/>
      <c r="N100" s="68"/>
      <c r="O100" s="68"/>
      <c r="P100" s="68"/>
      <c r="Q100" s="68"/>
      <c r="R100" s="68"/>
      <c r="S100" s="68"/>
      <c r="T100" s="68"/>
      <c r="U100" s="68"/>
      <c r="V100" s="68">
        <v>1</v>
      </c>
      <c r="W100" s="68"/>
      <c r="X100" s="45" t="s">
        <v>641</v>
      </c>
      <c r="Y100" s="45" t="s">
        <v>285</v>
      </c>
      <c r="Z100" s="45" t="s">
        <v>286</v>
      </c>
      <c r="AA100" s="77"/>
    </row>
    <row r="101" spans="2:27" ht="60" customHeight="1" x14ac:dyDescent="0.25">
      <c r="B101" s="69"/>
      <c r="C101" s="45" t="s">
        <v>678</v>
      </c>
      <c r="D101" s="45" t="s">
        <v>532</v>
      </c>
      <c r="E101" s="45"/>
      <c r="F101" s="46" t="s">
        <v>700</v>
      </c>
      <c r="G101" s="45" t="s">
        <v>701</v>
      </c>
      <c r="H101" s="45" t="s">
        <v>702</v>
      </c>
      <c r="I101" s="45" t="s">
        <v>703</v>
      </c>
      <c r="J101" s="45" t="s">
        <v>704</v>
      </c>
      <c r="K101" s="47">
        <f t="shared" si="4"/>
        <v>60</v>
      </c>
      <c r="L101" s="50">
        <v>5</v>
      </c>
      <c r="M101" s="50">
        <v>5</v>
      </c>
      <c r="N101" s="50">
        <v>5</v>
      </c>
      <c r="O101" s="50">
        <v>5</v>
      </c>
      <c r="P101" s="50">
        <v>5</v>
      </c>
      <c r="Q101" s="50">
        <v>5</v>
      </c>
      <c r="R101" s="50">
        <v>5</v>
      </c>
      <c r="S101" s="50">
        <v>5</v>
      </c>
      <c r="T101" s="50">
        <v>5</v>
      </c>
      <c r="U101" s="50">
        <v>5</v>
      </c>
      <c r="V101" s="50">
        <v>5</v>
      </c>
      <c r="W101" s="50">
        <v>5</v>
      </c>
      <c r="X101" s="45" t="s">
        <v>705</v>
      </c>
      <c r="Y101" s="45" t="s">
        <v>285</v>
      </c>
      <c r="Z101" s="45" t="s">
        <v>286</v>
      </c>
      <c r="AA101" s="77"/>
    </row>
    <row r="102" spans="2:27" ht="55.5" customHeight="1" x14ac:dyDescent="0.25">
      <c r="B102" s="69"/>
      <c r="C102" s="45" t="s">
        <v>678</v>
      </c>
      <c r="D102" s="45" t="s">
        <v>670</v>
      </c>
      <c r="E102" s="45" t="s">
        <v>706</v>
      </c>
      <c r="F102" s="46" t="s">
        <v>707</v>
      </c>
      <c r="G102" s="45" t="s">
        <v>708</v>
      </c>
      <c r="H102" s="45" t="s">
        <v>709</v>
      </c>
      <c r="I102" s="45" t="s">
        <v>710</v>
      </c>
      <c r="J102" s="45" t="s">
        <v>711</v>
      </c>
      <c r="K102" s="47">
        <f t="shared" si="4"/>
        <v>2</v>
      </c>
      <c r="L102" s="50"/>
      <c r="M102" s="50"/>
      <c r="N102" s="50"/>
      <c r="O102" s="50"/>
      <c r="P102" s="50">
        <v>1</v>
      </c>
      <c r="Q102" s="50"/>
      <c r="R102" s="50"/>
      <c r="S102" s="50"/>
      <c r="T102" s="50"/>
      <c r="U102" s="50">
        <v>1</v>
      </c>
      <c r="V102" s="50"/>
      <c r="W102" s="50"/>
      <c r="X102" s="45" t="s">
        <v>712</v>
      </c>
      <c r="Y102" s="45" t="s">
        <v>285</v>
      </c>
      <c r="Z102" s="45" t="s">
        <v>286</v>
      </c>
      <c r="AA102" s="77"/>
    </row>
    <row r="103" spans="2:27" ht="127.5" x14ac:dyDescent="0.25">
      <c r="B103" s="69"/>
      <c r="C103" s="45" t="s">
        <v>678</v>
      </c>
      <c r="D103" s="45" t="s">
        <v>539</v>
      </c>
      <c r="E103" s="45"/>
      <c r="F103" s="46" t="s">
        <v>713</v>
      </c>
      <c r="G103" s="45" t="s">
        <v>541</v>
      </c>
      <c r="H103" s="45" t="s">
        <v>542</v>
      </c>
      <c r="I103" s="45" t="s">
        <v>656</v>
      </c>
      <c r="J103" s="45" t="s">
        <v>543</v>
      </c>
      <c r="K103" s="68">
        <f t="shared" si="4"/>
        <v>1</v>
      </c>
      <c r="L103" s="68"/>
      <c r="M103" s="68"/>
      <c r="N103" s="68"/>
      <c r="O103" s="68"/>
      <c r="P103" s="68"/>
      <c r="Q103" s="68">
        <v>0.25</v>
      </c>
      <c r="R103" s="68">
        <v>0.25</v>
      </c>
      <c r="S103" s="68">
        <v>0.25</v>
      </c>
      <c r="T103" s="68">
        <v>0.25</v>
      </c>
      <c r="U103" s="68"/>
      <c r="V103" s="68"/>
      <c r="W103" s="68"/>
      <c r="X103" s="45" t="s">
        <v>714</v>
      </c>
      <c r="Y103" s="45" t="s">
        <v>276</v>
      </c>
      <c r="Z103" s="45" t="s">
        <v>277</v>
      </c>
      <c r="AA103" s="77"/>
    </row>
    <row r="104" spans="2:27" ht="280.5" x14ac:dyDescent="0.25">
      <c r="B104" s="69"/>
      <c r="C104" s="45" t="s">
        <v>678</v>
      </c>
      <c r="D104" s="45" t="s">
        <v>568</v>
      </c>
      <c r="E104" s="45"/>
      <c r="F104" s="45" t="s">
        <v>715</v>
      </c>
      <c r="G104" s="45" t="s">
        <v>716</v>
      </c>
      <c r="H104" s="45" t="s">
        <v>717</v>
      </c>
      <c r="I104" s="45" t="s">
        <v>476</v>
      </c>
      <c r="J104" s="45" t="s">
        <v>718</v>
      </c>
      <c r="K104" s="68">
        <f t="shared" si="4"/>
        <v>1</v>
      </c>
      <c r="L104" s="68"/>
      <c r="M104" s="68"/>
      <c r="N104" s="68"/>
      <c r="O104" s="68"/>
      <c r="P104" s="68"/>
      <c r="Q104" s="68">
        <v>0.25</v>
      </c>
      <c r="R104" s="68">
        <v>0.25</v>
      </c>
      <c r="S104" s="68">
        <v>0.25</v>
      </c>
      <c r="T104" s="68">
        <v>0.25</v>
      </c>
      <c r="U104" s="68"/>
      <c r="V104" s="68"/>
      <c r="W104" s="68"/>
      <c r="X104" s="45" t="s">
        <v>719</v>
      </c>
      <c r="Y104" s="45" t="s">
        <v>530</v>
      </c>
      <c r="Z104" s="45" t="s">
        <v>531</v>
      </c>
      <c r="AA104" s="48">
        <v>0</v>
      </c>
    </row>
    <row r="105" spans="2:27" ht="331.5" x14ac:dyDescent="0.25">
      <c r="B105" s="69"/>
      <c r="C105" s="45" t="s">
        <v>678</v>
      </c>
      <c r="D105" s="54" t="str">
        <f>'DC - Sectores'!D162</f>
        <v>DC-GS-MCI2</v>
      </c>
      <c r="E105" s="45"/>
      <c r="F105" s="45" t="s">
        <v>720</v>
      </c>
      <c r="G105" s="54" t="str">
        <f>'DC - Sectores'!G162</f>
        <v xml:space="preserve"> Inscribir los clientes en  modalidad de envío factura ecológica, para recibirla sólo por medio de correo electrónico, no físicamente.</v>
      </c>
      <c r="H105" s="54" t="str">
        <f>'DC - Sectores'!H162</f>
        <v xml:space="preserve">* Ofrecer al cliente esta modalidad de envío de facturas, durante su visita a las oficinas, tanto para contratos vigentes, como para los nuevos contratos                     * Continuar promocionando esta importante herramienta.                </v>
      </c>
      <c r="I105" s="54" t="str">
        <f>'DC - Sectores'!I162</f>
        <v>Cantidad Clientes Incorporados al Sistema Distribución Factura Ecológica</v>
      </c>
      <c r="J105" s="54" t="str">
        <f>'DC - Sectores'!J162</f>
        <v>Cantidad Clientes Incorporados al Sistema Distribución Factura Ecológica / Objetivo Previsto</v>
      </c>
      <c r="K105" s="47">
        <f t="shared" si="4"/>
        <v>6164</v>
      </c>
      <c r="L105" s="50">
        <f>'DC - Sectores'!L162</f>
        <v>497</v>
      </c>
      <c r="M105" s="50">
        <f>'DC - Sectores'!M162</f>
        <v>467</v>
      </c>
      <c r="N105" s="50">
        <f>'DC - Sectores'!N162</f>
        <v>552</v>
      </c>
      <c r="O105" s="50">
        <f>'DC - Sectores'!O162</f>
        <v>497</v>
      </c>
      <c r="P105" s="50">
        <f>'DC - Sectores'!P162</f>
        <v>542</v>
      </c>
      <c r="Q105" s="50">
        <f>'DC - Sectores'!Q162</f>
        <v>497</v>
      </c>
      <c r="R105" s="50">
        <f>'DC - Sectores'!R162</f>
        <v>497</v>
      </c>
      <c r="S105" s="50">
        <f>'DC - Sectores'!S162</f>
        <v>517</v>
      </c>
      <c r="T105" s="50">
        <f>'DC - Sectores'!T162</f>
        <v>537</v>
      </c>
      <c r="U105" s="50">
        <f>'DC - Sectores'!U162</f>
        <v>537</v>
      </c>
      <c r="V105" s="50">
        <f>'DC - Sectores'!V162</f>
        <v>517</v>
      </c>
      <c r="W105" s="50">
        <f>'DC - Sectores'!W162</f>
        <v>507</v>
      </c>
      <c r="X105" s="54" t="str">
        <f>'DC - Sectores'!X162</f>
        <v>Imagen de las Consultas en el SGC</v>
      </c>
      <c r="Y105" s="54" t="str">
        <f>'DC - Sectores'!Y162</f>
        <v>Gerentes de Sector</v>
      </c>
      <c r="Z105" s="54" t="str">
        <f>'DC - Sectores'!Z162</f>
        <v>Sectores</v>
      </c>
      <c r="AA105" s="55">
        <f>'DC - Sectores'!AA162</f>
        <v>0</v>
      </c>
    </row>
    <row r="106" spans="2:27" ht="204" x14ac:dyDescent="0.25">
      <c r="B106" s="69"/>
      <c r="C106" s="45" t="s">
        <v>678</v>
      </c>
      <c r="D106" s="54" t="str">
        <f>'DC - Sectores'!D168</f>
        <v>DC-GS-MCI2</v>
      </c>
      <c r="E106" s="45"/>
      <c r="F106" s="45" t="s">
        <v>721</v>
      </c>
      <c r="G106" s="54" t="str">
        <f>'DC - Sectores'!G168</f>
        <v>Promover entre los Clientes que visitan las Oficinas o gestionados por llamadas telefónicas el Uso de la APP Edenorte y sus ventajas.</v>
      </c>
      <c r="H106" s="54" t="str">
        <f>'DC - Sectores'!H168</f>
        <v>Mostrarle el funcionamiento de la misma.   Ofrecer a cada cliente, la instalación de la herramienta en su teléfono.</v>
      </c>
      <c r="I106" s="54" t="str">
        <f>'DC - Sectores'!I168</f>
        <v>Cantidad de Descargas de la aplicación</v>
      </c>
      <c r="J106" s="54" t="str">
        <f>'DC - Sectores'!J168</f>
        <v>Cantidad de Descargas de la aplicación / Objetivo Previsto</v>
      </c>
      <c r="K106" s="47">
        <f t="shared" si="4"/>
        <v>18144</v>
      </c>
      <c r="L106" s="50">
        <f>'DC - Sectores'!L168</f>
        <v>1512</v>
      </c>
      <c r="M106" s="50">
        <f>'DC - Sectores'!M168</f>
        <v>1512</v>
      </c>
      <c r="N106" s="50">
        <f>'DC - Sectores'!N168</f>
        <v>1512</v>
      </c>
      <c r="O106" s="50">
        <f>'DC - Sectores'!O168</f>
        <v>1512</v>
      </c>
      <c r="P106" s="50">
        <f>'DC - Sectores'!P168</f>
        <v>1512</v>
      </c>
      <c r="Q106" s="50">
        <f>'DC - Sectores'!Q168</f>
        <v>1512</v>
      </c>
      <c r="R106" s="50">
        <f>'DC - Sectores'!R168</f>
        <v>1512</v>
      </c>
      <c r="S106" s="50">
        <f>'DC - Sectores'!S168</f>
        <v>1512</v>
      </c>
      <c r="T106" s="50">
        <f>'DC - Sectores'!T168</f>
        <v>1512</v>
      </c>
      <c r="U106" s="50">
        <f>'DC - Sectores'!U168</f>
        <v>1512</v>
      </c>
      <c r="V106" s="50">
        <f>'DC - Sectores'!V168</f>
        <v>1512</v>
      </c>
      <c r="W106" s="50">
        <f>'DC - Sectores'!W168</f>
        <v>1512</v>
      </c>
      <c r="X106" s="54" t="str">
        <f>'DC - Sectores'!X168</f>
        <v>Informe Registro de Incidencia modelo</v>
      </c>
      <c r="Y106" s="54" t="str">
        <f>'DC - Sectores'!Y168</f>
        <v>Gerentes de Sector</v>
      </c>
      <c r="Z106" s="54" t="str">
        <f>'DC - Sectores'!Z168</f>
        <v>Sectores</v>
      </c>
      <c r="AA106" s="55">
        <f>'DC - Sectores'!AA168</f>
        <v>0</v>
      </c>
    </row>
    <row r="107" spans="2:27" ht="127.5" x14ac:dyDescent="0.25">
      <c r="B107" s="69"/>
      <c r="C107" s="45" t="s">
        <v>678</v>
      </c>
      <c r="D107" s="45" t="s">
        <v>579</v>
      </c>
      <c r="E107" s="45"/>
      <c r="F107" s="46" t="s">
        <v>722</v>
      </c>
      <c r="G107" s="45" t="s">
        <v>723</v>
      </c>
      <c r="H107" s="45" t="s">
        <v>724</v>
      </c>
      <c r="I107" s="45" t="s">
        <v>725</v>
      </c>
      <c r="J107" s="45" t="s">
        <v>726</v>
      </c>
      <c r="K107" s="47">
        <f t="shared" si="4"/>
        <v>1</v>
      </c>
      <c r="L107" s="47"/>
      <c r="M107" s="47"/>
      <c r="N107" s="47"/>
      <c r="O107" s="47"/>
      <c r="P107" s="47"/>
      <c r="Q107" s="47"/>
      <c r="R107" s="68">
        <v>1</v>
      </c>
      <c r="S107" s="47"/>
      <c r="T107" s="47"/>
      <c r="U107" s="47"/>
      <c r="V107" s="47"/>
      <c r="W107" s="47"/>
      <c r="X107" s="45" t="s">
        <v>727</v>
      </c>
      <c r="Y107" s="45" t="s">
        <v>401</v>
      </c>
      <c r="Z107" s="45" t="s">
        <v>402</v>
      </c>
      <c r="AA107" s="48"/>
    </row>
    <row r="108" spans="2:27" ht="229.5" x14ac:dyDescent="0.25">
      <c r="B108" s="69" t="s">
        <v>188</v>
      </c>
      <c r="C108" s="45" t="s">
        <v>728</v>
      </c>
      <c r="D108" s="54" t="str">
        <f>'DC - Sectores'!D174</f>
        <v>DC-GS-MCI2</v>
      </c>
      <c r="E108" s="45"/>
      <c r="F108" s="45" t="s">
        <v>729</v>
      </c>
      <c r="G108" s="54" t="str">
        <f>'DC - Sectores'!G174</f>
        <v>Fortalecer las debilidades encontradas en el personal comercial, en aras de mejorar la calidad del servicio, y la aplicación de los procesos comerciales.</v>
      </c>
      <c r="H108" s="54" t="str">
        <f>'DC - Sectores'!H174</f>
        <v>* Identificar puntos en los cuales se requiere el reforzamiento
* Impartir la enseñanza
* Retroalimentación con GGHH</v>
      </c>
      <c r="I108" s="54" t="str">
        <f>'DC - Sectores'!I174</f>
        <v>Cantidad Formaciones</v>
      </c>
      <c r="J108" s="54" t="str">
        <f>'DC - Sectores'!J174</f>
        <v>Cantidad Formaciones / Objetivo Previsto</v>
      </c>
      <c r="K108" s="47">
        <f t="shared" si="4"/>
        <v>40</v>
      </c>
      <c r="L108" s="50">
        <f>'DC - Sectores'!L174</f>
        <v>2</v>
      </c>
      <c r="M108" s="50">
        <f>'DC - Sectores'!M174</f>
        <v>4</v>
      </c>
      <c r="N108" s="50">
        <f>'DC - Sectores'!N174</f>
        <v>3</v>
      </c>
      <c r="O108" s="50">
        <f>'DC - Sectores'!O174</f>
        <v>4</v>
      </c>
      <c r="P108" s="50">
        <f>'DC - Sectores'!P174</f>
        <v>2</v>
      </c>
      <c r="Q108" s="50">
        <f>'DC - Sectores'!Q174</f>
        <v>5</v>
      </c>
      <c r="R108" s="50">
        <f>'DC - Sectores'!R174</f>
        <v>2</v>
      </c>
      <c r="S108" s="50">
        <f>'DC - Sectores'!S174</f>
        <v>4</v>
      </c>
      <c r="T108" s="50">
        <f>'DC - Sectores'!T174</f>
        <v>3</v>
      </c>
      <c r="U108" s="50">
        <f>'DC - Sectores'!U174</f>
        <v>4</v>
      </c>
      <c r="V108" s="50">
        <f>'DC - Sectores'!V174</f>
        <v>4</v>
      </c>
      <c r="W108" s="50">
        <f>'DC - Sectores'!W174</f>
        <v>3</v>
      </c>
      <c r="X108" s="54" t="str">
        <f>'DC - Sectores'!X174</f>
        <v>Informe de Resultados de GGHH</v>
      </c>
      <c r="Y108" s="54" t="str">
        <f>'DC - Sectores'!Y174</f>
        <v>Gerentes de Sector</v>
      </c>
      <c r="Z108" s="54" t="str">
        <f>'DC - Sectores'!Z174</f>
        <v>Sectores</v>
      </c>
      <c r="AA108" s="55">
        <f>'DC - Sectores'!AA174</f>
        <v>0</v>
      </c>
    </row>
    <row r="109" spans="2:27" ht="178.5" x14ac:dyDescent="0.25">
      <c r="B109" s="69"/>
      <c r="C109" s="45" t="s">
        <v>728</v>
      </c>
      <c r="D109" s="45" t="s">
        <v>440</v>
      </c>
      <c r="E109" s="45"/>
      <c r="F109" s="45" t="s">
        <v>730</v>
      </c>
      <c r="G109" s="45" t="s">
        <v>731</v>
      </c>
      <c r="H109" s="45" t="s">
        <v>732</v>
      </c>
      <c r="I109" s="45" t="s">
        <v>733</v>
      </c>
      <c r="J109" s="45" t="s">
        <v>734</v>
      </c>
      <c r="K109" s="47">
        <f t="shared" si="4"/>
        <v>3</v>
      </c>
      <c r="L109" s="50"/>
      <c r="M109" s="50"/>
      <c r="N109" s="50">
        <v>1</v>
      </c>
      <c r="O109" s="50"/>
      <c r="P109" s="50"/>
      <c r="Q109" s="50">
        <v>1</v>
      </c>
      <c r="R109" s="50"/>
      <c r="S109" s="50"/>
      <c r="T109" s="50">
        <v>1</v>
      </c>
      <c r="U109" s="50"/>
      <c r="V109" s="50"/>
      <c r="W109" s="50"/>
      <c r="X109" s="45" t="s">
        <v>452</v>
      </c>
      <c r="Y109" s="45" t="s">
        <v>423</v>
      </c>
      <c r="Z109" s="45" t="s">
        <v>424</v>
      </c>
      <c r="AA109" s="48">
        <v>0</v>
      </c>
    </row>
    <row r="110" spans="2:27" ht="357" x14ac:dyDescent="0.25">
      <c r="B110" s="69"/>
      <c r="C110" s="45" t="s">
        <v>735</v>
      </c>
      <c r="D110" s="54" t="str">
        <f>'DC - Sectores'!D180</f>
        <v>DC-GS-MCI2</v>
      </c>
      <c r="E110" s="45"/>
      <c r="F110" s="46" t="s">
        <v>736</v>
      </c>
      <c r="G110" s="54" t="str">
        <f>'DC - Sectores'!G180</f>
        <v xml:space="preserve">Reconocimiento semestral a las Oficinas Comerciales por resultados alcanzados en indicadores comerciales </v>
      </c>
      <c r="H110" s="54" t="str">
        <f>'DC - Sectores'!H180</f>
        <v>* Efectuar la entrega del reconocimiento durante la reunión del Sector en cada uno de semestres. 
* Procurar que la información se publique en intranet y comunicación con empleados, para motivar a todos.</v>
      </c>
      <c r="I110" s="54" t="str">
        <f>'DC - Sectores'!I180</f>
        <v>Cantidad Reconocimientos</v>
      </c>
      <c r="J110" s="54" t="str">
        <f>'DC - Sectores'!J180</f>
        <v>Cantidad Reconocimientos / Objetivo Previsto</v>
      </c>
      <c r="K110" s="47">
        <f t="shared" si="4"/>
        <v>10</v>
      </c>
      <c r="L110" s="50">
        <f>'DC - Sectores'!L180</f>
        <v>5</v>
      </c>
      <c r="M110" s="50">
        <f>'DC - Sectores'!M180</f>
        <v>0</v>
      </c>
      <c r="N110" s="50">
        <f>'DC - Sectores'!N180</f>
        <v>0</v>
      </c>
      <c r="O110" s="50">
        <f>'DC - Sectores'!O180</f>
        <v>0</v>
      </c>
      <c r="P110" s="50">
        <f>'DC - Sectores'!P180</f>
        <v>0</v>
      </c>
      <c r="Q110" s="50">
        <f>'DC - Sectores'!Q180</f>
        <v>0</v>
      </c>
      <c r="R110" s="50">
        <f>'DC - Sectores'!R180</f>
        <v>5</v>
      </c>
      <c r="S110" s="50">
        <f>'DC - Sectores'!S180</f>
        <v>0</v>
      </c>
      <c r="T110" s="50">
        <f>'DC - Sectores'!T180</f>
        <v>0</v>
      </c>
      <c r="U110" s="50">
        <f>'DC - Sectores'!U180</f>
        <v>0</v>
      </c>
      <c r="V110" s="50">
        <f>'DC - Sectores'!V180</f>
        <v>0</v>
      </c>
      <c r="W110" s="50">
        <f>'DC - Sectores'!W180</f>
        <v>0</v>
      </c>
      <c r="X110" s="54" t="str">
        <f>'DC - Sectores'!X180</f>
        <v>Publicación de los seleccionados</v>
      </c>
      <c r="Y110" s="54" t="str">
        <f>'DC - Sectores'!Y180</f>
        <v>Gerentes de Sector</v>
      </c>
      <c r="Z110" s="54" t="str">
        <f>'DC - Sectores'!Z180</f>
        <v>Sectores</v>
      </c>
      <c r="AA110" s="55">
        <f>'DC - Sectores'!AA180</f>
        <v>0</v>
      </c>
    </row>
    <row r="111" spans="2:27" ht="178.5" x14ac:dyDescent="0.25">
      <c r="B111" s="69"/>
      <c r="C111" s="45" t="s">
        <v>735</v>
      </c>
      <c r="D111" s="45" t="s">
        <v>472</v>
      </c>
      <c r="E111" s="45"/>
      <c r="F111" s="46" t="s">
        <v>737</v>
      </c>
      <c r="G111" s="45" t="s">
        <v>738</v>
      </c>
      <c r="H111" s="45" t="s">
        <v>739</v>
      </c>
      <c r="I111" s="45" t="s">
        <v>476</v>
      </c>
      <c r="J111" s="45" t="s">
        <v>399</v>
      </c>
      <c r="K111" s="68">
        <f t="shared" si="4"/>
        <v>1</v>
      </c>
      <c r="L111" s="68"/>
      <c r="M111" s="68"/>
      <c r="N111" s="68"/>
      <c r="O111" s="68"/>
      <c r="P111" s="68"/>
      <c r="Q111" s="68">
        <v>0.5</v>
      </c>
      <c r="R111" s="68"/>
      <c r="S111" s="68"/>
      <c r="T111" s="68"/>
      <c r="U111" s="68"/>
      <c r="V111" s="68"/>
      <c r="W111" s="68">
        <v>0.5</v>
      </c>
      <c r="X111" s="45" t="s">
        <v>740</v>
      </c>
      <c r="Y111" s="45" t="s">
        <v>362</v>
      </c>
      <c r="Z111" s="45" t="s">
        <v>363</v>
      </c>
      <c r="AA111" s="45"/>
    </row>
    <row r="112" spans="2:27" ht="178.5" x14ac:dyDescent="0.25">
      <c r="B112" s="69"/>
      <c r="C112" s="73" t="s">
        <v>741</v>
      </c>
      <c r="D112" s="45" t="s">
        <v>562</v>
      </c>
      <c r="E112" s="45"/>
      <c r="F112" s="46" t="s">
        <v>742</v>
      </c>
      <c r="G112" s="45" t="s">
        <v>743</v>
      </c>
      <c r="H112" s="45" t="s">
        <v>744</v>
      </c>
      <c r="I112" s="45" t="s">
        <v>476</v>
      </c>
      <c r="J112" s="45" t="s">
        <v>399</v>
      </c>
      <c r="K112" s="68">
        <f t="shared" si="4"/>
        <v>1</v>
      </c>
      <c r="L112" s="47"/>
      <c r="M112" s="47"/>
      <c r="N112" s="68">
        <v>0.5</v>
      </c>
      <c r="O112" s="47"/>
      <c r="P112" s="68">
        <v>0.5</v>
      </c>
      <c r="Q112" s="47"/>
      <c r="R112" s="47"/>
      <c r="S112" s="47"/>
      <c r="T112" s="47"/>
      <c r="U112" s="47"/>
      <c r="V112" s="47"/>
      <c r="W112" s="47"/>
      <c r="X112" s="45" t="s">
        <v>745</v>
      </c>
      <c r="Y112" s="45" t="s">
        <v>362</v>
      </c>
      <c r="Z112" s="45" t="s">
        <v>746</v>
      </c>
      <c r="AA112" s="45"/>
    </row>
    <row r="113" spans="2:27" ht="229.5" x14ac:dyDescent="0.25">
      <c r="B113" s="69" t="s">
        <v>196</v>
      </c>
      <c r="C113" s="45" t="s">
        <v>747</v>
      </c>
      <c r="D113" s="45" t="s">
        <v>532</v>
      </c>
      <c r="E113" s="45"/>
      <c r="F113" s="45" t="s">
        <v>748</v>
      </c>
      <c r="G113" s="45" t="s">
        <v>749</v>
      </c>
      <c r="H113" s="45" t="s">
        <v>750</v>
      </c>
      <c r="I113" s="45" t="s">
        <v>751</v>
      </c>
      <c r="J113" s="45" t="s">
        <v>752</v>
      </c>
      <c r="K113" s="47">
        <f t="shared" si="4"/>
        <v>400000</v>
      </c>
      <c r="L113" s="50"/>
      <c r="M113" s="50"/>
      <c r="N113" s="50">
        <v>50000</v>
      </c>
      <c r="O113" s="50"/>
      <c r="P113" s="50">
        <v>100000</v>
      </c>
      <c r="Q113" s="50"/>
      <c r="R113" s="50"/>
      <c r="S113" s="50">
        <v>150000</v>
      </c>
      <c r="T113" s="50"/>
      <c r="U113" s="50"/>
      <c r="V113" s="50">
        <v>100000</v>
      </c>
      <c r="W113" s="50"/>
      <c r="X113" s="45" t="s">
        <v>753</v>
      </c>
      <c r="Y113" s="45" t="s">
        <v>285</v>
      </c>
      <c r="Z113" s="45" t="s">
        <v>286</v>
      </c>
      <c r="AA113" s="48">
        <v>750000</v>
      </c>
    </row>
    <row r="114" spans="2:27" ht="127.5" x14ac:dyDescent="0.25">
      <c r="B114" s="69"/>
      <c r="C114" s="45" t="s">
        <v>747</v>
      </c>
      <c r="D114" s="45" t="s">
        <v>312</v>
      </c>
      <c r="E114" s="45"/>
      <c r="F114" s="45" t="s">
        <v>754</v>
      </c>
      <c r="G114" s="45" t="s">
        <v>755</v>
      </c>
      <c r="H114" s="45" t="s">
        <v>756</v>
      </c>
      <c r="I114" s="45" t="s">
        <v>757</v>
      </c>
      <c r="J114" s="45" t="s">
        <v>758</v>
      </c>
      <c r="K114" s="47">
        <f t="shared" si="4"/>
        <v>1</v>
      </c>
      <c r="L114" s="68"/>
      <c r="M114" s="68"/>
      <c r="N114" s="68"/>
      <c r="O114" s="68"/>
      <c r="P114" s="68"/>
      <c r="Q114" s="68"/>
      <c r="R114" s="68"/>
      <c r="S114" s="65">
        <v>1</v>
      </c>
      <c r="T114" s="68"/>
      <c r="U114" s="68"/>
      <c r="V114" s="68"/>
      <c r="W114" s="68"/>
      <c r="X114" s="45" t="s">
        <v>759</v>
      </c>
      <c r="Y114" s="45" t="s">
        <v>319</v>
      </c>
      <c r="Z114" s="45" t="s">
        <v>320</v>
      </c>
      <c r="AA114" s="48"/>
    </row>
    <row r="115" spans="2:27" ht="229.5" x14ac:dyDescent="0.25">
      <c r="B115" s="69"/>
      <c r="C115" s="45" t="s">
        <v>747</v>
      </c>
      <c r="D115" s="45" t="s">
        <v>355</v>
      </c>
      <c r="E115" s="45"/>
      <c r="F115" s="46" t="s">
        <v>760</v>
      </c>
      <c r="G115" s="45" t="s">
        <v>761</v>
      </c>
      <c r="H115" s="45" t="s">
        <v>762</v>
      </c>
      <c r="I115" s="45" t="s">
        <v>273</v>
      </c>
      <c r="J115" s="45" t="s">
        <v>763</v>
      </c>
      <c r="K115" s="47">
        <f t="shared" si="4"/>
        <v>12</v>
      </c>
      <c r="L115" s="65">
        <v>1</v>
      </c>
      <c r="M115" s="65">
        <v>1</v>
      </c>
      <c r="N115" s="65">
        <v>1</v>
      </c>
      <c r="O115" s="65">
        <v>1</v>
      </c>
      <c r="P115" s="65">
        <v>1</v>
      </c>
      <c r="Q115" s="65">
        <v>1</v>
      </c>
      <c r="R115" s="65">
        <v>1</v>
      </c>
      <c r="S115" s="65">
        <v>1</v>
      </c>
      <c r="T115" s="65">
        <v>1</v>
      </c>
      <c r="U115" s="65">
        <v>1</v>
      </c>
      <c r="V115" s="65">
        <v>1</v>
      </c>
      <c r="W115" s="65">
        <v>1</v>
      </c>
      <c r="X115" s="45" t="s">
        <v>764</v>
      </c>
      <c r="Y115" s="45" t="s">
        <v>765</v>
      </c>
      <c r="Z115" s="45" t="s">
        <v>277</v>
      </c>
      <c r="AA115" s="48"/>
    </row>
    <row r="116" spans="2:27" ht="127.5" x14ac:dyDescent="0.25">
      <c r="B116" s="69"/>
      <c r="C116" s="45" t="s">
        <v>747</v>
      </c>
      <c r="D116" s="45" t="s">
        <v>416</v>
      </c>
      <c r="E116" s="74"/>
      <c r="F116" s="46" t="s">
        <v>766</v>
      </c>
      <c r="G116" s="46" t="s">
        <v>767</v>
      </c>
      <c r="H116" s="46" t="s">
        <v>768</v>
      </c>
      <c r="I116" s="46" t="s">
        <v>769</v>
      </c>
      <c r="J116" s="46" t="s">
        <v>770</v>
      </c>
      <c r="K116" s="47">
        <f t="shared" si="4"/>
        <v>3</v>
      </c>
      <c r="L116" s="47"/>
      <c r="M116" s="47"/>
      <c r="N116" s="47">
        <v>1</v>
      </c>
      <c r="O116" s="47"/>
      <c r="P116" s="47"/>
      <c r="Q116" s="47">
        <v>1</v>
      </c>
      <c r="R116" s="47"/>
      <c r="S116" s="47"/>
      <c r="T116" s="47"/>
      <c r="U116" s="47">
        <v>1</v>
      </c>
      <c r="V116" s="47"/>
      <c r="W116" s="47"/>
      <c r="X116" s="45" t="s">
        <v>503</v>
      </c>
      <c r="Y116" s="45" t="s">
        <v>423</v>
      </c>
      <c r="Z116" s="51" t="s">
        <v>424</v>
      </c>
      <c r="AA116" s="75">
        <v>0</v>
      </c>
    </row>
    <row r="117" spans="2:27" ht="204" x14ac:dyDescent="0.25">
      <c r="B117" s="69"/>
      <c r="C117" s="45" t="s">
        <v>747</v>
      </c>
      <c r="D117" s="45" t="s">
        <v>416</v>
      </c>
      <c r="E117" s="74"/>
      <c r="F117" s="46" t="s">
        <v>771</v>
      </c>
      <c r="G117" s="46" t="s">
        <v>772</v>
      </c>
      <c r="H117" s="46" t="s">
        <v>501</v>
      </c>
      <c r="I117" s="46" t="s">
        <v>773</v>
      </c>
      <c r="J117" s="46" t="s">
        <v>774</v>
      </c>
      <c r="K117" s="47">
        <f t="shared" si="4"/>
        <v>18</v>
      </c>
      <c r="L117" s="47"/>
      <c r="M117" s="47"/>
      <c r="N117" s="47">
        <v>2</v>
      </c>
      <c r="O117" s="47">
        <v>2</v>
      </c>
      <c r="P117" s="47">
        <v>2</v>
      </c>
      <c r="Q117" s="47">
        <v>2</v>
      </c>
      <c r="R117" s="47">
        <v>2</v>
      </c>
      <c r="S117" s="47">
        <v>2</v>
      </c>
      <c r="T117" s="47">
        <v>2</v>
      </c>
      <c r="U117" s="47">
        <v>2</v>
      </c>
      <c r="V117" s="47">
        <v>2</v>
      </c>
      <c r="W117" s="47"/>
      <c r="X117" s="45" t="s">
        <v>772</v>
      </c>
      <c r="Y117" s="45" t="s">
        <v>423</v>
      </c>
      <c r="Z117" s="51" t="s">
        <v>424</v>
      </c>
      <c r="AA117" s="75">
        <v>0</v>
      </c>
    </row>
    <row r="118" spans="2:27" ht="153" x14ac:dyDescent="0.25">
      <c r="B118" s="69"/>
      <c r="C118" s="45" t="s">
        <v>197</v>
      </c>
      <c r="D118" s="45" t="s">
        <v>775</v>
      </c>
      <c r="E118" s="45"/>
      <c r="F118" s="46" t="s">
        <v>776</v>
      </c>
      <c r="G118" s="45" t="s">
        <v>777</v>
      </c>
      <c r="H118" s="45" t="s">
        <v>778</v>
      </c>
      <c r="I118" s="45" t="s">
        <v>779</v>
      </c>
      <c r="J118" s="45" t="s">
        <v>780</v>
      </c>
      <c r="K118" s="47">
        <f t="shared" si="4"/>
        <v>1440</v>
      </c>
      <c r="L118" s="50">
        <v>120</v>
      </c>
      <c r="M118" s="50">
        <v>120</v>
      </c>
      <c r="N118" s="50">
        <v>120</v>
      </c>
      <c r="O118" s="50">
        <v>120</v>
      </c>
      <c r="P118" s="50">
        <v>120</v>
      </c>
      <c r="Q118" s="50">
        <v>120</v>
      </c>
      <c r="R118" s="50">
        <v>120</v>
      </c>
      <c r="S118" s="50">
        <v>120</v>
      </c>
      <c r="T118" s="50">
        <v>120</v>
      </c>
      <c r="U118" s="50">
        <v>120</v>
      </c>
      <c r="V118" s="50">
        <v>120</v>
      </c>
      <c r="W118" s="50">
        <v>120</v>
      </c>
      <c r="X118" s="45" t="s">
        <v>781</v>
      </c>
      <c r="Y118" s="45" t="s">
        <v>285</v>
      </c>
      <c r="Z118" s="45" t="s">
        <v>286</v>
      </c>
      <c r="AA118" s="48"/>
    </row>
    <row r="119" spans="2:27" ht="76.5" x14ac:dyDescent="0.25">
      <c r="B119" s="69"/>
      <c r="C119" s="45" t="s">
        <v>197</v>
      </c>
      <c r="D119" s="45" t="s">
        <v>775</v>
      </c>
      <c r="E119" s="45"/>
      <c r="F119" s="46" t="s">
        <v>782</v>
      </c>
      <c r="G119" s="45" t="s">
        <v>783</v>
      </c>
      <c r="H119" s="45" t="s">
        <v>779</v>
      </c>
      <c r="I119" s="45" t="s">
        <v>784</v>
      </c>
      <c r="J119" s="45" t="s">
        <v>780</v>
      </c>
      <c r="K119" s="47">
        <f t="shared" si="4"/>
        <v>4200</v>
      </c>
      <c r="L119" s="50">
        <v>350</v>
      </c>
      <c r="M119" s="50">
        <v>350</v>
      </c>
      <c r="N119" s="50">
        <v>350</v>
      </c>
      <c r="O119" s="50">
        <v>350</v>
      </c>
      <c r="P119" s="50">
        <v>350</v>
      </c>
      <c r="Q119" s="50">
        <v>350</v>
      </c>
      <c r="R119" s="50">
        <v>350</v>
      </c>
      <c r="S119" s="50">
        <v>350</v>
      </c>
      <c r="T119" s="50">
        <v>350</v>
      </c>
      <c r="U119" s="50">
        <v>350</v>
      </c>
      <c r="V119" s="50">
        <v>350</v>
      </c>
      <c r="W119" s="50">
        <v>350</v>
      </c>
      <c r="X119" s="45" t="s">
        <v>781</v>
      </c>
      <c r="Y119" s="45" t="s">
        <v>285</v>
      </c>
      <c r="Z119" s="45" t="s">
        <v>286</v>
      </c>
      <c r="AA119" s="48"/>
    </row>
    <row r="120" spans="2:27" ht="178.5" x14ac:dyDescent="0.25">
      <c r="B120" s="69"/>
      <c r="C120" s="45" t="s">
        <v>197</v>
      </c>
      <c r="D120" s="45" t="s">
        <v>775</v>
      </c>
      <c r="E120" s="45"/>
      <c r="F120" s="46" t="s">
        <v>785</v>
      </c>
      <c r="G120" s="45" t="s">
        <v>786</v>
      </c>
      <c r="H120" s="45" t="s">
        <v>787</v>
      </c>
      <c r="I120" s="45" t="s">
        <v>703</v>
      </c>
      <c r="J120" s="45" t="s">
        <v>704</v>
      </c>
      <c r="K120" s="47">
        <f t="shared" si="4"/>
        <v>60</v>
      </c>
      <c r="L120" s="50">
        <v>5</v>
      </c>
      <c r="M120" s="50">
        <v>5</v>
      </c>
      <c r="N120" s="50">
        <v>5</v>
      </c>
      <c r="O120" s="50">
        <v>5</v>
      </c>
      <c r="P120" s="50">
        <v>5</v>
      </c>
      <c r="Q120" s="50">
        <v>5</v>
      </c>
      <c r="R120" s="50">
        <v>5</v>
      </c>
      <c r="S120" s="50">
        <v>5</v>
      </c>
      <c r="T120" s="50">
        <v>5</v>
      </c>
      <c r="U120" s="50">
        <v>5</v>
      </c>
      <c r="V120" s="50">
        <v>5</v>
      </c>
      <c r="W120" s="50">
        <v>5</v>
      </c>
      <c r="X120" s="45" t="s">
        <v>788</v>
      </c>
      <c r="Y120" s="45" t="s">
        <v>285</v>
      </c>
      <c r="Z120" s="45" t="s">
        <v>286</v>
      </c>
      <c r="AA120" s="48"/>
    </row>
    <row r="121" spans="2:27" ht="204" x14ac:dyDescent="0.25">
      <c r="B121" s="69"/>
      <c r="C121" s="45" t="s">
        <v>197</v>
      </c>
      <c r="D121" s="45" t="s">
        <v>789</v>
      </c>
      <c r="E121" s="45"/>
      <c r="F121" s="46" t="s">
        <v>790</v>
      </c>
      <c r="G121" s="45" t="s">
        <v>791</v>
      </c>
      <c r="H121" s="45" t="s">
        <v>792</v>
      </c>
      <c r="I121" s="45" t="s">
        <v>793</v>
      </c>
      <c r="J121" s="45" t="s">
        <v>794</v>
      </c>
      <c r="K121" s="47">
        <f t="shared" si="4"/>
        <v>20</v>
      </c>
      <c r="L121" s="50"/>
      <c r="M121" s="50">
        <v>2</v>
      </c>
      <c r="N121" s="50">
        <v>2</v>
      </c>
      <c r="O121" s="50">
        <v>2</v>
      </c>
      <c r="P121" s="50">
        <v>2</v>
      </c>
      <c r="Q121" s="50">
        <v>2</v>
      </c>
      <c r="R121" s="50">
        <v>2</v>
      </c>
      <c r="S121" s="50">
        <v>2</v>
      </c>
      <c r="T121" s="50">
        <v>2</v>
      </c>
      <c r="U121" s="50">
        <v>2</v>
      </c>
      <c r="V121" s="50">
        <v>2</v>
      </c>
      <c r="W121" s="50"/>
      <c r="X121" s="45" t="s">
        <v>795</v>
      </c>
      <c r="Y121" s="45" t="s">
        <v>285</v>
      </c>
      <c r="Z121" s="45" t="s">
        <v>286</v>
      </c>
      <c r="AA121" s="48"/>
    </row>
    <row r="122" spans="2:27" ht="153" x14ac:dyDescent="0.25">
      <c r="B122" s="69"/>
      <c r="C122" s="45" t="s">
        <v>197</v>
      </c>
      <c r="D122" s="45" t="s">
        <v>670</v>
      </c>
      <c r="E122" s="45"/>
      <c r="F122" s="45" t="s">
        <v>796</v>
      </c>
      <c r="G122" s="45" t="s">
        <v>797</v>
      </c>
      <c r="H122" s="45" t="s">
        <v>798</v>
      </c>
      <c r="I122" s="45" t="s">
        <v>799</v>
      </c>
      <c r="J122" s="45" t="s">
        <v>800</v>
      </c>
      <c r="K122" s="47">
        <f t="shared" si="4"/>
        <v>10</v>
      </c>
      <c r="L122" s="50">
        <v>5</v>
      </c>
      <c r="M122" s="50"/>
      <c r="N122" s="50"/>
      <c r="O122" s="50"/>
      <c r="P122" s="50"/>
      <c r="Q122" s="50"/>
      <c r="R122" s="50">
        <v>5</v>
      </c>
      <c r="S122" s="50"/>
      <c r="T122" s="50"/>
      <c r="U122" s="50"/>
      <c r="V122" s="50"/>
      <c r="W122" s="50"/>
      <c r="X122" s="45" t="s">
        <v>801</v>
      </c>
      <c r="Y122" s="45" t="s">
        <v>285</v>
      </c>
      <c r="Z122" s="45" t="s">
        <v>286</v>
      </c>
      <c r="AA122" s="48"/>
    </row>
    <row r="123" spans="2:27" ht="178.5" x14ac:dyDescent="0.25">
      <c r="B123" s="69"/>
      <c r="C123" s="45" t="s">
        <v>197</v>
      </c>
      <c r="D123" s="45" t="s">
        <v>269</v>
      </c>
      <c r="E123" s="45"/>
      <c r="F123" s="46" t="s">
        <v>802</v>
      </c>
      <c r="G123" s="45" t="s">
        <v>803</v>
      </c>
      <c r="H123" s="45" t="s">
        <v>804</v>
      </c>
      <c r="I123" s="45" t="s">
        <v>805</v>
      </c>
      <c r="J123" s="45" t="s">
        <v>806</v>
      </c>
      <c r="K123" s="68">
        <f>+AVERAGE(L123:W123)</f>
        <v>0.14999999999999997</v>
      </c>
      <c r="L123" s="68">
        <v>0.15</v>
      </c>
      <c r="M123" s="68">
        <v>0.15</v>
      </c>
      <c r="N123" s="68">
        <v>0.15</v>
      </c>
      <c r="O123" s="68">
        <v>0.15</v>
      </c>
      <c r="P123" s="68">
        <v>0.15</v>
      </c>
      <c r="Q123" s="68">
        <v>0.15</v>
      </c>
      <c r="R123" s="68">
        <v>0.15</v>
      </c>
      <c r="S123" s="68">
        <v>0.15</v>
      </c>
      <c r="T123" s="68">
        <v>0.15</v>
      </c>
      <c r="U123" s="68">
        <v>0.15</v>
      </c>
      <c r="V123" s="68">
        <v>0.15</v>
      </c>
      <c r="W123" s="68">
        <v>0.15</v>
      </c>
      <c r="X123" s="45" t="s">
        <v>807</v>
      </c>
      <c r="Y123" s="45" t="s">
        <v>765</v>
      </c>
      <c r="Z123" s="45" t="s">
        <v>277</v>
      </c>
      <c r="AA123" s="48"/>
    </row>
    <row r="124" spans="2:27" ht="153" x14ac:dyDescent="0.25">
      <c r="B124" s="69"/>
      <c r="C124" s="45" t="s">
        <v>808</v>
      </c>
      <c r="D124" s="45" t="s">
        <v>472</v>
      </c>
      <c r="E124" s="45" t="s">
        <v>809</v>
      </c>
      <c r="F124" s="45" t="s">
        <v>810</v>
      </c>
      <c r="G124" s="45" t="s">
        <v>811</v>
      </c>
      <c r="H124" s="51" t="s">
        <v>812</v>
      </c>
      <c r="I124" s="45" t="s">
        <v>476</v>
      </c>
      <c r="J124" s="45" t="s">
        <v>399</v>
      </c>
      <c r="K124" s="68">
        <f t="shared" si="4"/>
        <v>1</v>
      </c>
      <c r="L124" s="47"/>
      <c r="M124" s="47"/>
      <c r="N124" s="47"/>
      <c r="O124" s="47"/>
      <c r="P124" s="47"/>
      <c r="Q124" s="47"/>
      <c r="R124" s="47"/>
      <c r="S124" s="47"/>
      <c r="T124" s="47"/>
      <c r="U124" s="68">
        <v>1</v>
      </c>
      <c r="V124" s="47"/>
      <c r="W124" s="47"/>
      <c r="X124" s="45" t="s">
        <v>813</v>
      </c>
      <c r="Y124" s="45" t="s">
        <v>362</v>
      </c>
      <c r="Z124" s="45" t="s">
        <v>363</v>
      </c>
      <c r="AA124" s="45"/>
    </row>
    <row r="125" spans="2:27" ht="153" x14ac:dyDescent="0.25">
      <c r="B125" s="69"/>
      <c r="C125" s="45" t="s">
        <v>808</v>
      </c>
      <c r="D125" s="45" t="s">
        <v>416</v>
      </c>
      <c r="E125" s="74"/>
      <c r="F125" s="46" t="s">
        <v>814</v>
      </c>
      <c r="G125" s="46" t="s">
        <v>815</v>
      </c>
      <c r="H125" s="46" t="s">
        <v>816</v>
      </c>
      <c r="I125" s="46" t="s">
        <v>817</v>
      </c>
      <c r="J125" s="46" t="s">
        <v>818</v>
      </c>
      <c r="K125" s="47">
        <f t="shared" si="4"/>
        <v>6</v>
      </c>
      <c r="L125" s="47"/>
      <c r="M125" s="47">
        <v>1</v>
      </c>
      <c r="N125" s="47"/>
      <c r="O125" s="47">
        <v>1</v>
      </c>
      <c r="P125" s="47"/>
      <c r="Q125" s="47">
        <v>1</v>
      </c>
      <c r="R125" s="47"/>
      <c r="S125" s="47">
        <v>1</v>
      </c>
      <c r="T125" s="47"/>
      <c r="U125" s="47">
        <v>1</v>
      </c>
      <c r="V125" s="47"/>
      <c r="W125" s="47">
        <v>1</v>
      </c>
      <c r="X125" s="45" t="s">
        <v>452</v>
      </c>
      <c r="Y125" s="45" t="s">
        <v>423</v>
      </c>
      <c r="Z125" s="51" t="s">
        <v>424</v>
      </c>
      <c r="AA125" s="75">
        <v>0</v>
      </c>
    </row>
    <row r="126" spans="2:27" ht="178.5" x14ac:dyDescent="0.25">
      <c r="B126" s="69"/>
      <c r="C126" s="45" t="s">
        <v>808</v>
      </c>
      <c r="D126" s="45" t="s">
        <v>416</v>
      </c>
      <c r="E126" s="74"/>
      <c r="F126" s="46" t="s">
        <v>819</v>
      </c>
      <c r="G126" s="46" t="s">
        <v>820</v>
      </c>
      <c r="H126" s="46" t="s">
        <v>821</v>
      </c>
      <c r="I126" s="46" t="s">
        <v>640</v>
      </c>
      <c r="J126" s="46" t="s">
        <v>822</v>
      </c>
      <c r="K126" s="68">
        <f t="shared" si="4"/>
        <v>0.99999999999999989</v>
      </c>
      <c r="L126" s="61">
        <v>0.1</v>
      </c>
      <c r="M126" s="61">
        <v>0.1</v>
      </c>
      <c r="N126" s="47"/>
      <c r="O126" s="61">
        <v>0.1</v>
      </c>
      <c r="P126" s="61">
        <v>0.1</v>
      </c>
      <c r="Q126" s="61">
        <v>0.1</v>
      </c>
      <c r="R126" s="61">
        <v>0.1</v>
      </c>
      <c r="S126" s="61">
        <v>0.1</v>
      </c>
      <c r="T126" s="61"/>
      <c r="U126" s="61">
        <v>0.1</v>
      </c>
      <c r="V126" s="61">
        <v>0.1</v>
      </c>
      <c r="W126" s="61">
        <v>0.1</v>
      </c>
      <c r="X126" s="45" t="s">
        <v>823</v>
      </c>
      <c r="Y126" s="45" t="s">
        <v>423</v>
      </c>
      <c r="Z126" s="51" t="s">
        <v>424</v>
      </c>
      <c r="AA126" s="75">
        <v>0</v>
      </c>
    </row>
    <row r="127" spans="2:27" ht="178.5" x14ac:dyDescent="0.25">
      <c r="B127" s="69"/>
      <c r="C127" s="45" t="s">
        <v>206</v>
      </c>
      <c r="D127" s="45" t="s">
        <v>670</v>
      </c>
      <c r="E127" s="45"/>
      <c r="F127" s="46" t="s">
        <v>824</v>
      </c>
      <c r="G127" s="45" t="s">
        <v>825</v>
      </c>
      <c r="H127" s="45" t="s">
        <v>826</v>
      </c>
      <c r="I127" s="45" t="s">
        <v>703</v>
      </c>
      <c r="J127" s="45" t="s">
        <v>704</v>
      </c>
      <c r="K127" s="47">
        <f t="shared" si="4"/>
        <v>32</v>
      </c>
      <c r="L127" s="50">
        <v>2</v>
      </c>
      <c r="M127" s="50">
        <v>2</v>
      </c>
      <c r="N127" s="50">
        <v>3</v>
      </c>
      <c r="O127" s="50">
        <v>3</v>
      </c>
      <c r="P127" s="50">
        <v>3</v>
      </c>
      <c r="Q127" s="50">
        <v>3</v>
      </c>
      <c r="R127" s="50">
        <v>3</v>
      </c>
      <c r="S127" s="50">
        <v>3</v>
      </c>
      <c r="T127" s="50">
        <v>3</v>
      </c>
      <c r="U127" s="50">
        <v>3</v>
      </c>
      <c r="V127" s="50">
        <v>2</v>
      </c>
      <c r="W127" s="50">
        <v>2</v>
      </c>
      <c r="X127" s="45" t="s">
        <v>801</v>
      </c>
      <c r="Y127" s="45" t="s">
        <v>285</v>
      </c>
      <c r="Z127" s="45" t="s">
        <v>286</v>
      </c>
      <c r="AA127" s="48">
        <v>150000</v>
      </c>
    </row>
    <row r="128" spans="2:27" ht="306" x14ac:dyDescent="0.25">
      <c r="B128" s="69"/>
      <c r="C128" s="45" t="s">
        <v>206</v>
      </c>
      <c r="D128" s="45" t="s">
        <v>789</v>
      </c>
      <c r="E128" s="45"/>
      <c r="F128" s="46" t="s">
        <v>827</v>
      </c>
      <c r="G128" s="45" t="s">
        <v>828</v>
      </c>
      <c r="H128" s="45" t="s">
        <v>829</v>
      </c>
      <c r="I128" s="45" t="s">
        <v>830</v>
      </c>
      <c r="J128" s="45" t="s">
        <v>831</v>
      </c>
      <c r="K128" s="47">
        <f t="shared" si="4"/>
        <v>10</v>
      </c>
      <c r="L128" s="50"/>
      <c r="M128" s="50">
        <v>2</v>
      </c>
      <c r="N128" s="50"/>
      <c r="O128" s="50">
        <v>2</v>
      </c>
      <c r="P128" s="50"/>
      <c r="Q128" s="50">
        <v>2</v>
      </c>
      <c r="R128" s="50"/>
      <c r="S128" s="50">
        <v>2</v>
      </c>
      <c r="T128" s="50"/>
      <c r="U128" s="50">
        <v>2</v>
      </c>
      <c r="V128" s="50"/>
      <c r="W128" s="50"/>
      <c r="X128" s="45" t="s">
        <v>832</v>
      </c>
      <c r="Y128" s="45" t="s">
        <v>285</v>
      </c>
      <c r="Z128" s="45" t="s">
        <v>286</v>
      </c>
      <c r="AA128" s="48"/>
    </row>
    <row r="129" spans="2:27" ht="229.5" x14ac:dyDescent="0.25">
      <c r="B129" s="69"/>
      <c r="C129" s="45" t="s">
        <v>206</v>
      </c>
      <c r="D129" s="45" t="s">
        <v>789</v>
      </c>
      <c r="E129" s="45"/>
      <c r="F129" s="45" t="s">
        <v>833</v>
      </c>
      <c r="G129" s="45" t="s">
        <v>834</v>
      </c>
      <c r="H129" s="45" t="s">
        <v>835</v>
      </c>
      <c r="I129" s="45" t="s">
        <v>836</v>
      </c>
      <c r="J129" s="45" t="s">
        <v>837</v>
      </c>
      <c r="K129" s="47">
        <f t="shared" si="4"/>
        <v>20</v>
      </c>
      <c r="L129" s="50"/>
      <c r="M129" s="50">
        <v>2</v>
      </c>
      <c r="N129" s="50">
        <v>2</v>
      </c>
      <c r="O129" s="50">
        <v>2</v>
      </c>
      <c r="P129" s="50">
        <v>2</v>
      </c>
      <c r="Q129" s="50">
        <v>2</v>
      </c>
      <c r="R129" s="50">
        <v>2</v>
      </c>
      <c r="S129" s="50">
        <v>2</v>
      </c>
      <c r="T129" s="50">
        <v>2</v>
      </c>
      <c r="U129" s="50">
        <v>2</v>
      </c>
      <c r="V129" s="50">
        <v>2</v>
      </c>
      <c r="W129" s="50"/>
      <c r="X129" s="45" t="s">
        <v>838</v>
      </c>
      <c r="Y129" s="45" t="s">
        <v>285</v>
      </c>
      <c r="Z129" s="45" t="s">
        <v>286</v>
      </c>
      <c r="AA129" s="48"/>
    </row>
    <row r="130" spans="2:27" ht="153" x14ac:dyDescent="0.25">
      <c r="B130" s="69"/>
      <c r="C130" s="45" t="s">
        <v>206</v>
      </c>
      <c r="D130" s="45" t="s">
        <v>670</v>
      </c>
      <c r="E130" s="45"/>
      <c r="F130" s="46" t="s">
        <v>839</v>
      </c>
      <c r="G130" s="45" t="s">
        <v>840</v>
      </c>
      <c r="H130" s="45" t="s">
        <v>841</v>
      </c>
      <c r="I130" s="45" t="s">
        <v>842</v>
      </c>
      <c r="J130" s="45" t="s">
        <v>831</v>
      </c>
      <c r="K130" s="47">
        <f t="shared" si="4"/>
        <v>10</v>
      </c>
      <c r="L130" s="50"/>
      <c r="M130" s="50"/>
      <c r="N130" s="50">
        <v>2</v>
      </c>
      <c r="O130" s="50"/>
      <c r="P130" s="50">
        <v>2</v>
      </c>
      <c r="Q130" s="50"/>
      <c r="R130" s="50">
        <v>2</v>
      </c>
      <c r="S130" s="50"/>
      <c r="T130" s="50">
        <v>2</v>
      </c>
      <c r="U130" s="50"/>
      <c r="V130" s="50">
        <v>2</v>
      </c>
      <c r="W130" s="50"/>
      <c r="X130" s="45" t="s">
        <v>832</v>
      </c>
      <c r="Y130" s="45" t="s">
        <v>285</v>
      </c>
      <c r="Z130" s="45" t="s">
        <v>286</v>
      </c>
      <c r="AA130" s="48"/>
    </row>
    <row r="131" spans="2:27" ht="357" x14ac:dyDescent="0.25">
      <c r="B131" s="69"/>
      <c r="C131" s="45" t="s">
        <v>206</v>
      </c>
      <c r="D131" s="54" t="str">
        <f>'DC - Sectores'!D186</f>
        <v>DC-GS-MCI2</v>
      </c>
      <c r="E131" s="45"/>
      <c r="F131" s="46" t="s">
        <v>843</v>
      </c>
      <c r="G131" s="54" t="str">
        <f>'DC - Sectores'!G186</f>
        <v>Asegurar que un % representativo de las o/s que se trabajan, sea supervisadas en el terreno, para asi garantizar la correcta ejecución con la calidad requerida y plazos establecidos.</v>
      </c>
      <c r="H131" s="54" t="str">
        <f>'DC - Sectores'!H186</f>
        <v>* Asignación de cantidad de supervisiones específicas por cada Supervisor, a través de la orden TO 110.                                                                                                                    * Seguimiento a la ejecución de dichas o/s.                                    * Supervisión de todas las órdenes TO 713, 3ra. Revision de Corte.</v>
      </c>
      <c r="I131" s="54" t="str">
        <f>'DC - Sectores'!I186</f>
        <v>Cantidad de O/S TO110 Ejecutadas</v>
      </c>
      <c r="J131" s="54" t="str">
        <f>'DC - Sectores'!J186</f>
        <v>Cantidad de O/S TO110 Ejecutadas / Objetivo Previsto</v>
      </c>
      <c r="K131" s="47">
        <f t="shared" si="4"/>
        <v>255060</v>
      </c>
      <c r="L131" s="50">
        <f>'DC - Sectores'!L186</f>
        <v>21255</v>
      </c>
      <c r="M131" s="50">
        <f>'DC - Sectores'!M186</f>
        <v>21255</v>
      </c>
      <c r="N131" s="50">
        <f>'DC - Sectores'!N186</f>
        <v>21255</v>
      </c>
      <c r="O131" s="50">
        <f>'DC - Sectores'!O186</f>
        <v>21255</v>
      </c>
      <c r="P131" s="50">
        <f>'DC - Sectores'!P186</f>
        <v>21255</v>
      </c>
      <c r="Q131" s="50">
        <f>'DC - Sectores'!Q186</f>
        <v>21255</v>
      </c>
      <c r="R131" s="50">
        <f>'DC - Sectores'!R186</f>
        <v>21255</v>
      </c>
      <c r="S131" s="50">
        <f>'DC - Sectores'!S186</f>
        <v>21255</v>
      </c>
      <c r="T131" s="50">
        <f>'DC - Sectores'!T186</f>
        <v>21255</v>
      </c>
      <c r="U131" s="50">
        <f>'DC - Sectores'!U186</f>
        <v>21255</v>
      </c>
      <c r="V131" s="50">
        <f>'DC - Sectores'!V186</f>
        <v>21255</v>
      </c>
      <c r="W131" s="50">
        <f>'DC - Sectores'!W186</f>
        <v>21255</v>
      </c>
      <c r="X131" s="54" t="str">
        <f>'DC - Sectores'!X186</f>
        <v>Imagen de las Consultas en el SGC</v>
      </c>
      <c r="Y131" s="54" t="str">
        <f>'DC - Sectores'!Y186</f>
        <v>Gerentes de Sector</v>
      </c>
      <c r="Z131" s="54" t="str">
        <f>'DC - Sectores'!Z186</f>
        <v>Sectores</v>
      </c>
      <c r="AA131" s="55">
        <f>'DC - Sectores'!AA186</f>
        <v>0</v>
      </c>
    </row>
    <row r="132" spans="2:27" ht="153" x14ac:dyDescent="0.25">
      <c r="B132" s="69"/>
      <c r="C132" s="45" t="s">
        <v>206</v>
      </c>
      <c r="D132" s="45" t="str">
        <f>'DC - Sectores'!D192</f>
        <v>DC-GTC-MCI1</v>
      </c>
      <c r="E132" s="45"/>
      <c r="F132" s="46" t="s">
        <v>844</v>
      </c>
      <c r="G132" s="45" t="str">
        <f>'DC - Sectores'!G192</f>
        <v xml:space="preserve">Brindar seguimiento a la buena ejecución las órdenes de servicio en los sistemas que empleados por el área. </v>
      </c>
      <c r="H132" s="45" t="str">
        <f>'DC - Sectores'!H192</f>
        <v>Análisis masivo en sistemas, quincenal, de la calidad de las órdenes de servicio.</v>
      </c>
      <c r="I132" s="45" t="str">
        <f>'DC - Sectores'!I192</f>
        <v>Porcentaje de Calidad Alcanzado</v>
      </c>
      <c r="J132" s="45" t="str">
        <f>'DC - Sectores'!J192</f>
        <v>Porcentaje de Calidad alcanzado entre / Objetivo.</v>
      </c>
      <c r="K132" s="68">
        <f>+W132</f>
        <v>0.8</v>
      </c>
      <c r="L132" s="68">
        <f>'DC - Sectores'!L192</f>
        <v>0.57999999999999996</v>
      </c>
      <c r="M132" s="68">
        <f>'DC - Sectores'!M192</f>
        <v>0.6</v>
      </c>
      <c r="N132" s="68">
        <f>'DC - Sectores'!N192</f>
        <v>0.62</v>
      </c>
      <c r="O132" s="68">
        <f>'DC - Sectores'!O192</f>
        <v>0.64</v>
      </c>
      <c r="P132" s="68">
        <f>'DC - Sectores'!P192</f>
        <v>0.66</v>
      </c>
      <c r="Q132" s="68">
        <f>'DC - Sectores'!Q192</f>
        <v>0.68</v>
      </c>
      <c r="R132" s="68">
        <f>'DC - Sectores'!R192</f>
        <v>0.7</v>
      </c>
      <c r="S132" s="68">
        <f>'DC - Sectores'!S192</f>
        <v>0.72</v>
      </c>
      <c r="T132" s="68">
        <f>'DC - Sectores'!T192</f>
        <v>0.74</v>
      </c>
      <c r="U132" s="68">
        <f>'DC - Sectores'!U192</f>
        <v>0.76</v>
      </c>
      <c r="V132" s="68">
        <f>'DC - Sectores'!V192</f>
        <v>0.78</v>
      </c>
      <c r="W132" s="68">
        <f>'DC - Sectores'!W192</f>
        <v>0.8</v>
      </c>
      <c r="X132" s="45" t="str">
        <f>'DC - Sectores'!X192</f>
        <v>Calidad de las Órdenes en los sistemas</v>
      </c>
      <c r="Y132" s="45" t="str">
        <f>'DC - Sectores'!Y192</f>
        <v>Gerentes de Sector</v>
      </c>
      <c r="Z132" s="45" t="str">
        <f>'DC - Sectores'!Z192</f>
        <v>Sectores</v>
      </c>
      <c r="AA132" s="55">
        <f>'DC - Sectores'!AA192</f>
        <v>0</v>
      </c>
    </row>
    <row r="133" spans="2:27" ht="229.5" x14ac:dyDescent="0.25">
      <c r="B133" s="69"/>
      <c r="C133" s="45" t="s">
        <v>206</v>
      </c>
      <c r="D133" s="45" t="str">
        <f>'DC - Sectores'!D198</f>
        <v>DC-GTC-MCI1</v>
      </c>
      <c r="E133" s="45"/>
      <c r="F133" s="46" t="s">
        <v>845</v>
      </c>
      <c r="G133" s="45" t="str">
        <f>'DC - Sectores'!G198</f>
        <v>Brindar seguimiento a que las supervisiones realizadas, cumplan y traigan consigo las informaciones básicas esperadas en cada caso.</v>
      </c>
      <c r="H133" s="45" t="str">
        <f>'DC - Sectores'!H198</f>
        <v>Asegurar que las supervisiones realizadas por el personal, cumplan con los parámetros establecidos por las normas y procedimientos.</v>
      </c>
      <c r="I133" s="45" t="str">
        <f>'DC - Sectores'!I198</f>
        <v>Porcentaje de Calidad Alcanzado</v>
      </c>
      <c r="J133" s="45" t="str">
        <f>'DC - Sectores'!J198</f>
        <v>Porcentaje de Calidad alcanzado entre / Objetivo.</v>
      </c>
      <c r="K133" s="68">
        <f>+W133</f>
        <v>0.8</v>
      </c>
      <c r="L133" s="68">
        <f>'DC - Sectores'!L198</f>
        <v>0.57999999999999996</v>
      </c>
      <c r="M133" s="68">
        <f>'DC - Sectores'!M198</f>
        <v>0.6</v>
      </c>
      <c r="N133" s="68">
        <f>'DC - Sectores'!N198</f>
        <v>0.62</v>
      </c>
      <c r="O133" s="68">
        <f>'DC - Sectores'!O198</f>
        <v>0.64</v>
      </c>
      <c r="P133" s="68">
        <f>'DC - Sectores'!P198</f>
        <v>0.66</v>
      </c>
      <c r="Q133" s="68">
        <f>'DC - Sectores'!Q198</f>
        <v>0.68</v>
      </c>
      <c r="R133" s="68">
        <f>'DC - Sectores'!R198</f>
        <v>0.7</v>
      </c>
      <c r="S133" s="68">
        <f>'DC - Sectores'!S198</f>
        <v>0.72</v>
      </c>
      <c r="T133" s="68">
        <f>'DC - Sectores'!T198</f>
        <v>0.74</v>
      </c>
      <c r="U133" s="68">
        <f>'DC - Sectores'!U198</f>
        <v>0.76</v>
      </c>
      <c r="V133" s="68">
        <f>'DC - Sectores'!V198</f>
        <v>0.78</v>
      </c>
      <c r="W133" s="68">
        <f>'DC - Sectores'!W198</f>
        <v>0.8</v>
      </c>
      <c r="X133" s="45" t="str">
        <f>'DC - Sectores'!X198</f>
        <v>Calidad de las Órdenes en los sistemas</v>
      </c>
      <c r="Y133" s="45" t="str">
        <f>'DC - Sectores'!Y198</f>
        <v>Gerentes de Sector</v>
      </c>
      <c r="Z133" s="45" t="str">
        <f>'DC - Sectores'!Z198</f>
        <v>Sectores</v>
      </c>
      <c r="AA133" s="55">
        <f>'DC - Sectores'!AA198</f>
        <v>0</v>
      </c>
    </row>
    <row r="134" spans="2:27" ht="153" x14ac:dyDescent="0.25">
      <c r="B134" s="69"/>
      <c r="C134" s="45" t="s">
        <v>206</v>
      </c>
      <c r="D134" s="45" t="s">
        <v>355</v>
      </c>
      <c r="E134" s="45"/>
      <c r="F134" s="46" t="s">
        <v>846</v>
      </c>
      <c r="G134" s="45" t="s">
        <v>847</v>
      </c>
      <c r="H134" s="45" t="s">
        <v>848</v>
      </c>
      <c r="I134" s="45" t="s">
        <v>849</v>
      </c>
      <c r="J134" s="45" t="s">
        <v>850</v>
      </c>
      <c r="K134" s="47">
        <f t="shared" ref="K134:K148" si="5">+SUM(L134:W134)</f>
        <v>4000</v>
      </c>
      <c r="L134" s="50"/>
      <c r="M134" s="50"/>
      <c r="N134" s="50">
        <v>500</v>
      </c>
      <c r="O134" s="50">
        <v>500</v>
      </c>
      <c r="P134" s="50">
        <v>500</v>
      </c>
      <c r="Q134" s="50">
        <v>500</v>
      </c>
      <c r="R134" s="50">
        <v>500</v>
      </c>
      <c r="S134" s="50">
        <v>500</v>
      </c>
      <c r="T134" s="50">
        <v>500</v>
      </c>
      <c r="U134" s="50">
        <v>500</v>
      </c>
      <c r="V134" s="50"/>
      <c r="W134" s="50"/>
      <c r="X134" s="45" t="s">
        <v>851</v>
      </c>
      <c r="Y134" s="45" t="s">
        <v>285</v>
      </c>
      <c r="Z134" s="45" t="s">
        <v>286</v>
      </c>
      <c r="AA134" s="48"/>
    </row>
    <row r="135" spans="2:27" ht="127.5" x14ac:dyDescent="0.25">
      <c r="B135" s="69"/>
      <c r="C135" s="45" t="s">
        <v>206</v>
      </c>
      <c r="D135" s="45" t="s">
        <v>539</v>
      </c>
      <c r="E135" s="45"/>
      <c r="F135" s="46" t="s">
        <v>852</v>
      </c>
      <c r="G135" s="45" t="s">
        <v>853</v>
      </c>
      <c r="H135" s="45" t="s">
        <v>854</v>
      </c>
      <c r="I135" s="45" t="s">
        <v>855</v>
      </c>
      <c r="J135" s="45" t="s">
        <v>856</v>
      </c>
      <c r="K135" s="47">
        <f t="shared" si="5"/>
        <v>12</v>
      </c>
      <c r="L135" s="47"/>
      <c r="M135" s="47"/>
      <c r="N135" s="47">
        <v>2</v>
      </c>
      <c r="O135" s="47"/>
      <c r="P135" s="47">
        <v>2</v>
      </c>
      <c r="Q135" s="47">
        <v>2</v>
      </c>
      <c r="R135" s="47"/>
      <c r="S135" s="47">
        <v>2</v>
      </c>
      <c r="T135" s="47">
        <v>2</v>
      </c>
      <c r="U135" s="47"/>
      <c r="V135" s="47">
        <v>2</v>
      </c>
      <c r="W135" s="47"/>
      <c r="X135" s="45" t="s">
        <v>857</v>
      </c>
      <c r="Y135" s="45" t="s">
        <v>765</v>
      </c>
      <c r="Z135" s="45" t="s">
        <v>277</v>
      </c>
      <c r="AA135" s="48"/>
    </row>
    <row r="136" spans="2:27" ht="153" x14ac:dyDescent="0.25">
      <c r="B136" s="69"/>
      <c r="C136" s="45" t="s">
        <v>206</v>
      </c>
      <c r="D136" s="51" t="s">
        <v>858</v>
      </c>
      <c r="E136" s="45" t="s">
        <v>859</v>
      </c>
      <c r="F136" s="46" t="s">
        <v>860</v>
      </c>
      <c r="G136" s="45" t="s">
        <v>861</v>
      </c>
      <c r="H136" s="45" t="s">
        <v>862</v>
      </c>
      <c r="I136" s="45" t="s">
        <v>863</v>
      </c>
      <c r="J136" s="45" t="s">
        <v>864</v>
      </c>
      <c r="K136" s="47">
        <f t="shared" si="5"/>
        <v>900</v>
      </c>
      <c r="L136" s="47">
        <v>75</v>
      </c>
      <c r="M136" s="47">
        <v>75</v>
      </c>
      <c r="N136" s="47">
        <v>75</v>
      </c>
      <c r="O136" s="47">
        <v>75</v>
      </c>
      <c r="P136" s="47">
        <v>75</v>
      </c>
      <c r="Q136" s="47">
        <v>75</v>
      </c>
      <c r="R136" s="47">
        <v>75</v>
      </c>
      <c r="S136" s="47">
        <v>75</v>
      </c>
      <c r="T136" s="47">
        <v>75</v>
      </c>
      <c r="U136" s="47">
        <v>75</v>
      </c>
      <c r="V136" s="47">
        <v>75</v>
      </c>
      <c r="W136" s="47">
        <v>75</v>
      </c>
      <c r="X136" s="45"/>
      <c r="Y136" s="45" t="s">
        <v>300</v>
      </c>
      <c r="Z136" s="45" t="s">
        <v>301</v>
      </c>
      <c r="AA136" s="53"/>
    </row>
    <row r="137" spans="2:27" s="2" customFormat="1" ht="74.25" customHeight="1" x14ac:dyDescent="0.25">
      <c r="B137" s="69"/>
      <c r="C137" s="51" t="s">
        <v>206</v>
      </c>
      <c r="D137" s="51" t="s">
        <v>562</v>
      </c>
      <c r="E137" s="51"/>
      <c r="F137" s="51" t="s">
        <v>865</v>
      </c>
      <c r="G137" s="51" t="s">
        <v>866</v>
      </c>
      <c r="H137" s="51" t="s">
        <v>867</v>
      </c>
      <c r="I137" s="51" t="s">
        <v>476</v>
      </c>
      <c r="J137" s="51" t="s">
        <v>399</v>
      </c>
      <c r="K137" s="47">
        <f t="shared" si="5"/>
        <v>1</v>
      </c>
      <c r="L137" s="47"/>
      <c r="M137" s="47"/>
      <c r="N137" s="47"/>
      <c r="O137" s="68"/>
      <c r="P137" s="68"/>
      <c r="Q137" s="68"/>
      <c r="R137" s="68"/>
      <c r="S137" s="68"/>
      <c r="T137" s="68"/>
      <c r="U137" s="65">
        <v>1</v>
      </c>
      <c r="V137" s="68"/>
      <c r="W137" s="47"/>
      <c r="X137" s="51" t="s">
        <v>868</v>
      </c>
      <c r="Y137" s="51" t="s">
        <v>362</v>
      </c>
      <c r="Z137" s="51" t="s">
        <v>363</v>
      </c>
      <c r="AA137" s="51" t="s">
        <v>869</v>
      </c>
    </row>
    <row r="138" spans="2:27" ht="229.5" x14ac:dyDescent="0.25">
      <c r="B138" s="69"/>
      <c r="C138" s="45" t="s">
        <v>206</v>
      </c>
      <c r="D138" s="45" t="s">
        <v>472</v>
      </c>
      <c r="E138" s="45" t="s">
        <v>870</v>
      </c>
      <c r="F138" s="46" t="s">
        <v>871</v>
      </c>
      <c r="G138" s="45" t="s">
        <v>872</v>
      </c>
      <c r="H138" s="45" t="s">
        <v>873</v>
      </c>
      <c r="I138" s="45" t="s">
        <v>874</v>
      </c>
      <c r="J138" s="45" t="s">
        <v>856</v>
      </c>
      <c r="K138" s="47">
        <f t="shared" si="5"/>
        <v>2</v>
      </c>
      <c r="L138" s="47"/>
      <c r="M138" s="47"/>
      <c r="N138" s="47"/>
      <c r="O138" s="47">
        <v>1</v>
      </c>
      <c r="P138" s="47"/>
      <c r="Q138" s="47"/>
      <c r="R138" s="47">
        <v>1</v>
      </c>
      <c r="S138" s="47"/>
      <c r="T138" s="47"/>
      <c r="U138" s="47"/>
      <c r="V138" s="47"/>
      <c r="W138" s="47"/>
      <c r="X138" s="45" t="s">
        <v>875</v>
      </c>
      <c r="Y138" s="45" t="s">
        <v>362</v>
      </c>
      <c r="Z138" s="45" t="s">
        <v>363</v>
      </c>
      <c r="AA138" s="45">
        <v>75000</v>
      </c>
    </row>
    <row r="139" spans="2:27" ht="178.5" x14ac:dyDescent="0.25">
      <c r="B139" s="69"/>
      <c r="C139" s="45" t="s">
        <v>206</v>
      </c>
      <c r="D139" s="45" t="s">
        <v>472</v>
      </c>
      <c r="E139" s="45"/>
      <c r="F139" s="51" t="s">
        <v>876</v>
      </c>
      <c r="G139" s="45" t="s">
        <v>877</v>
      </c>
      <c r="H139" s="45" t="s">
        <v>878</v>
      </c>
      <c r="I139" s="45" t="s">
        <v>476</v>
      </c>
      <c r="J139" s="45" t="s">
        <v>399</v>
      </c>
      <c r="K139" s="68">
        <f t="shared" si="5"/>
        <v>1</v>
      </c>
      <c r="L139" s="68"/>
      <c r="M139" s="68">
        <v>0.25</v>
      </c>
      <c r="N139" s="68">
        <v>0.1</v>
      </c>
      <c r="O139" s="68">
        <v>0.15</v>
      </c>
      <c r="P139" s="68"/>
      <c r="Q139" s="68"/>
      <c r="R139" s="68">
        <v>0.25</v>
      </c>
      <c r="S139" s="68"/>
      <c r="T139" s="68"/>
      <c r="U139" s="68">
        <v>0.25</v>
      </c>
      <c r="V139" s="68"/>
      <c r="W139" s="68"/>
      <c r="X139" s="45" t="s">
        <v>879</v>
      </c>
      <c r="Y139" s="45" t="s">
        <v>362</v>
      </c>
      <c r="Z139" s="45" t="s">
        <v>363</v>
      </c>
      <c r="AA139" s="45">
        <v>90000</v>
      </c>
    </row>
    <row r="140" spans="2:27" ht="102" x14ac:dyDescent="0.25">
      <c r="B140" s="69"/>
      <c r="C140" s="45" t="s">
        <v>206</v>
      </c>
      <c r="D140" s="45" t="s">
        <v>472</v>
      </c>
      <c r="E140" s="45"/>
      <c r="F140" s="46" t="s">
        <v>880</v>
      </c>
      <c r="G140" s="45" t="s">
        <v>881</v>
      </c>
      <c r="H140" s="45" t="s">
        <v>882</v>
      </c>
      <c r="I140" s="45" t="s">
        <v>476</v>
      </c>
      <c r="J140" s="45" t="s">
        <v>399</v>
      </c>
      <c r="K140" s="68">
        <f t="shared" si="5"/>
        <v>1</v>
      </c>
      <c r="L140" s="68"/>
      <c r="M140" s="68"/>
      <c r="N140" s="68">
        <v>0.25</v>
      </c>
      <c r="O140" s="68"/>
      <c r="P140" s="68"/>
      <c r="Q140" s="68">
        <v>0.25</v>
      </c>
      <c r="R140" s="68"/>
      <c r="S140" s="68"/>
      <c r="T140" s="68">
        <v>0.25</v>
      </c>
      <c r="U140" s="68"/>
      <c r="V140" s="68"/>
      <c r="W140" s="68">
        <v>0.25</v>
      </c>
      <c r="X140" s="45" t="s">
        <v>883</v>
      </c>
      <c r="Y140" s="45" t="s">
        <v>362</v>
      </c>
      <c r="Z140" s="45" t="s">
        <v>363</v>
      </c>
      <c r="AA140" s="45">
        <v>90000</v>
      </c>
    </row>
    <row r="141" spans="2:27" ht="229.5" x14ac:dyDescent="0.25">
      <c r="B141" s="69"/>
      <c r="C141" s="45" t="s">
        <v>206</v>
      </c>
      <c r="D141" s="45" t="s">
        <v>472</v>
      </c>
      <c r="E141" s="45"/>
      <c r="F141" s="46" t="s">
        <v>884</v>
      </c>
      <c r="G141" s="45" t="s">
        <v>885</v>
      </c>
      <c r="H141" s="45" t="s">
        <v>886</v>
      </c>
      <c r="I141" s="45" t="s">
        <v>476</v>
      </c>
      <c r="J141" s="45" t="s">
        <v>399</v>
      </c>
      <c r="K141" s="68">
        <f t="shared" si="5"/>
        <v>1</v>
      </c>
      <c r="L141" s="68"/>
      <c r="M141" s="68"/>
      <c r="N141" s="68">
        <v>0.25</v>
      </c>
      <c r="O141" s="68"/>
      <c r="P141" s="68"/>
      <c r="Q141" s="68">
        <v>0.25</v>
      </c>
      <c r="R141" s="68"/>
      <c r="S141" s="68"/>
      <c r="T141" s="68">
        <v>0.25</v>
      </c>
      <c r="U141" s="68"/>
      <c r="V141" s="68"/>
      <c r="W141" s="68">
        <v>0.25</v>
      </c>
      <c r="X141" s="45" t="s">
        <v>887</v>
      </c>
      <c r="Y141" s="45" t="s">
        <v>362</v>
      </c>
      <c r="Z141" s="45" t="s">
        <v>363</v>
      </c>
      <c r="AA141" s="45">
        <v>45000</v>
      </c>
    </row>
    <row r="142" spans="2:27" ht="229.5" x14ac:dyDescent="0.25">
      <c r="B142" s="69"/>
      <c r="C142" s="45" t="s">
        <v>206</v>
      </c>
      <c r="D142" s="51" t="s">
        <v>472</v>
      </c>
      <c r="E142" s="51"/>
      <c r="F142" s="51" t="s">
        <v>888</v>
      </c>
      <c r="G142" s="51" t="s">
        <v>889</v>
      </c>
      <c r="H142" s="51" t="s">
        <v>890</v>
      </c>
      <c r="I142" s="51" t="s">
        <v>891</v>
      </c>
      <c r="J142" s="51" t="s">
        <v>317</v>
      </c>
      <c r="K142" s="47">
        <f>+SUM(L142:W142)</f>
        <v>1</v>
      </c>
      <c r="L142" s="47"/>
      <c r="M142" s="47"/>
      <c r="N142" s="47"/>
      <c r="O142" s="47"/>
      <c r="P142" s="47"/>
      <c r="Q142" s="47"/>
      <c r="R142" s="47"/>
      <c r="S142" s="47"/>
      <c r="T142" s="47"/>
      <c r="U142" s="47">
        <v>1</v>
      </c>
      <c r="V142" s="47"/>
      <c r="W142" s="47"/>
      <c r="X142" s="51" t="s">
        <v>892</v>
      </c>
      <c r="Y142" s="51" t="s">
        <v>362</v>
      </c>
      <c r="Z142" s="51" t="s">
        <v>363</v>
      </c>
      <c r="AA142" s="51" t="s">
        <v>869</v>
      </c>
    </row>
    <row r="143" spans="2:27" ht="76.5" x14ac:dyDescent="0.25">
      <c r="B143" s="69"/>
      <c r="C143" s="45" t="s">
        <v>206</v>
      </c>
      <c r="D143" s="51"/>
      <c r="E143" s="51"/>
      <c r="F143" s="46" t="s">
        <v>259</v>
      </c>
      <c r="G143" s="51" t="s">
        <v>893</v>
      </c>
      <c r="H143" s="51"/>
      <c r="I143" s="51" t="s">
        <v>262</v>
      </c>
      <c r="J143" s="51" t="s">
        <v>263</v>
      </c>
      <c r="K143" s="68">
        <f t="shared" si="5"/>
        <v>1</v>
      </c>
      <c r="L143" s="47"/>
      <c r="M143" s="47"/>
      <c r="N143" s="47"/>
      <c r="O143" s="61">
        <v>0.5</v>
      </c>
      <c r="P143" s="61">
        <v>0.5</v>
      </c>
      <c r="Q143" s="47"/>
      <c r="R143" s="47"/>
      <c r="S143" s="47"/>
      <c r="T143" s="47"/>
      <c r="U143" s="47"/>
      <c r="V143" s="47"/>
      <c r="W143" s="47"/>
      <c r="X143" s="51"/>
      <c r="Y143" s="45" t="s">
        <v>285</v>
      </c>
      <c r="Z143" s="51" t="s">
        <v>286</v>
      </c>
      <c r="AA143" s="51"/>
    </row>
    <row r="144" spans="2:27" ht="76.5" x14ac:dyDescent="0.25">
      <c r="B144" s="69"/>
      <c r="C144" s="45" t="s">
        <v>206</v>
      </c>
      <c r="D144" s="51"/>
      <c r="E144" s="51"/>
      <c r="F144" s="46" t="s">
        <v>259</v>
      </c>
      <c r="G144" s="51" t="s">
        <v>893</v>
      </c>
      <c r="H144" s="51"/>
      <c r="I144" s="51" t="s">
        <v>262</v>
      </c>
      <c r="J144" s="51" t="s">
        <v>263</v>
      </c>
      <c r="K144" s="68">
        <f t="shared" si="5"/>
        <v>1</v>
      </c>
      <c r="L144" s="47"/>
      <c r="M144" s="47"/>
      <c r="N144" s="47"/>
      <c r="O144" s="61">
        <v>0.5</v>
      </c>
      <c r="P144" s="61">
        <v>0.5</v>
      </c>
      <c r="Q144" s="47"/>
      <c r="R144" s="47"/>
      <c r="S144" s="47"/>
      <c r="T144" s="47"/>
      <c r="U144" s="47"/>
      <c r="V144" s="47"/>
      <c r="W144" s="47"/>
      <c r="X144" s="51"/>
      <c r="Y144" s="45" t="s">
        <v>423</v>
      </c>
      <c r="Z144" s="51" t="s">
        <v>424</v>
      </c>
      <c r="AA144" s="51"/>
    </row>
    <row r="145" spans="2:27" ht="76.5" x14ac:dyDescent="0.25">
      <c r="B145" s="69"/>
      <c r="C145" s="45" t="s">
        <v>206</v>
      </c>
      <c r="D145" s="51"/>
      <c r="E145" s="51"/>
      <c r="F145" s="46" t="s">
        <v>259</v>
      </c>
      <c r="G145" s="51" t="s">
        <v>893</v>
      </c>
      <c r="H145" s="51"/>
      <c r="I145" s="51" t="s">
        <v>262</v>
      </c>
      <c r="J145" s="51" t="s">
        <v>263</v>
      </c>
      <c r="K145" s="68">
        <f t="shared" si="5"/>
        <v>1</v>
      </c>
      <c r="L145" s="47"/>
      <c r="M145" s="47"/>
      <c r="N145" s="47"/>
      <c r="O145" s="61">
        <v>0.5</v>
      </c>
      <c r="P145" s="61">
        <v>0.5</v>
      </c>
      <c r="Q145" s="47"/>
      <c r="R145" s="47"/>
      <c r="S145" s="47"/>
      <c r="T145" s="47"/>
      <c r="U145" s="47"/>
      <c r="V145" s="47"/>
      <c r="W145" s="47"/>
      <c r="X145" s="51"/>
      <c r="Y145" s="45" t="s">
        <v>401</v>
      </c>
      <c r="Z145" s="51" t="s">
        <v>402</v>
      </c>
      <c r="AA145" s="51"/>
    </row>
    <row r="146" spans="2:27" ht="76.5" x14ac:dyDescent="0.25">
      <c r="B146" s="69"/>
      <c r="C146" s="45" t="s">
        <v>206</v>
      </c>
      <c r="D146" s="51"/>
      <c r="E146" s="51"/>
      <c r="F146" s="46" t="s">
        <v>259</v>
      </c>
      <c r="G146" s="51" t="s">
        <v>893</v>
      </c>
      <c r="H146" s="51"/>
      <c r="I146" s="51" t="s">
        <v>262</v>
      </c>
      <c r="J146" s="51" t="s">
        <v>263</v>
      </c>
      <c r="K146" s="68">
        <f t="shared" si="5"/>
        <v>1</v>
      </c>
      <c r="L146" s="47"/>
      <c r="M146" s="47"/>
      <c r="N146" s="47"/>
      <c r="O146" s="61">
        <v>0.5</v>
      </c>
      <c r="P146" s="61">
        <v>0.5</v>
      </c>
      <c r="Q146" s="47"/>
      <c r="R146" s="47"/>
      <c r="S146" s="47"/>
      <c r="T146" s="47"/>
      <c r="U146" s="47"/>
      <c r="V146" s="47"/>
      <c r="W146" s="47"/>
      <c r="X146" s="51"/>
      <c r="Y146" s="45" t="s">
        <v>300</v>
      </c>
      <c r="Z146" s="51" t="s">
        <v>301</v>
      </c>
      <c r="AA146" s="51"/>
    </row>
    <row r="147" spans="2:27" ht="76.5" x14ac:dyDescent="0.25">
      <c r="B147" s="69"/>
      <c r="C147" s="45" t="s">
        <v>206</v>
      </c>
      <c r="D147" s="51"/>
      <c r="E147" s="51"/>
      <c r="F147" s="46" t="s">
        <v>259</v>
      </c>
      <c r="G147" s="51" t="s">
        <v>893</v>
      </c>
      <c r="H147" s="51"/>
      <c r="I147" s="51" t="s">
        <v>262</v>
      </c>
      <c r="J147" s="51" t="s">
        <v>263</v>
      </c>
      <c r="K147" s="68">
        <f t="shared" si="5"/>
        <v>1</v>
      </c>
      <c r="L147" s="47"/>
      <c r="M147" s="47"/>
      <c r="N147" s="47"/>
      <c r="O147" s="61">
        <v>0.5</v>
      </c>
      <c r="P147" s="61">
        <v>0.5</v>
      </c>
      <c r="Q147" s="47"/>
      <c r="R147" s="47"/>
      <c r="S147" s="47"/>
      <c r="T147" s="47"/>
      <c r="U147" s="47"/>
      <c r="V147" s="47"/>
      <c r="W147" s="47"/>
      <c r="X147" s="51"/>
      <c r="Y147" s="51" t="s">
        <v>362</v>
      </c>
      <c r="Z147" s="51" t="s">
        <v>363</v>
      </c>
      <c r="AA147" s="51"/>
    </row>
    <row r="148" spans="2:27" ht="204" x14ac:dyDescent="0.25">
      <c r="B148" s="69"/>
      <c r="C148" s="45" t="s">
        <v>894</v>
      </c>
      <c r="D148" s="45" t="s">
        <v>440</v>
      </c>
      <c r="E148" s="74"/>
      <c r="F148" s="46" t="s">
        <v>895</v>
      </c>
      <c r="G148" s="46" t="s">
        <v>896</v>
      </c>
      <c r="H148" s="46" t="s">
        <v>897</v>
      </c>
      <c r="I148" s="46" t="s">
        <v>640</v>
      </c>
      <c r="J148" s="46" t="s">
        <v>898</v>
      </c>
      <c r="K148" s="68">
        <f t="shared" si="5"/>
        <v>0.99999999999999989</v>
      </c>
      <c r="L148" s="61">
        <v>0.1</v>
      </c>
      <c r="M148" s="61">
        <v>0.1</v>
      </c>
      <c r="N148" s="47"/>
      <c r="O148" s="61">
        <v>0.1</v>
      </c>
      <c r="P148" s="61">
        <v>0.1</v>
      </c>
      <c r="Q148" s="61">
        <v>0.1</v>
      </c>
      <c r="R148" s="61">
        <v>0.1</v>
      </c>
      <c r="S148" s="61">
        <v>0.1</v>
      </c>
      <c r="T148" s="61"/>
      <c r="U148" s="61">
        <v>0.1</v>
      </c>
      <c r="V148" s="61">
        <v>0.1</v>
      </c>
      <c r="W148" s="61">
        <v>0.1</v>
      </c>
      <c r="X148" s="45" t="s">
        <v>899</v>
      </c>
      <c r="Y148" s="45" t="s">
        <v>423</v>
      </c>
      <c r="Z148" s="51" t="s">
        <v>424</v>
      </c>
      <c r="AA148" s="75">
        <v>0</v>
      </c>
    </row>
    <row r="149" spans="2:27" ht="229.5" x14ac:dyDescent="0.25">
      <c r="B149" s="69"/>
      <c r="C149" s="45" t="s">
        <v>894</v>
      </c>
      <c r="D149" s="45" t="s">
        <v>355</v>
      </c>
      <c r="E149" s="45"/>
      <c r="F149" s="46" t="s">
        <v>900</v>
      </c>
      <c r="G149" s="45" t="s">
        <v>901</v>
      </c>
      <c r="H149" s="45" t="s">
        <v>762</v>
      </c>
      <c r="I149" s="45" t="s">
        <v>273</v>
      </c>
      <c r="J149" s="45" t="s">
        <v>274</v>
      </c>
      <c r="K149" s="47">
        <f t="shared" ref="K149:K166" si="6">+SUM(L149:W149)</f>
        <v>12</v>
      </c>
      <c r="L149" s="47">
        <v>1</v>
      </c>
      <c r="M149" s="47">
        <v>1</v>
      </c>
      <c r="N149" s="47">
        <v>1</v>
      </c>
      <c r="O149" s="47">
        <v>1</v>
      </c>
      <c r="P149" s="47">
        <v>1</v>
      </c>
      <c r="Q149" s="47">
        <v>1</v>
      </c>
      <c r="R149" s="47">
        <v>1</v>
      </c>
      <c r="S149" s="47">
        <v>1</v>
      </c>
      <c r="T149" s="47">
        <v>1</v>
      </c>
      <c r="U149" s="47">
        <v>1</v>
      </c>
      <c r="V149" s="47">
        <v>1</v>
      </c>
      <c r="W149" s="47">
        <v>1</v>
      </c>
      <c r="X149" s="45" t="s">
        <v>764</v>
      </c>
      <c r="Y149" s="45" t="s">
        <v>765</v>
      </c>
      <c r="Z149" s="45" t="s">
        <v>277</v>
      </c>
      <c r="AA149" s="48"/>
    </row>
    <row r="150" spans="2:27" ht="229.5" x14ac:dyDescent="0.25">
      <c r="B150" s="69" t="s">
        <v>249</v>
      </c>
      <c r="C150" s="45" t="s">
        <v>902</v>
      </c>
      <c r="D150" s="45" t="s">
        <v>903</v>
      </c>
      <c r="E150" s="45"/>
      <c r="F150" s="46" t="s">
        <v>904</v>
      </c>
      <c r="G150" s="45" t="s">
        <v>905</v>
      </c>
      <c r="H150" s="45" t="s">
        <v>906</v>
      </c>
      <c r="I150" s="45" t="s">
        <v>907</v>
      </c>
      <c r="J150" s="45" t="s">
        <v>908</v>
      </c>
      <c r="K150" s="47">
        <f t="shared" si="6"/>
        <v>4200000</v>
      </c>
      <c r="L150" s="50">
        <v>350000</v>
      </c>
      <c r="M150" s="50">
        <v>350000</v>
      </c>
      <c r="N150" s="50">
        <v>350000</v>
      </c>
      <c r="O150" s="50">
        <v>350000</v>
      </c>
      <c r="P150" s="50">
        <v>350000</v>
      </c>
      <c r="Q150" s="50">
        <v>350000</v>
      </c>
      <c r="R150" s="50">
        <v>350000</v>
      </c>
      <c r="S150" s="50">
        <v>350000</v>
      </c>
      <c r="T150" s="50">
        <v>350000</v>
      </c>
      <c r="U150" s="50">
        <v>350000</v>
      </c>
      <c r="V150" s="50">
        <v>350000</v>
      </c>
      <c r="W150" s="50">
        <v>350000</v>
      </c>
      <c r="X150" s="45" t="s">
        <v>909</v>
      </c>
      <c r="Y150" s="45" t="s">
        <v>530</v>
      </c>
      <c r="Z150" s="45" t="s">
        <v>531</v>
      </c>
      <c r="AA150" s="77" t="s">
        <v>910</v>
      </c>
    </row>
    <row r="151" spans="2:27" ht="153" x14ac:dyDescent="0.25">
      <c r="B151" s="69"/>
      <c r="C151" s="45" t="s">
        <v>902</v>
      </c>
      <c r="D151" s="51" t="s">
        <v>858</v>
      </c>
      <c r="E151" s="45"/>
      <c r="F151" s="46" t="s">
        <v>911</v>
      </c>
      <c r="G151" s="45" t="s">
        <v>912</v>
      </c>
      <c r="H151" s="45" t="s">
        <v>913</v>
      </c>
      <c r="I151" s="45" t="s">
        <v>914</v>
      </c>
      <c r="J151" s="45" t="s">
        <v>915</v>
      </c>
      <c r="K151" s="47">
        <f t="shared" si="6"/>
        <v>450</v>
      </c>
      <c r="L151" s="50">
        <v>30</v>
      </c>
      <c r="M151" s="50">
        <v>38</v>
      </c>
      <c r="N151" s="50">
        <v>38</v>
      </c>
      <c r="O151" s="50">
        <v>38</v>
      </c>
      <c r="P151" s="50">
        <v>38</v>
      </c>
      <c r="Q151" s="50">
        <v>38</v>
      </c>
      <c r="R151" s="50">
        <v>38</v>
      </c>
      <c r="S151" s="50">
        <v>38</v>
      </c>
      <c r="T151" s="50">
        <v>38</v>
      </c>
      <c r="U151" s="50">
        <v>40</v>
      </c>
      <c r="V151" s="50">
        <v>39</v>
      </c>
      <c r="W151" s="50">
        <v>37</v>
      </c>
      <c r="X151" s="45"/>
      <c r="Y151" s="45" t="s">
        <v>300</v>
      </c>
      <c r="Z151" s="45" t="s">
        <v>301</v>
      </c>
      <c r="AA151" s="47"/>
    </row>
    <row r="152" spans="2:27" ht="153" x14ac:dyDescent="0.25">
      <c r="B152" s="69"/>
      <c r="C152" s="45" t="s">
        <v>902</v>
      </c>
      <c r="D152" s="51" t="s">
        <v>858</v>
      </c>
      <c r="E152" s="45"/>
      <c r="F152" s="45" t="s">
        <v>916</v>
      </c>
      <c r="G152" s="45" t="s">
        <v>917</v>
      </c>
      <c r="H152" s="45" t="s">
        <v>918</v>
      </c>
      <c r="I152" s="45" t="s">
        <v>919</v>
      </c>
      <c r="J152" s="45" t="s">
        <v>920</v>
      </c>
      <c r="K152" s="47">
        <f t="shared" si="6"/>
        <v>48</v>
      </c>
      <c r="L152" s="50">
        <v>4</v>
      </c>
      <c r="M152" s="50">
        <v>4</v>
      </c>
      <c r="N152" s="50">
        <v>4</v>
      </c>
      <c r="O152" s="50">
        <v>4</v>
      </c>
      <c r="P152" s="50">
        <v>4</v>
      </c>
      <c r="Q152" s="50">
        <v>4</v>
      </c>
      <c r="R152" s="50">
        <v>4</v>
      </c>
      <c r="S152" s="50">
        <v>4</v>
      </c>
      <c r="T152" s="50">
        <v>4</v>
      </c>
      <c r="U152" s="50">
        <v>4</v>
      </c>
      <c r="V152" s="50">
        <v>4</v>
      </c>
      <c r="W152" s="50">
        <v>4</v>
      </c>
      <c r="X152" s="45"/>
      <c r="Y152" s="45" t="s">
        <v>300</v>
      </c>
      <c r="Z152" s="45" t="s">
        <v>301</v>
      </c>
      <c r="AA152" s="49">
        <v>450000</v>
      </c>
    </row>
    <row r="153" spans="2:27" ht="127.5" x14ac:dyDescent="0.25">
      <c r="B153" s="69"/>
      <c r="C153" s="45" t="s">
        <v>902</v>
      </c>
      <c r="D153" s="51" t="s">
        <v>858</v>
      </c>
      <c r="E153" s="45"/>
      <c r="F153" s="46" t="s">
        <v>921</v>
      </c>
      <c r="G153" s="45" t="s">
        <v>922</v>
      </c>
      <c r="H153" s="45" t="s">
        <v>923</v>
      </c>
      <c r="I153" s="45" t="s">
        <v>924</v>
      </c>
      <c r="J153" s="45" t="s">
        <v>925</v>
      </c>
      <c r="K153" s="47">
        <f t="shared" si="6"/>
        <v>100</v>
      </c>
      <c r="L153" s="50">
        <v>5</v>
      </c>
      <c r="M153" s="50">
        <v>9</v>
      </c>
      <c r="N153" s="50">
        <v>10</v>
      </c>
      <c r="O153" s="50">
        <v>8</v>
      </c>
      <c r="P153" s="50">
        <v>8</v>
      </c>
      <c r="Q153" s="50">
        <v>8</v>
      </c>
      <c r="R153" s="50">
        <v>9</v>
      </c>
      <c r="S153" s="50">
        <v>8</v>
      </c>
      <c r="T153" s="50">
        <v>9</v>
      </c>
      <c r="U153" s="50">
        <v>9</v>
      </c>
      <c r="V153" s="50">
        <v>9</v>
      </c>
      <c r="W153" s="50">
        <v>8</v>
      </c>
      <c r="X153" s="45"/>
      <c r="Y153" s="45" t="s">
        <v>300</v>
      </c>
      <c r="Z153" s="45" t="s">
        <v>301</v>
      </c>
      <c r="AA153" s="47"/>
    </row>
    <row r="154" spans="2:27" ht="127.5" x14ac:dyDescent="0.25">
      <c r="B154" s="69"/>
      <c r="C154" s="45" t="s">
        <v>902</v>
      </c>
      <c r="D154" s="51" t="s">
        <v>293</v>
      </c>
      <c r="E154" s="45"/>
      <c r="F154" s="45" t="s">
        <v>926</v>
      </c>
      <c r="G154" s="45" t="s">
        <v>927</v>
      </c>
      <c r="H154" s="45" t="s">
        <v>928</v>
      </c>
      <c r="I154" s="45" t="s">
        <v>929</v>
      </c>
      <c r="J154" s="45" t="s">
        <v>930</v>
      </c>
      <c r="K154" s="47">
        <f t="shared" si="6"/>
        <v>40000</v>
      </c>
      <c r="L154" s="50">
        <v>3300</v>
      </c>
      <c r="M154" s="50">
        <v>3300</v>
      </c>
      <c r="N154" s="50">
        <v>3300</v>
      </c>
      <c r="O154" s="50">
        <v>3300</v>
      </c>
      <c r="P154" s="50">
        <v>3300</v>
      </c>
      <c r="Q154" s="50">
        <v>3500</v>
      </c>
      <c r="R154" s="50">
        <v>3300</v>
      </c>
      <c r="S154" s="50">
        <v>3300</v>
      </c>
      <c r="T154" s="50">
        <v>3300</v>
      </c>
      <c r="U154" s="50">
        <v>3500</v>
      </c>
      <c r="V154" s="50">
        <v>3300</v>
      </c>
      <c r="W154" s="50">
        <v>3300</v>
      </c>
      <c r="X154" s="45"/>
      <c r="Y154" s="45" t="s">
        <v>300</v>
      </c>
      <c r="Z154" s="45" t="s">
        <v>301</v>
      </c>
      <c r="AA154" s="49">
        <v>3400000</v>
      </c>
    </row>
    <row r="155" spans="2:27" ht="178.5" x14ac:dyDescent="0.25">
      <c r="B155" s="69"/>
      <c r="C155" s="45" t="s">
        <v>902</v>
      </c>
      <c r="D155" s="51" t="s">
        <v>293</v>
      </c>
      <c r="E155" s="45"/>
      <c r="F155" s="46" t="s">
        <v>931</v>
      </c>
      <c r="G155" s="45" t="s">
        <v>932</v>
      </c>
      <c r="H155" s="45" t="s">
        <v>933</v>
      </c>
      <c r="I155" s="45" t="s">
        <v>522</v>
      </c>
      <c r="J155" s="45" t="s">
        <v>934</v>
      </c>
      <c r="K155" s="47">
        <f t="shared" si="6"/>
        <v>30</v>
      </c>
      <c r="L155" s="50">
        <v>2</v>
      </c>
      <c r="M155" s="50">
        <v>3</v>
      </c>
      <c r="N155" s="50">
        <v>3</v>
      </c>
      <c r="O155" s="50">
        <v>4</v>
      </c>
      <c r="P155" s="50">
        <v>4</v>
      </c>
      <c r="Q155" s="50">
        <v>2</v>
      </c>
      <c r="R155" s="50">
        <v>2</v>
      </c>
      <c r="S155" s="50">
        <v>2</v>
      </c>
      <c r="T155" s="50">
        <v>2</v>
      </c>
      <c r="U155" s="50">
        <v>2</v>
      </c>
      <c r="V155" s="50">
        <v>2</v>
      </c>
      <c r="W155" s="50">
        <v>2</v>
      </c>
      <c r="X155" s="45"/>
      <c r="Y155" s="45" t="s">
        <v>300</v>
      </c>
      <c r="Z155" s="45" t="s">
        <v>301</v>
      </c>
      <c r="AA155" s="47"/>
    </row>
    <row r="156" spans="2:27" ht="153" x14ac:dyDescent="0.25">
      <c r="B156" s="69"/>
      <c r="C156" s="45" t="s">
        <v>902</v>
      </c>
      <c r="D156" s="51" t="s">
        <v>517</v>
      </c>
      <c r="E156" s="45"/>
      <c r="F156" s="46" t="s">
        <v>935</v>
      </c>
      <c r="G156" s="45" t="s">
        <v>936</v>
      </c>
      <c r="H156" s="45" t="s">
        <v>937</v>
      </c>
      <c r="I156" s="45" t="s">
        <v>938</v>
      </c>
      <c r="J156" s="45" t="s">
        <v>939</v>
      </c>
      <c r="K156" s="47">
        <f t="shared" si="6"/>
        <v>100</v>
      </c>
      <c r="L156" s="50">
        <v>5</v>
      </c>
      <c r="M156" s="50">
        <v>9</v>
      </c>
      <c r="N156" s="50">
        <v>10</v>
      </c>
      <c r="O156" s="50">
        <v>8</v>
      </c>
      <c r="P156" s="50">
        <v>8</v>
      </c>
      <c r="Q156" s="50">
        <v>8</v>
      </c>
      <c r="R156" s="50">
        <v>9</v>
      </c>
      <c r="S156" s="50">
        <v>8</v>
      </c>
      <c r="T156" s="50">
        <v>9</v>
      </c>
      <c r="U156" s="50">
        <v>9</v>
      </c>
      <c r="V156" s="50">
        <v>9</v>
      </c>
      <c r="W156" s="50">
        <v>8</v>
      </c>
      <c r="X156" s="45"/>
      <c r="Y156" s="45" t="s">
        <v>300</v>
      </c>
      <c r="Z156" s="45" t="s">
        <v>301</v>
      </c>
      <c r="AA156" s="49">
        <v>350000</v>
      </c>
    </row>
    <row r="157" spans="2:27" ht="127.5" x14ac:dyDescent="0.25">
      <c r="B157" s="69"/>
      <c r="C157" s="45" t="s">
        <v>250</v>
      </c>
      <c r="D157" s="51" t="s">
        <v>312</v>
      </c>
      <c r="E157" s="45"/>
      <c r="F157" s="46" t="s">
        <v>940</v>
      </c>
      <c r="G157" s="45" t="s">
        <v>941</v>
      </c>
      <c r="H157" s="45" t="s">
        <v>942</v>
      </c>
      <c r="I157" s="45" t="s">
        <v>469</v>
      </c>
      <c r="J157" s="45" t="s">
        <v>943</v>
      </c>
      <c r="K157" s="47">
        <f t="shared" si="6"/>
        <v>10</v>
      </c>
      <c r="L157" s="47"/>
      <c r="M157" s="47"/>
      <c r="N157" s="47">
        <v>1</v>
      </c>
      <c r="O157" s="47">
        <v>1</v>
      </c>
      <c r="P157" s="47">
        <v>1</v>
      </c>
      <c r="Q157" s="47">
        <v>1</v>
      </c>
      <c r="R157" s="47">
        <v>1</v>
      </c>
      <c r="S157" s="47">
        <v>1</v>
      </c>
      <c r="T157" s="47">
        <v>1</v>
      </c>
      <c r="U157" s="47">
        <v>1</v>
      </c>
      <c r="V157" s="47">
        <v>1</v>
      </c>
      <c r="W157" s="47">
        <v>1</v>
      </c>
      <c r="X157" s="45" t="s">
        <v>944</v>
      </c>
      <c r="Y157" s="45" t="s">
        <v>319</v>
      </c>
      <c r="Z157" s="45" t="s">
        <v>320</v>
      </c>
      <c r="AA157" s="48"/>
    </row>
    <row r="158" spans="2:27" ht="178.5" x14ac:dyDescent="0.25">
      <c r="B158" s="69"/>
      <c r="C158" s="45" t="s">
        <v>250</v>
      </c>
      <c r="D158" s="51" t="s">
        <v>858</v>
      </c>
      <c r="E158" s="45"/>
      <c r="F158" s="46" t="s">
        <v>945</v>
      </c>
      <c r="G158" s="45" t="s">
        <v>946</v>
      </c>
      <c r="H158" s="45" t="s">
        <v>947</v>
      </c>
      <c r="I158" s="45" t="s">
        <v>948</v>
      </c>
      <c r="J158" s="45" t="s">
        <v>949</v>
      </c>
      <c r="K158" s="47">
        <f t="shared" si="6"/>
        <v>50</v>
      </c>
      <c r="L158" s="47">
        <v>3</v>
      </c>
      <c r="M158" s="47">
        <v>5</v>
      </c>
      <c r="N158" s="47">
        <v>4</v>
      </c>
      <c r="O158" s="47">
        <v>4</v>
      </c>
      <c r="P158" s="47">
        <v>5</v>
      </c>
      <c r="Q158" s="47">
        <v>5</v>
      </c>
      <c r="R158" s="47">
        <v>4</v>
      </c>
      <c r="S158" s="47">
        <v>4</v>
      </c>
      <c r="T158" s="47">
        <v>4</v>
      </c>
      <c r="U158" s="47">
        <v>4</v>
      </c>
      <c r="V158" s="47">
        <v>4</v>
      </c>
      <c r="W158" s="47">
        <v>4</v>
      </c>
      <c r="X158" s="45"/>
      <c r="Y158" s="45" t="s">
        <v>300</v>
      </c>
      <c r="Z158" s="45" t="s">
        <v>301</v>
      </c>
      <c r="AA158" s="53"/>
    </row>
    <row r="159" spans="2:27" ht="178.5" x14ac:dyDescent="0.25">
      <c r="B159" s="69"/>
      <c r="C159" s="45" t="s">
        <v>255</v>
      </c>
      <c r="D159" s="51" t="s">
        <v>858</v>
      </c>
      <c r="E159" s="45"/>
      <c r="F159" s="45" t="s">
        <v>950</v>
      </c>
      <c r="G159" s="45" t="s">
        <v>946</v>
      </c>
      <c r="H159" s="45" t="s">
        <v>947</v>
      </c>
      <c r="I159" s="45" t="s">
        <v>951</v>
      </c>
      <c r="J159" s="45" t="s">
        <v>949</v>
      </c>
      <c r="K159" s="47">
        <f t="shared" si="6"/>
        <v>10</v>
      </c>
      <c r="L159" s="47">
        <v>1</v>
      </c>
      <c r="M159" s="47">
        <v>1</v>
      </c>
      <c r="N159" s="47">
        <v>1</v>
      </c>
      <c r="O159" s="47">
        <v>1</v>
      </c>
      <c r="P159" s="47">
        <v>1</v>
      </c>
      <c r="Q159" s="47">
        <v>1</v>
      </c>
      <c r="R159" s="47">
        <v>1</v>
      </c>
      <c r="S159" s="47">
        <v>1</v>
      </c>
      <c r="T159" s="47">
        <v>1</v>
      </c>
      <c r="U159" s="47">
        <v>1</v>
      </c>
      <c r="V159" s="47"/>
      <c r="W159" s="47"/>
      <c r="X159" s="45"/>
      <c r="Y159" s="45" t="s">
        <v>300</v>
      </c>
      <c r="Z159" s="45" t="s">
        <v>301</v>
      </c>
      <c r="AA159" s="53"/>
    </row>
    <row r="160" spans="2:27" ht="153" x14ac:dyDescent="0.25">
      <c r="B160" s="69"/>
      <c r="C160" s="45" t="s">
        <v>255</v>
      </c>
      <c r="D160" s="51" t="s">
        <v>858</v>
      </c>
      <c r="E160" s="45"/>
      <c r="F160" s="45" t="s">
        <v>952</v>
      </c>
      <c r="G160" s="45" t="s">
        <v>953</v>
      </c>
      <c r="H160" s="45" t="s">
        <v>947</v>
      </c>
      <c r="I160" s="45" t="s">
        <v>948</v>
      </c>
      <c r="J160" s="45" t="s">
        <v>334</v>
      </c>
      <c r="K160" s="47">
        <f t="shared" si="6"/>
        <v>10</v>
      </c>
      <c r="L160" s="47">
        <v>1</v>
      </c>
      <c r="M160" s="47">
        <v>1</v>
      </c>
      <c r="N160" s="47">
        <v>1</v>
      </c>
      <c r="O160" s="47">
        <v>1</v>
      </c>
      <c r="P160" s="47">
        <v>1</v>
      </c>
      <c r="Q160" s="47">
        <v>1</v>
      </c>
      <c r="R160" s="47">
        <v>1</v>
      </c>
      <c r="S160" s="47">
        <v>1</v>
      </c>
      <c r="T160" s="47">
        <v>1</v>
      </c>
      <c r="U160" s="47">
        <v>1</v>
      </c>
      <c r="V160" s="47"/>
      <c r="W160" s="47"/>
      <c r="X160" s="45"/>
      <c r="Y160" s="45" t="s">
        <v>300</v>
      </c>
      <c r="Z160" s="45" t="s">
        <v>301</v>
      </c>
      <c r="AA160" s="53"/>
    </row>
    <row r="161" spans="2:27" ht="178.5" x14ac:dyDescent="0.25">
      <c r="B161" s="69"/>
      <c r="C161" s="45" t="s">
        <v>255</v>
      </c>
      <c r="D161" s="51" t="s">
        <v>858</v>
      </c>
      <c r="E161" s="45"/>
      <c r="F161" s="46" t="s">
        <v>954</v>
      </c>
      <c r="G161" s="45" t="s">
        <v>955</v>
      </c>
      <c r="H161" s="45" t="s">
        <v>956</v>
      </c>
      <c r="I161" s="45" t="s">
        <v>957</v>
      </c>
      <c r="J161" s="45" t="s">
        <v>958</v>
      </c>
      <c r="K161" s="47">
        <f t="shared" si="6"/>
        <v>100</v>
      </c>
      <c r="L161" s="47">
        <v>5</v>
      </c>
      <c r="M161" s="47">
        <v>9</v>
      </c>
      <c r="N161" s="47">
        <v>10</v>
      </c>
      <c r="O161" s="47">
        <v>8</v>
      </c>
      <c r="P161" s="47">
        <v>8</v>
      </c>
      <c r="Q161" s="47">
        <v>8</v>
      </c>
      <c r="R161" s="47">
        <v>9</v>
      </c>
      <c r="S161" s="47">
        <v>8</v>
      </c>
      <c r="T161" s="47">
        <v>9</v>
      </c>
      <c r="U161" s="47">
        <v>9</v>
      </c>
      <c r="V161" s="47">
        <v>9</v>
      </c>
      <c r="W161" s="47">
        <v>8</v>
      </c>
      <c r="X161" s="45"/>
      <c r="Y161" s="45" t="s">
        <v>300</v>
      </c>
      <c r="Z161" s="45" t="s">
        <v>301</v>
      </c>
      <c r="AA161" s="52">
        <v>2000000</v>
      </c>
    </row>
    <row r="162" spans="2:27" ht="153" x14ac:dyDescent="0.25">
      <c r="B162" s="69"/>
      <c r="C162" s="45" t="s">
        <v>255</v>
      </c>
      <c r="D162" s="51" t="s">
        <v>293</v>
      </c>
      <c r="E162" s="45" t="s">
        <v>959</v>
      </c>
      <c r="F162" s="46" t="s">
        <v>960</v>
      </c>
      <c r="G162" s="45" t="s">
        <v>961</v>
      </c>
      <c r="H162" s="45" t="s">
        <v>962</v>
      </c>
      <c r="I162" s="45" t="s">
        <v>963</v>
      </c>
      <c r="J162" s="45" t="s">
        <v>964</v>
      </c>
      <c r="K162" s="47">
        <f t="shared" si="6"/>
        <v>46000</v>
      </c>
      <c r="L162" s="47">
        <v>3000</v>
      </c>
      <c r="M162" s="47">
        <v>4000</v>
      </c>
      <c r="N162" s="47">
        <v>3900</v>
      </c>
      <c r="O162" s="47">
        <v>3935</v>
      </c>
      <c r="P162" s="47">
        <v>3830</v>
      </c>
      <c r="Q162" s="47">
        <v>3835</v>
      </c>
      <c r="R162" s="47">
        <v>3900</v>
      </c>
      <c r="S162" s="47">
        <v>3900</v>
      </c>
      <c r="T162" s="47">
        <v>3900</v>
      </c>
      <c r="U162" s="47">
        <v>3900</v>
      </c>
      <c r="V162" s="47">
        <v>3900</v>
      </c>
      <c r="W162" s="47">
        <v>4000</v>
      </c>
      <c r="X162" s="45"/>
      <c r="Y162" s="45" t="s">
        <v>300</v>
      </c>
      <c r="Z162" s="45" t="s">
        <v>301</v>
      </c>
      <c r="AA162" s="52">
        <v>5000000</v>
      </c>
    </row>
    <row r="163" spans="2:27" ht="153" x14ac:dyDescent="0.25">
      <c r="B163" s="69"/>
      <c r="C163" s="45" t="s">
        <v>255</v>
      </c>
      <c r="D163" s="51" t="s">
        <v>858</v>
      </c>
      <c r="E163" s="45"/>
      <c r="F163" s="46" t="s">
        <v>965</v>
      </c>
      <c r="G163" s="45" t="s">
        <v>966</v>
      </c>
      <c r="H163" s="45" t="s">
        <v>967</v>
      </c>
      <c r="I163" s="45" t="s">
        <v>968</v>
      </c>
      <c r="J163" s="45" t="s">
        <v>969</v>
      </c>
      <c r="K163" s="47">
        <f t="shared" si="6"/>
        <v>50</v>
      </c>
      <c r="L163" s="47">
        <v>3</v>
      </c>
      <c r="M163" s="47">
        <v>5</v>
      </c>
      <c r="N163" s="47">
        <v>4</v>
      </c>
      <c r="O163" s="47">
        <v>4</v>
      </c>
      <c r="P163" s="47">
        <v>5</v>
      </c>
      <c r="Q163" s="47">
        <v>5</v>
      </c>
      <c r="R163" s="47">
        <v>4</v>
      </c>
      <c r="S163" s="47">
        <v>4</v>
      </c>
      <c r="T163" s="47">
        <v>4</v>
      </c>
      <c r="U163" s="47">
        <v>4</v>
      </c>
      <c r="V163" s="47">
        <v>4</v>
      </c>
      <c r="W163" s="47">
        <v>4</v>
      </c>
      <c r="X163" s="45"/>
      <c r="Y163" s="45" t="s">
        <v>300</v>
      </c>
      <c r="Z163" s="45" t="s">
        <v>301</v>
      </c>
      <c r="AA163" s="53"/>
    </row>
    <row r="164" spans="2:27" ht="153" x14ac:dyDescent="0.25">
      <c r="B164" s="69"/>
      <c r="C164" s="45" t="s">
        <v>255</v>
      </c>
      <c r="D164" s="51" t="s">
        <v>293</v>
      </c>
      <c r="E164" s="45"/>
      <c r="F164" s="46" t="s">
        <v>970</v>
      </c>
      <c r="G164" s="45" t="s">
        <v>971</v>
      </c>
      <c r="H164" s="45" t="s">
        <v>972</v>
      </c>
      <c r="I164" s="45" t="s">
        <v>973</v>
      </c>
      <c r="J164" s="45" t="s">
        <v>974</v>
      </c>
      <c r="K164" s="47">
        <f t="shared" si="6"/>
        <v>50</v>
      </c>
      <c r="L164" s="47">
        <v>3</v>
      </c>
      <c r="M164" s="47">
        <v>5</v>
      </c>
      <c r="N164" s="47">
        <v>4</v>
      </c>
      <c r="O164" s="47">
        <v>4</v>
      </c>
      <c r="P164" s="47">
        <v>5</v>
      </c>
      <c r="Q164" s="47">
        <v>5</v>
      </c>
      <c r="R164" s="47">
        <v>4</v>
      </c>
      <c r="S164" s="47">
        <v>4</v>
      </c>
      <c r="T164" s="47">
        <v>4</v>
      </c>
      <c r="U164" s="47">
        <v>4</v>
      </c>
      <c r="V164" s="47">
        <v>4</v>
      </c>
      <c r="W164" s="47">
        <v>4</v>
      </c>
      <c r="X164" s="45"/>
      <c r="Y164" s="45" t="s">
        <v>300</v>
      </c>
      <c r="Z164" s="45" t="s">
        <v>301</v>
      </c>
      <c r="AA164" s="52">
        <v>900000</v>
      </c>
    </row>
    <row r="165" spans="2:27" ht="127.5" x14ac:dyDescent="0.25">
      <c r="B165" s="69"/>
      <c r="C165" s="45" t="s">
        <v>255</v>
      </c>
      <c r="D165" s="51" t="s">
        <v>472</v>
      </c>
      <c r="E165" s="51"/>
      <c r="F165" s="46" t="s">
        <v>975</v>
      </c>
      <c r="G165" s="46" t="s">
        <v>976</v>
      </c>
      <c r="H165" s="46" t="s">
        <v>977</v>
      </c>
      <c r="I165" s="46" t="s">
        <v>476</v>
      </c>
      <c r="J165" s="46" t="s">
        <v>399</v>
      </c>
      <c r="K165" s="68">
        <f t="shared" si="6"/>
        <v>1</v>
      </c>
      <c r="L165" s="68"/>
      <c r="M165" s="68"/>
      <c r="N165" s="68"/>
      <c r="O165" s="68"/>
      <c r="P165" s="68"/>
      <c r="Q165" s="68"/>
      <c r="R165" s="68"/>
      <c r="S165" s="68">
        <v>0.25</v>
      </c>
      <c r="T165" s="68">
        <v>0.5</v>
      </c>
      <c r="U165" s="68"/>
      <c r="V165" s="68">
        <v>0.25</v>
      </c>
      <c r="W165" s="68"/>
      <c r="X165" s="51" t="s">
        <v>978</v>
      </c>
      <c r="Y165" s="51" t="s">
        <v>362</v>
      </c>
      <c r="Z165" s="51" t="s">
        <v>363</v>
      </c>
      <c r="AA165" s="51" t="s">
        <v>979</v>
      </c>
    </row>
    <row r="166" spans="2:27" ht="255" x14ac:dyDescent="0.25">
      <c r="B166" s="69"/>
      <c r="C166" s="45" t="s">
        <v>255</v>
      </c>
      <c r="D166" s="45" t="s">
        <v>539</v>
      </c>
      <c r="E166" s="45"/>
      <c r="F166" s="46" t="s">
        <v>980</v>
      </c>
      <c r="G166" s="45" t="s">
        <v>981</v>
      </c>
      <c r="H166" s="45" t="s">
        <v>982</v>
      </c>
      <c r="I166" s="45" t="s">
        <v>874</v>
      </c>
      <c r="J166" s="45" t="s">
        <v>856</v>
      </c>
      <c r="K166" s="47">
        <f t="shared" si="6"/>
        <v>5</v>
      </c>
      <c r="L166" s="47"/>
      <c r="M166" s="47">
        <v>1</v>
      </c>
      <c r="N166" s="47">
        <v>1</v>
      </c>
      <c r="O166" s="47">
        <v>1</v>
      </c>
      <c r="P166" s="47">
        <v>1</v>
      </c>
      <c r="Q166" s="47">
        <v>1</v>
      </c>
      <c r="R166" s="47"/>
      <c r="S166" s="47"/>
      <c r="T166" s="47"/>
      <c r="U166" s="47"/>
      <c r="V166" s="47"/>
      <c r="W166" s="47"/>
      <c r="X166" s="45" t="s">
        <v>983</v>
      </c>
      <c r="Y166" s="45" t="s">
        <v>765</v>
      </c>
      <c r="Z166" s="45" t="s">
        <v>277</v>
      </c>
      <c r="AA166" s="48"/>
    </row>
  </sheetData>
  <autoFilter ref="A11:AN11"/>
  <mergeCells count="16">
    <mergeCell ref="B150:B166"/>
    <mergeCell ref="B12:B27"/>
    <mergeCell ref="B28:B56"/>
    <mergeCell ref="B57:B61"/>
    <mergeCell ref="B62:B107"/>
    <mergeCell ref="B108:B112"/>
    <mergeCell ref="B113:B149"/>
    <mergeCell ref="B5:AA5"/>
    <mergeCell ref="B9:D10"/>
    <mergeCell ref="E9:AA9"/>
    <mergeCell ref="K10:K11"/>
    <mergeCell ref="L10:W10"/>
    <mergeCell ref="X10:X11"/>
    <mergeCell ref="Y10:Y11"/>
    <mergeCell ref="Z10:Z11"/>
    <mergeCell ref="AA10:AA11"/>
  </mergeCells>
  <printOptions horizontalCentered="1"/>
  <pageMargins left="0.19685039370078741" right="0.19685039370078741" top="0.19685039370078741" bottom="0.19685039370078741" header="0.31496062992125984" footer="0.31496062992125984"/>
  <pageSetup scale="2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AM213"/>
  <sheetViews>
    <sheetView showGridLines="0" zoomScale="60" zoomScaleNormal="60" zoomScaleSheetLayoutView="50" workbookViewId="0">
      <selection activeCell="E9" sqref="E9:AA9"/>
    </sheetView>
  </sheetViews>
  <sheetFormatPr baseColWidth="10" defaultRowHeight="18" x14ac:dyDescent="0.3"/>
  <cols>
    <col min="1" max="1" width="0.5703125" style="1" customWidth="1"/>
    <col min="2" max="2" width="34.140625" style="1" customWidth="1"/>
    <col min="3" max="3" width="70" style="1" customWidth="1"/>
    <col min="4" max="4" width="16.5703125" style="1" customWidth="1"/>
    <col min="5" max="5" width="22.42578125" style="1" customWidth="1"/>
    <col min="6" max="6" width="55.42578125" style="125" customWidth="1"/>
    <col min="7" max="7" width="35.85546875" style="1" customWidth="1"/>
    <col min="8" max="8" width="31.42578125" style="1" customWidth="1"/>
    <col min="9" max="9" width="29" style="1" bestFit="1" customWidth="1"/>
    <col min="10" max="10" width="29" style="1" customWidth="1"/>
    <col min="11" max="11" width="17.42578125" style="1" bestFit="1" customWidth="1"/>
    <col min="12" max="23" width="11" style="1" customWidth="1"/>
    <col min="24" max="24" width="26.28515625" style="1" customWidth="1"/>
    <col min="25" max="25" width="22.42578125" style="1" customWidth="1"/>
    <col min="26" max="26" width="28.5703125" style="1" customWidth="1"/>
    <col min="27" max="27" width="25.140625" style="5" customWidth="1"/>
    <col min="28" max="39" width="11.42578125" style="5"/>
    <col min="40" max="40" width="5" style="1" customWidth="1"/>
    <col min="41" max="16384" width="11.42578125" style="1"/>
  </cols>
  <sheetData>
    <row r="5" spans="1:39" ht="45.75" x14ac:dyDescent="0.3">
      <c r="C5" s="6" t="s">
        <v>0</v>
      </c>
      <c r="D5" s="6"/>
      <c r="E5" s="6"/>
      <c r="F5" s="6"/>
      <c r="G5" s="6"/>
      <c r="H5" s="6"/>
      <c r="I5" s="6"/>
      <c r="J5" s="6"/>
      <c r="K5" s="6"/>
      <c r="L5" s="6"/>
      <c r="M5" s="6"/>
      <c r="N5" s="6"/>
      <c r="O5" s="6"/>
      <c r="P5" s="6"/>
      <c r="Q5" s="6"/>
      <c r="R5" s="6"/>
      <c r="S5" s="6"/>
      <c r="T5" s="6"/>
      <c r="U5" s="6"/>
      <c r="V5" s="6"/>
      <c r="W5" s="6"/>
      <c r="X5" s="6"/>
      <c r="Y5" s="6"/>
    </row>
    <row r="9" spans="1:39" s="7" customFormat="1" ht="23.25" x14ac:dyDescent="0.35">
      <c r="B9" s="83" t="s">
        <v>265</v>
      </c>
      <c r="C9" s="83"/>
      <c r="D9" s="83"/>
      <c r="E9" s="83" t="s">
        <v>266</v>
      </c>
      <c r="F9" s="83"/>
      <c r="G9" s="83"/>
      <c r="H9" s="83"/>
      <c r="I9" s="83"/>
      <c r="J9" s="83"/>
      <c r="K9" s="83"/>
      <c r="L9" s="83"/>
      <c r="M9" s="83"/>
      <c r="N9" s="83"/>
      <c r="O9" s="83"/>
      <c r="P9" s="83"/>
      <c r="Q9" s="83"/>
      <c r="R9" s="83"/>
      <c r="S9" s="83"/>
      <c r="T9" s="83"/>
      <c r="U9" s="83"/>
      <c r="V9" s="83"/>
      <c r="W9" s="83"/>
      <c r="X9" s="83"/>
      <c r="Y9" s="83"/>
      <c r="Z9" s="83"/>
      <c r="AA9" s="83"/>
      <c r="AB9" s="9"/>
      <c r="AC9" s="9"/>
      <c r="AD9" s="9"/>
      <c r="AE9" s="9"/>
      <c r="AF9" s="9"/>
      <c r="AG9" s="9"/>
      <c r="AH9" s="9"/>
      <c r="AI9" s="9"/>
      <c r="AJ9" s="9"/>
      <c r="AK9" s="9"/>
      <c r="AL9" s="9"/>
      <c r="AM9" s="9"/>
    </row>
    <row r="10" spans="1:39" s="7" customFormat="1" ht="23.25" x14ac:dyDescent="0.35">
      <c r="B10" s="83"/>
      <c r="C10" s="83"/>
      <c r="D10" s="83"/>
      <c r="E10" s="84"/>
      <c r="F10" s="85"/>
      <c r="G10" s="84"/>
      <c r="H10" s="84"/>
      <c r="I10" s="84"/>
      <c r="J10" s="84"/>
      <c r="K10" s="84"/>
      <c r="L10" s="83" t="s">
        <v>10</v>
      </c>
      <c r="M10" s="83"/>
      <c r="N10" s="83"/>
      <c r="O10" s="83"/>
      <c r="P10" s="83"/>
      <c r="Q10" s="83"/>
      <c r="R10" s="83"/>
      <c r="S10" s="83"/>
      <c r="T10" s="83"/>
      <c r="U10" s="83"/>
      <c r="V10" s="83"/>
      <c r="W10" s="83"/>
      <c r="X10" s="84"/>
      <c r="Y10" s="84"/>
      <c r="Z10" s="84"/>
      <c r="AA10" s="84"/>
      <c r="AB10" s="9"/>
      <c r="AC10" s="9"/>
      <c r="AD10" s="9"/>
      <c r="AE10" s="9"/>
      <c r="AF10" s="9"/>
      <c r="AG10" s="9"/>
      <c r="AH10" s="9"/>
      <c r="AI10" s="9"/>
      <c r="AJ10" s="9"/>
      <c r="AK10" s="9"/>
      <c r="AL10" s="9"/>
      <c r="AM10" s="9"/>
    </row>
    <row r="11" spans="1:39" s="7" customFormat="1" ht="47.25" thickBot="1" x14ac:dyDescent="0.4">
      <c r="A11" s="11"/>
      <c r="B11" s="86" t="s">
        <v>15</v>
      </c>
      <c r="C11" s="86" t="s">
        <v>16</v>
      </c>
      <c r="D11" s="86" t="s">
        <v>17</v>
      </c>
      <c r="E11" s="87" t="s">
        <v>3</v>
      </c>
      <c r="F11" s="88" t="s">
        <v>4</v>
      </c>
      <c r="G11" s="87" t="s">
        <v>5</v>
      </c>
      <c r="H11" s="87" t="s">
        <v>6</v>
      </c>
      <c r="I11" s="87" t="s">
        <v>7</v>
      </c>
      <c r="J11" s="87" t="s">
        <v>267</v>
      </c>
      <c r="K11" s="87" t="s">
        <v>9</v>
      </c>
      <c r="L11" s="86" t="s">
        <v>18</v>
      </c>
      <c r="M11" s="86" t="s">
        <v>19</v>
      </c>
      <c r="N11" s="86" t="s">
        <v>20</v>
      </c>
      <c r="O11" s="86" t="s">
        <v>21</v>
      </c>
      <c r="P11" s="86" t="s">
        <v>22</v>
      </c>
      <c r="Q11" s="86" t="s">
        <v>23</v>
      </c>
      <c r="R11" s="86" t="s">
        <v>24</v>
      </c>
      <c r="S11" s="86" t="s">
        <v>25</v>
      </c>
      <c r="T11" s="86" t="s">
        <v>26</v>
      </c>
      <c r="U11" s="86" t="s">
        <v>27</v>
      </c>
      <c r="V11" s="86" t="s">
        <v>28</v>
      </c>
      <c r="W11" s="86" t="s">
        <v>29</v>
      </c>
      <c r="X11" s="87" t="s">
        <v>11</v>
      </c>
      <c r="Y11" s="87" t="s">
        <v>12</v>
      </c>
      <c r="Z11" s="87" t="s">
        <v>13</v>
      </c>
      <c r="AA11" s="87" t="s">
        <v>14</v>
      </c>
      <c r="AB11" s="9"/>
      <c r="AC11" s="9"/>
      <c r="AD11" s="9"/>
      <c r="AE11" s="9"/>
      <c r="AF11" s="9"/>
      <c r="AG11" s="9"/>
      <c r="AH11" s="9"/>
      <c r="AI11" s="9"/>
      <c r="AJ11" s="9"/>
      <c r="AK11" s="9"/>
      <c r="AL11" s="9"/>
      <c r="AM11" s="9"/>
    </row>
    <row r="12" spans="1:39" ht="17.25" customHeight="1" thickTop="1" x14ac:dyDescent="0.3">
      <c r="B12" s="89" t="s">
        <v>30</v>
      </c>
      <c r="C12" s="90" t="s">
        <v>305</v>
      </c>
      <c r="D12" s="91" t="s">
        <v>532</v>
      </c>
      <c r="E12" s="91"/>
      <c r="F12" s="91" t="s">
        <v>321</v>
      </c>
      <c r="G12" s="91" t="s">
        <v>984</v>
      </c>
      <c r="H12" s="91" t="s">
        <v>985</v>
      </c>
      <c r="I12" s="91" t="s">
        <v>367</v>
      </c>
      <c r="J12" s="91" t="s">
        <v>986</v>
      </c>
      <c r="K12" s="92">
        <f>SUM(K13:K17)</f>
        <v>38295</v>
      </c>
      <c r="L12" s="92">
        <f t="shared" ref="L12:W12" si="0">SUM(L13:L17)</f>
        <v>3322</v>
      </c>
      <c r="M12" s="92">
        <f t="shared" si="0"/>
        <v>3242</v>
      </c>
      <c r="N12" s="92">
        <f t="shared" si="0"/>
        <v>3355</v>
      </c>
      <c r="O12" s="92">
        <f t="shared" si="0"/>
        <v>3222</v>
      </c>
      <c r="P12" s="92">
        <f t="shared" si="0"/>
        <v>3272</v>
      </c>
      <c r="Q12" s="92">
        <f t="shared" si="0"/>
        <v>3230</v>
      </c>
      <c r="R12" s="92">
        <f t="shared" si="0"/>
        <v>3122</v>
      </c>
      <c r="S12" s="92">
        <f t="shared" si="0"/>
        <v>3226</v>
      </c>
      <c r="T12" s="92">
        <f t="shared" si="0"/>
        <v>3280</v>
      </c>
      <c r="U12" s="92">
        <f t="shared" si="0"/>
        <v>3072</v>
      </c>
      <c r="V12" s="92">
        <f t="shared" si="0"/>
        <v>3022</v>
      </c>
      <c r="W12" s="92">
        <f t="shared" si="0"/>
        <v>2930</v>
      </c>
      <c r="X12" s="91" t="s">
        <v>987</v>
      </c>
      <c r="Y12" s="93" t="s">
        <v>988</v>
      </c>
      <c r="Z12" s="93" t="s">
        <v>989</v>
      </c>
      <c r="AA12" s="94"/>
    </row>
    <row r="13" spans="1:39" ht="16.5" customHeight="1" x14ac:dyDescent="0.3">
      <c r="B13" s="95"/>
      <c r="C13" s="96"/>
      <c r="D13" s="97"/>
      <c r="E13" s="97"/>
      <c r="F13" s="97"/>
      <c r="G13" s="97"/>
      <c r="H13" s="97"/>
      <c r="I13" s="97"/>
      <c r="J13" s="97"/>
      <c r="K13" s="98">
        <v>18600</v>
      </c>
      <c r="L13" s="98">
        <v>1550</v>
      </c>
      <c r="M13" s="98">
        <v>1550</v>
      </c>
      <c r="N13" s="98">
        <v>1550</v>
      </c>
      <c r="O13" s="98">
        <v>1550</v>
      </c>
      <c r="P13" s="98">
        <v>1550</v>
      </c>
      <c r="Q13" s="98">
        <v>1550</v>
      </c>
      <c r="R13" s="98">
        <v>1550</v>
      </c>
      <c r="S13" s="98">
        <v>1550</v>
      </c>
      <c r="T13" s="98">
        <v>1550</v>
      </c>
      <c r="U13" s="98">
        <v>1550</v>
      </c>
      <c r="V13" s="98">
        <v>1550</v>
      </c>
      <c r="W13" s="98">
        <v>1550</v>
      </c>
      <c r="X13" s="97"/>
      <c r="Y13" s="99" t="s">
        <v>990</v>
      </c>
      <c r="Z13" s="99" t="s">
        <v>991</v>
      </c>
      <c r="AA13" s="100"/>
    </row>
    <row r="14" spans="1:39" ht="16.5" customHeight="1" x14ac:dyDescent="0.3">
      <c r="B14" s="95"/>
      <c r="C14" s="96"/>
      <c r="D14" s="97"/>
      <c r="E14" s="97"/>
      <c r="F14" s="97"/>
      <c r="G14" s="97"/>
      <c r="H14" s="97"/>
      <c r="I14" s="97"/>
      <c r="J14" s="97"/>
      <c r="K14" s="98">
        <v>2100</v>
      </c>
      <c r="L14" s="98">
        <v>172</v>
      </c>
      <c r="M14" s="98">
        <v>172</v>
      </c>
      <c r="N14" s="98">
        <v>180</v>
      </c>
      <c r="O14" s="98">
        <v>172</v>
      </c>
      <c r="P14" s="98">
        <v>172</v>
      </c>
      <c r="Q14" s="98">
        <v>180</v>
      </c>
      <c r="R14" s="98">
        <v>172</v>
      </c>
      <c r="S14" s="98">
        <v>176</v>
      </c>
      <c r="T14" s="98">
        <v>180</v>
      </c>
      <c r="U14" s="98">
        <v>172</v>
      </c>
      <c r="V14" s="98">
        <v>172</v>
      </c>
      <c r="W14" s="98">
        <v>180</v>
      </c>
      <c r="X14" s="97"/>
      <c r="Y14" s="99" t="s">
        <v>992</v>
      </c>
      <c r="Z14" s="99" t="s">
        <v>993</v>
      </c>
      <c r="AA14" s="100"/>
    </row>
    <row r="15" spans="1:39" ht="16.5" customHeight="1" x14ac:dyDescent="0.3">
      <c r="B15" s="95"/>
      <c r="C15" s="96"/>
      <c r="D15" s="97"/>
      <c r="E15" s="97"/>
      <c r="F15" s="97"/>
      <c r="G15" s="97"/>
      <c r="H15" s="97"/>
      <c r="I15" s="97"/>
      <c r="J15" s="97"/>
      <c r="K15" s="98">
        <v>8900</v>
      </c>
      <c r="L15" s="98">
        <v>900</v>
      </c>
      <c r="M15" s="98">
        <v>900</v>
      </c>
      <c r="N15" s="98">
        <v>900</v>
      </c>
      <c r="O15" s="98">
        <v>800</v>
      </c>
      <c r="P15" s="98">
        <v>800</v>
      </c>
      <c r="Q15" s="98">
        <v>800</v>
      </c>
      <c r="R15" s="98">
        <v>700</v>
      </c>
      <c r="S15" s="98">
        <v>700</v>
      </c>
      <c r="T15" s="98">
        <v>700</v>
      </c>
      <c r="U15" s="98">
        <v>600</v>
      </c>
      <c r="V15" s="98">
        <v>600</v>
      </c>
      <c r="W15" s="98">
        <v>500</v>
      </c>
      <c r="X15" s="97"/>
      <c r="Y15" s="99" t="s">
        <v>994</v>
      </c>
      <c r="Z15" s="99" t="s">
        <v>995</v>
      </c>
      <c r="AA15" s="100"/>
    </row>
    <row r="16" spans="1:39" ht="16.5" customHeight="1" x14ac:dyDescent="0.3">
      <c r="B16" s="95"/>
      <c r="C16" s="96"/>
      <c r="D16" s="97"/>
      <c r="E16" s="97"/>
      <c r="F16" s="97"/>
      <c r="G16" s="97"/>
      <c r="H16" s="97"/>
      <c r="I16" s="97"/>
      <c r="J16" s="97"/>
      <c r="K16" s="101">
        <v>3295</v>
      </c>
      <c r="L16" s="98">
        <v>250</v>
      </c>
      <c r="M16" s="98">
        <v>170</v>
      </c>
      <c r="N16" s="98">
        <v>275</v>
      </c>
      <c r="O16" s="98">
        <v>250</v>
      </c>
      <c r="P16" s="98">
        <v>300</v>
      </c>
      <c r="Q16" s="98">
        <v>250</v>
      </c>
      <c r="R16" s="98">
        <v>250</v>
      </c>
      <c r="S16" s="98">
        <v>350</v>
      </c>
      <c r="T16" s="98">
        <v>400</v>
      </c>
      <c r="U16" s="98">
        <v>300</v>
      </c>
      <c r="V16" s="98">
        <v>250</v>
      </c>
      <c r="W16" s="98">
        <v>250</v>
      </c>
      <c r="X16" s="97"/>
      <c r="Y16" s="99" t="s">
        <v>996</v>
      </c>
      <c r="Z16" s="99" t="s">
        <v>997</v>
      </c>
      <c r="AA16" s="100"/>
    </row>
    <row r="17" spans="2:27" ht="16.5" customHeight="1" x14ac:dyDescent="0.3">
      <c r="B17" s="95"/>
      <c r="C17" s="96"/>
      <c r="D17" s="97"/>
      <c r="E17" s="97"/>
      <c r="F17" s="97"/>
      <c r="G17" s="97"/>
      <c r="H17" s="97"/>
      <c r="I17" s="97"/>
      <c r="J17" s="97"/>
      <c r="K17" s="98">
        <v>5400</v>
      </c>
      <c r="L17" s="98">
        <v>450</v>
      </c>
      <c r="M17" s="98">
        <v>450</v>
      </c>
      <c r="N17" s="98">
        <v>450</v>
      </c>
      <c r="O17" s="98">
        <v>450</v>
      </c>
      <c r="P17" s="98">
        <v>450</v>
      </c>
      <c r="Q17" s="98">
        <v>450</v>
      </c>
      <c r="R17" s="98">
        <v>450</v>
      </c>
      <c r="S17" s="98">
        <v>450</v>
      </c>
      <c r="T17" s="98">
        <v>450</v>
      </c>
      <c r="U17" s="98">
        <v>450</v>
      </c>
      <c r="V17" s="98">
        <v>450</v>
      </c>
      <c r="W17" s="98">
        <v>450</v>
      </c>
      <c r="X17" s="97"/>
      <c r="Y17" s="99" t="s">
        <v>998</v>
      </c>
      <c r="Z17" s="99" t="s">
        <v>999</v>
      </c>
      <c r="AA17" s="100"/>
    </row>
    <row r="18" spans="2:27" ht="16.5" customHeight="1" x14ac:dyDescent="0.3">
      <c r="B18" s="95"/>
      <c r="C18" s="96"/>
      <c r="D18" s="102" t="s">
        <v>532</v>
      </c>
      <c r="E18" s="102"/>
      <c r="F18" s="102" t="s">
        <v>322</v>
      </c>
      <c r="G18" s="102" t="s">
        <v>1000</v>
      </c>
      <c r="H18" s="102" t="s">
        <v>1001</v>
      </c>
      <c r="I18" s="102" t="s">
        <v>367</v>
      </c>
      <c r="J18" s="102" t="s">
        <v>1002</v>
      </c>
      <c r="K18" s="92">
        <f>SUM(K19:K23)</f>
        <v>28114</v>
      </c>
      <c r="L18" s="92">
        <f t="shared" ref="L18:W18" si="1">SUM(L19:L23)</f>
        <v>2298</v>
      </c>
      <c r="M18" s="92">
        <f t="shared" si="1"/>
        <v>2118</v>
      </c>
      <c r="N18" s="92">
        <f t="shared" si="1"/>
        <v>2430</v>
      </c>
      <c r="O18" s="92">
        <f t="shared" si="1"/>
        <v>2288</v>
      </c>
      <c r="P18" s="92">
        <f t="shared" si="1"/>
        <v>2438</v>
      </c>
      <c r="Q18" s="92">
        <f t="shared" si="1"/>
        <v>2310</v>
      </c>
      <c r="R18" s="92">
        <f t="shared" si="1"/>
        <v>2438</v>
      </c>
      <c r="S18" s="92">
        <f t="shared" si="1"/>
        <v>2218</v>
      </c>
      <c r="T18" s="92">
        <f t="shared" si="1"/>
        <v>2430</v>
      </c>
      <c r="U18" s="92">
        <f t="shared" si="1"/>
        <v>2568</v>
      </c>
      <c r="V18" s="92">
        <f t="shared" si="1"/>
        <v>2298</v>
      </c>
      <c r="W18" s="92">
        <f t="shared" si="1"/>
        <v>2280</v>
      </c>
      <c r="X18" s="103" t="s">
        <v>987</v>
      </c>
      <c r="Y18" s="93" t="s">
        <v>988</v>
      </c>
      <c r="Z18" s="93" t="s">
        <v>989</v>
      </c>
      <c r="AA18" s="94"/>
    </row>
    <row r="19" spans="2:27" ht="16.5" customHeight="1" x14ac:dyDescent="0.3">
      <c r="B19" s="95"/>
      <c r="C19" s="96"/>
      <c r="D19" s="102"/>
      <c r="E19" s="102"/>
      <c r="F19" s="102"/>
      <c r="G19" s="102"/>
      <c r="H19" s="102"/>
      <c r="I19" s="102"/>
      <c r="J19" s="102"/>
      <c r="K19" s="98">
        <v>8400</v>
      </c>
      <c r="L19" s="98">
        <v>700</v>
      </c>
      <c r="M19" s="98">
        <v>700</v>
      </c>
      <c r="N19" s="98">
        <v>700</v>
      </c>
      <c r="O19" s="98">
        <v>700</v>
      </c>
      <c r="P19" s="98">
        <v>700</v>
      </c>
      <c r="Q19" s="98">
        <v>700</v>
      </c>
      <c r="R19" s="98">
        <v>700</v>
      </c>
      <c r="S19" s="98">
        <v>700</v>
      </c>
      <c r="T19" s="98">
        <v>700</v>
      </c>
      <c r="U19" s="98">
        <v>700</v>
      </c>
      <c r="V19" s="98">
        <v>700</v>
      </c>
      <c r="W19" s="98">
        <v>700</v>
      </c>
      <c r="X19" s="97"/>
      <c r="Y19" s="99" t="s">
        <v>990</v>
      </c>
      <c r="Z19" s="99" t="s">
        <v>991</v>
      </c>
      <c r="AA19" s="100"/>
    </row>
    <row r="20" spans="2:27" ht="16.5" customHeight="1" x14ac:dyDescent="0.3">
      <c r="B20" s="95"/>
      <c r="C20" s="96"/>
      <c r="D20" s="102"/>
      <c r="E20" s="102"/>
      <c r="F20" s="102"/>
      <c r="G20" s="102"/>
      <c r="H20" s="102"/>
      <c r="I20" s="102"/>
      <c r="J20" s="102"/>
      <c r="K20" s="98">
        <v>3864</v>
      </c>
      <c r="L20" s="98">
        <v>318</v>
      </c>
      <c r="M20" s="98">
        <v>318</v>
      </c>
      <c r="N20" s="98">
        <v>330</v>
      </c>
      <c r="O20" s="98">
        <v>318</v>
      </c>
      <c r="P20" s="98">
        <v>318</v>
      </c>
      <c r="Q20" s="98">
        <v>330</v>
      </c>
      <c r="R20" s="98">
        <v>318</v>
      </c>
      <c r="S20" s="98">
        <v>318</v>
      </c>
      <c r="T20" s="98">
        <v>330</v>
      </c>
      <c r="U20" s="98">
        <v>318</v>
      </c>
      <c r="V20" s="98">
        <v>318</v>
      </c>
      <c r="W20" s="98">
        <v>330</v>
      </c>
      <c r="X20" s="97"/>
      <c r="Y20" s="99" t="s">
        <v>992</v>
      </c>
      <c r="Z20" s="99" t="s">
        <v>993</v>
      </c>
      <c r="AA20" s="100"/>
    </row>
    <row r="21" spans="2:27" ht="16.5" customHeight="1" x14ac:dyDescent="0.3">
      <c r="B21" s="95"/>
      <c r="C21" s="96"/>
      <c r="D21" s="102"/>
      <c r="E21" s="102"/>
      <c r="F21" s="102"/>
      <c r="G21" s="102"/>
      <c r="H21" s="102"/>
      <c r="I21" s="102"/>
      <c r="J21" s="102"/>
      <c r="K21" s="101">
        <v>6550</v>
      </c>
      <c r="L21" s="98">
        <v>530</v>
      </c>
      <c r="M21" s="98">
        <v>450</v>
      </c>
      <c r="N21" s="98">
        <v>600</v>
      </c>
      <c r="O21" s="98">
        <v>520</v>
      </c>
      <c r="P21" s="98">
        <v>600</v>
      </c>
      <c r="Q21" s="98">
        <v>530</v>
      </c>
      <c r="R21" s="98">
        <v>570</v>
      </c>
      <c r="S21" s="98">
        <v>500</v>
      </c>
      <c r="T21" s="98">
        <v>550</v>
      </c>
      <c r="U21" s="98">
        <v>650</v>
      </c>
      <c r="V21" s="98">
        <v>550</v>
      </c>
      <c r="W21" s="98">
        <v>500</v>
      </c>
      <c r="X21" s="97"/>
      <c r="Y21" s="99" t="s">
        <v>994</v>
      </c>
      <c r="Z21" s="99" t="s">
        <v>995</v>
      </c>
      <c r="AA21" s="100"/>
    </row>
    <row r="22" spans="2:27" ht="16.5" customHeight="1" x14ac:dyDescent="0.3">
      <c r="B22" s="95"/>
      <c r="C22" s="96"/>
      <c r="D22" s="102"/>
      <c r="E22" s="102"/>
      <c r="F22" s="102"/>
      <c r="G22" s="102"/>
      <c r="H22" s="102"/>
      <c r="I22" s="102"/>
      <c r="J22" s="102"/>
      <c r="K22" s="98">
        <v>6300</v>
      </c>
      <c r="L22" s="98">
        <v>500</v>
      </c>
      <c r="M22" s="98">
        <v>400</v>
      </c>
      <c r="N22" s="98">
        <v>550</v>
      </c>
      <c r="O22" s="98">
        <v>500</v>
      </c>
      <c r="P22" s="98">
        <v>570</v>
      </c>
      <c r="Q22" s="98">
        <v>500</v>
      </c>
      <c r="R22" s="98">
        <v>600</v>
      </c>
      <c r="S22" s="98">
        <v>450</v>
      </c>
      <c r="T22" s="98">
        <v>600</v>
      </c>
      <c r="U22" s="98">
        <v>650</v>
      </c>
      <c r="V22" s="98">
        <v>480</v>
      </c>
      <c r="W22" s="98">
        <v>500</v>
      </c>
      <c r="X22" s="97"/>
      <c r="Y22" s="99" t="s">
        <v>996</v>
      </c>
      <c r="Z22" s="99" t="s">
        <v>997</v>
      </c>
      <c r="AA22" s="100"/>
    </row>
    <row r="23" spans="2:27" ht="16.5" customHeight="1" x14ac:dyDescent="0.3">
      <c r="B23" s="95"/>
      <c r="C23" s="96"/>
      <c r="D23" s="102"/>
      <c r="E23" s="102"/>
      <c r="F23" s="102"/>
      <c r="G23" s="102"/>
      <c r="H23" s="102"/>
      <c r="I23" s="102"/>
      <c r="J23" s="102"/>
      <c r="K23" s="98">
        <v>3000</v>
      </c>
      <c r="L23" s="98">
        <v>250</v>
      </c>
      <c r="M23" s="98">
        <v>250</v>
      </c>
      <c r="N23" s="98">
        <v>250</v>
      </c>
      <c r="O23" s="98">
        <v>250</v>
      </c>
      <c r="P23" s="98">
        <v>250</v>
      </c>
      <c r="Q23" s="98">
        <v>250</v>
      </c>
      <c r="R23" s="98">
        <v>250</v>
      </c>
      <c r="S23" s="98">
        <v>250</v>
      </c>
      <c r="T23" s="98">
        <v>250</v>
      </c>
      <c r="U23" s="98">
        <v>250</v>
      </c>
      <c r="V23" s="98">
        <v>250</v>
      </c>
      <c r="W23" s="98">
        <v>250</v>
      </c>
      <c r="X23" s="104"/>
      <c r="Y23" s="99" t="s">
        <v>998</v>
      </c>
      <c r="Z23" s="99" t="s">
        <v>999</v>
      </c>
      <c r="AA23" s="100"/>
    </row>
    <row r="24" spans="2:27" ht="16.5" customHeight="1" x14ac:dyDescent="0.3">
      <c r="B24" s="95"/>
      <c r="C24" s="96"/>
      <c r="D24" s="102" t="s">
        <v>532</v>
      </c>
      <c r="E24" s="102"/>
      <c r="F24" s="102" t="s">
        <v>323</v>
      </c>
      <c r="G24" s="102" t="s">
        <v>1003</v>
      </c>
      <c r="H24" s="102" t="s">
        <v>1004</v>
      </c>
      <c r="I24" s="102" t="s">
        <v>1005</v>
      </c>
      <c r="J24" s="102" t="s">
        <v>1006</v>
      </c>
      <c r="K24" s="92">
        <f>SUM(K25:K29)</f>
        <v>987011.02943894919</v>
      </c>
      <c r="L24" s="92">
        <f t="shared" ref="L24:W24" si="2">SUM(L25:L29)</f>
        <v>944160</v>
      </c>
      <c r="M24" s="92">
        <f t="shared" si="2"/>
        <v>948021</v>
      </c>
      <c r="N24" s="92">
        <f t="shared" si="2"/>
        <v>951888.78599999996</v>
      </c>
      <c r="O24" s="92">
        <f t="shared" si="2"/>
        <v>955763.39871600003</v>
      </c>
      <c r="P24" s="92">
        <f t="shared" si="2"/>
        <v>959644.87910829601</v>
      </c>
      <c r="Q24" s="92">
        <f t="shared" si="2"/>
        <v>963533.2683829458</v>
      </c>
      <c r="R24" s="92">
        <f t="shared" si="2"/>
        <v>967428.6079932435</v>
      </c>
      <c r="S24" s="92">
        <f t="shared" si="2"/>
        <v>971330.93964120292</v>
      </c>
      <c r="T24" s="92">
        <f t="shared" si="2"/>
        <v>975240.30527905014</v>
      </c>
      <c r="U24" s="92">
        <f t="shared" si="2"/>
        <v>979156.74711072445</v>
      </c>
      <c r="V24" s="92">
        <f t="shared" si="2"/>
        <v>983080.30759338883</v>
      </c>
      <c r="W24" s="92">
        <f t="shared" si="2"/>
        <v>987011.02943894919</v>
      </c>
      <c r="X24" s="102" t="s">
        <v>987</v>
      </c>
      <c r="Y24" s="93" t="s">
        <v>988</v>
      </c>
      <c r="Z24" s="93" t="s">
        <v>989</v>
      </c>
      <c r="AA24" s="94"/>
    </row>
    <row r="25" spans="2:27" ht="16.5" customHeight="1" x14ac:dyDescent="0.3">
      <c r="B25" s="95"/>
      <c r="C25" s="96"/>
      <c r="D25" s="102"/>
      <c r="E25" s="102"/>
      <c r="F25" s="102"/>
      <c r="G25" s="102"/>
      <c r="H25" s="102"/>
      <c r="I25" s="102"/>
      <c r="J25" s="102"/>
      <c r="K25" s="98">
        <v>327256</v>
      </c>
      <c r="L25" s="98">
        <v>315717</v>
      </c>
      <c r="M25" s="98">
        <v>316766</v>
      </c>
      <c r="N25" s="98">
        <v>317815</v>
      </c>
      <c r="O25" s="98">
        <v>318864</v>
      </c>
      <c r="P25" s="98">
        <v>319913</v>
      </c>
      <c r="Q25" s="98">
        <v>320962</v>
      </c>
      <c r="R25" s="98">
        <v>322011</v>
      </c>
      <c r="S25" s="98">
        <v>323060</v>
      </c>
      <c r="T25" s="98">
        <v>324109</v>
      </c>
      <c r="U25" s="98">
        <v>325158</v>
      </c>
      <c r="V25" s="98">
        <v>326207</v>
      </c>
      <c r="W25" s="98">
        <v>327256</v>
      </c>
      <c r="X25" s="102"/>
      <c r="Y25" s="99" t="s">
        <v>990</v>
      </c>
      <c r="Z25" s="99" t="s">
        <v>991</v>
      </c>
      <c r="AA25" s="100"/>
    </row>
    <row r="26" spans="2:27" ht="16.5" customHeight="1" x14ac:dyDescent="0.3">
      <c r="B26" s="95"/>
      <c r="C26" s="96"/>
      <c r="D26" s="102"/>
      <c r="E26" s="102"/>
      <c r="F26" s="102"/>
      <c r="G26" s="102"/>
      <c r="H26" s="102"/>
      <c r="I26" s="102"/>
      <c r="J26" s="102"/>
      <c r="K26" s="98">
        <v>127020</v>
      </c>
      <c r="L26" s="98">
        <v>120585</v>
      </c>
      <c r="M26" s="98">
        <v>121170</v>
      </c>
      <c r="N26" s="98">
        <v>121755</v>
      </c>
      <c r="O26" s="98">
        <v>122340</v>
      </c>
      <c r="P26" s="98">
        <v>122925</v>
      </c>
      <c r="Q26" s="98">
        <v>123510</v>
      </c>
      <c r="R26" s="98">
        <v>124095</v>
      </c>
      <c r="S26" s="98">
        <v>124680</v>
      </c>
      <c r="T26" s="98">
        <v>125265</v>
      </c>
      <c r="U26" s="98">
        <v>125850</v>
      </c>
      <c r="V26" s="98">
        <v>126435</v>
      </c>
      <c r="W26" s="98">
        <v>127020</v>
      </c>
      <c r="X26" s="102"/>
      <c r="Y26" s="99" t="s">
        <v>992</v>
      </c>
      <c r="Z26" s="99" t="s">
        <v>993</v>
      </c>
      <c r="AA26" s="100"/>
    </row>
    <row r="27" spans="2:27" ht="16.5" customHeight="1" x14ac:dyDescent="0.3">
      <c r="B27" s="95"/>
      <c r="C27" s="96"/>
      <c r="D27" s="102"/>
      <c r="E27" s="102"/>
      <c r="F27" s="102"/>
      <c r="G27" s="102"/>
      <c r="H27" s="102"/>
      <c r="I27" s="102"/>
      <c r="J27" s="102"/>
      <c r="K27" s="98">
        <v>211414</v>
      </c>
      <c r="L27" s="98">
        <v>202108</v>
      </c>
      <c r="M27" s="98">
        <v>202954</v>
      </c>
      <c r="N27" s="98">
        <v>203800</v>
      </c>
      <c r="O27" s="98">
        <v>204646</v>
      </c>
      <c r="P27" s="98">
        <v>205492</v>
      </c>
      <c r="Q27" s="98">
        <v>206338</v>
      </c>
      <c r="R27" s="98">
        <v>207184</v>
      </c>
      <c r="S27" s="98">
        <v>208030</v>
      </c>
      <c r="T27" s="98">
        <v>208876</v>
      </c>
      <c r="U27" s="98">
        <v>209722</v>
      </c>
      <c r="V27" s="98">
        <v>210568</v>
      </c>
      <c r="W27" s="98">
        <v>211414</v>
      </c>
      <c r="X27" s="102"/>
      <c r="Y27" s="99" t="s">
        <v>994</v>
      </c>
      <c r="Z27" s="99" t="s">
        <v>995</v>
      </c>
      <c r="AA27" s="100"/>
    </row>
    <row r="28" spans="2:27" ht="16.5" customHeight="1" x14ac:dyDescent="0.3">
      <c r="B28" s="95"/>
      <c r="C28" s="96"/>
      <c r="D28" s="102"/>
      <c r="E28" s="102"/>
      <c r="F28" s="102"/>
      <c r="G28" s="102"/>
      <c r="H28" s="102"/>
      <c r="I28" s="102"/>
      <c r="J28" s="102"/>
      <c r="K28" s="98">
        <v>201321.02943894913</v>
      </c>
      <c r="L28" s="98">
        <v>188500</v>
      </c>
      <c r="M28" s="98">
        <v>189631</v>
      </c>
      <c r="N28" s="98">
        <v>190768.78599999999</v>
      </c>
      <c r="O28" s="98">
        <v>191913.398716</v>
      </c>
      <c r="P28" s="98">
        <v>193064.87910829601</v>
      </c>
      <c r="Q28" s="98">
        <v>194223.2683829458</v>
      </c>
      <c r="R28" s="98">
        <v>195388.60799324347</v>
      </c>
      <c r="S28" s="98">
        <v>196560.93964120292</v>
      </c>
      <c r="T28" s="98">
        <v>197740.30527905014</v>
      </c>
      <c r="U28" s="98">
        <v>198926.74711072445</v>
      </c>
      <c r="V28" s="98">
        <v>200120.3075933888</v>
      </c>
      <c r="W28" s="98">
        <v>201321.02943894913</v>
      </c>
      <c r="X28" s="102"/>
      <c r="Y28" s="99" t="s">
        <v>996</v>
      </c>
      <c r="Z28" s="99" t="s">
        <v>997</v>
      </c>
      <c r="AA28" s="100"/>
    </row>
    <row r="29" spans="2:27" ht="16.5" customHeight="1" x14ac:dyDescent="0.3">
      <c r="B29" s="95"/>
      <c r="C29" s="105"/>
      <c r="D29" s="102"/>
      <c r="E29" s="102"/>
      <c r="F29" s="102"/>
      <c r="G29" s="102"/>
      <c r="H29" s="102"/>
      <c r="I29" s="102"/>
      <c r="J29" s="102"/>
      <c r="K29" s="98">
        <v>120000</v>
      </c>
      <c r="L29" s="98">
        <v>117250</v>
      </c>
      <c r="M29" s="98">
        <v>117500</v>
      </c>
      <c r="N29" s="98">
        <v>117750</v>
      </c>
      <c r="O29" s="98">
        <v>118000</v>
      </c>
      <c r="P29" s="98">
        <v>118250</v>
      </c>
      <c r="Q29" s="98">
        <v>118500</v>
      </c>
      <c r="R29" s="98">
        <v>118750</v>
      </c>
      <c r="S29" s="98">
        <v>119000</v>
      </c>
      <c r="T29" s="98">
        <v>119250</v>
      </c>
      <c r="U29" s="98">
        <v>119500</v>
      </c>
      <c r="V29" s="98">
        <v>119750</v>
      </c>
      <c r="W29" s="98">
        <v>120000</v>
      </c>
      <c r="X29" s="102"/>
      <c r="Y29" s="99" t="s">
        <v>998</v>
      </c>
      <c r="Z29" s="99" t="s">
        <v>999</v>
      </c>
      <c r="AA29" s="100"/>
    </row>
    <row r="30" spans="2:27" ht="16.5" customHeight="1" x14ac:dyDescent="0.3">
      <c r="B30" s="95"/>
      <c r="C30" s="106" t="s">
        <v>342</v>
      </c>
      <c r="D30" s="102" t="s">
        <v>670</v>
      </c>
      <c r="E30" s="102"/>
      <c r="F30" s="102" t="s">
        <v>343</v>
      </c>
      <c r="G30" s="102" t="s">
        <v>344</v>
      </c>
      <c r="H30" s="102" t="s">
        <v>345</v>
      </c>
      <c r="I30" s="102" t="s">
        <v>1007</v>
      </c>
      <c r="J30" s="102" t="s">
        <v>1008</v>
      </c>
      <c r="K30" s="92">
        <f>SUM(K31:K35)</f>
        <v>37260</v>
      </c>
      <c r="L30" s="92">
        <f t="shared" ref="L30:W30" si="3">SUM(L31:L35)</f>
        <v>3105</v>
      </c>
      <c r="M30" s="92">
        <f t="shared" si="3"/>
        <v>3105</v>
      </c>
      <c r="N30" s="92">
        <f t="shared" si="3"/>
        <v>3105</v>
      </c>
      <c r="O30" s="92">
        <f t="shared" si="3"/>
        <v>3105</v>
      </c>
      <c r="P30" s="92">
        <f t="shared" si="3"/>
        <v>3105</v>
      </c>
      <c r="Q30" s="92">
        <f t="shared" si="3"/>
        <v>3105</v>
      </c>
      <c r="R30" s="92">
        <f t="shared" si="3"/>
        <v>3105</v>
      </c>
      <c r="S30" s="92">
        <f t="shared" si="3"/>
        <v>3105</v>
      </c>
      <c r="T30" s="92">
        <f t="shared" si="3"/>
        <v>3105</v>
      </c>
      <c r="U30" s="92">
        <f t="shared" si="3"/>
        <v>3105</v>
      </c>
      <c r="V30" s="92">
        <f t="shared" si="3"/>
        <v>3105</v>
      </c>
      <c r="W30" s="92">
        <f t="shared" si="3"/>
        <v>3105</v>
      </c>
      <c r="X30" s="102" t="s">
        <v>987</v>
      </c>
      <c r="Y30" s="93" t="s">
        <v>988</v>
      </c>
      <c r="Z30" s="93" t="s">
        <v>989</v>
      </c>
      <c r="AA30" s="94"/>
    </row>
    <row r="31" spans="2:27" ht="16.5" customHeight="1" x14ac:dyDescent="0.3">
      <c r="B31" s="95"/>
      <c r="C31" s="96"/>
      <c r="D31" s="102"/>
      <c r="E31" s="102"/>
      <c r="F31" s="102"/>
      <c r="G31" s="102"/>
      <c r="H31" s="102"/>
      <c r="I31" s="102"/>
      <c r="J31" s="102"/>
      <c r="K31" s="98">
        <v>12600</v>
      </c>
      <c r="L31" s="98">
        <v>1050</v>
      </c>
      <c r="M31" s="98">
        <v>1050</v>
      </c>
      <c r="N31" s="98">
        <v>1050</v>
      </c>
      <c r="O31" s="98">
        <v>1050</v>
      </c>
      <c r="P31" s="98">
        <v>1050</v>
      </c>
      <c r="Q31" s="98">
        <v>1050</v>
      </c>
      <c r="R31" s="98">
        <v>1050</v>
      </c>
      <c r="S31" s="98">
        <v>1050</v>
      </c>
      <c r="T31" s="98">
        <v>1050</v>
      </c>
      <c r="U31" s="98">
        <v>1050</v>
      </c>
      <c r="V31" s="98">
        <v>1050</v>
      </c>
      <c r="W31" s="98">
        <v>1050</v>
      </c>
      <c r="X31" s="102"/>
      <c r="Y31" s="99" t="s">
        <v>990</v>
      </c>
      <c r="Z31" s="99" t="s">
        <v>991</v>
      </c>
      <c r="AA31" s="100"/>
    </row>
    <row r="32" spans="2:27" ht="16.5" customHeight="1" x14ac:dyDescent="0.3">
      <c r="B32" s="95"/>
      <c r="C32" s="96"/>
      <c r="D32" s="102"/>
      <c r="E32" s="102"/>
      <c r="F32" s="102"/>
      <c r="G32" s="102"/>
      <c r="H32" s="102"/>
      <c r="I32" s="102"/>
      <c r="J32" s="102"/>
      <c r="K32" s="98">
        <v>5460</v>
      </c>
      <c r="L32" s="98">
        <v>455</v>
      </c>
      <c r="M32" s="98">
        <v>455</v>
      </c>
      <c r="N32" s="98">
        <v>455</v>
      </c>
      <c r="O32" s="98">
        <v>455</v>
      </c>
      <c r="P32" s="98">
        <v>455</v>
      </c>
      <c r="Q32" s="98">
        <v>455</v>
      </c>
      <c r="R32" s="98">
        <v>455</v>
      </c>
      <c r="S32" s="98">
        <v>455</v>
      </c>
      <c r="T32" s="98">
        <v>455</v>
      </c>
      <c r="U32" s="98">
        <v>455</v>
      </c>
      <c r="V32" s="98">
        <v>455</v>
      </c>
      <c r="W32" s="98">
        <v>455</v>
      </c>
      <c r="X32" s="102"/>
      <c r="Y32" s="99" t="s">
        <v>992</v>
      </c>
      <c r="Z32" s="99" t="s">
        <v>993</v>
      </c>
      <c r="AA32" s="100"/>
    </row>
    <row r="33" spans="2:39" ht="16.5" customHeight="1" x14ac:dyDescent="0.3">
      <c r="B33" s="95"/>
      <c r="C33" s="96"/>
      <c r="D33" s="102"/>
      <c r="E33" s="102"/>
      <c r="F33" s="102"/>
      <c r="G33" s="102"/>
      <c r="H33" s="102"/>
      <c r="I33" s="102"/>
      <c r="J33" s="102"/>
      <c r="K33" s="98">
        <v>7800</v>
      </c>
      <c r="L33" s="98">
        <v>650</v>
      </c>
      <c r="M33" s="98">
        <v>650</v>
      </c>
      <c r="N33" s="98">
        <v>650</v>
      </c>
      <c r="O33" s="98">
        <v>650</v>
      </c>
      <c r="P33" s="98">
        <v>650</v>
      </c>
      <c r="Q33" s="98">
        <v>650</v>
      </c>
      <c r="R33" s="98">
        <v>650</v>
      </c>
      <c r="S33" s="98">
        <v>650</v>
      </c>
      <c r="T33" s="98">
        <v>650</v>
      </c>
      <c r="U33" s="98">
        <v>650</v>
      </c>
      <c r="V33" s="98">
        <v>650</v>
      </c>
      <c r="W33" s="98">
        <v>650</v>
      </c>
      <c r="X33" s="102"/>
      <c r="Y33" s="99" t="s">
        <v>994</v>
      </c>
      <c r="Z33" s="99" t="s">
        <v>995</v>
      </c>
      <c r="AA33" s="100"/>
    </row>
    <row r="34" spans="2:39" ht="16.5" customHeight="1" x14ac:dyDescent="0.3">
      <c r="B34" s="95"/>
      <c r="C34" s="96"/>
      <c r="D34" s="102"/>
      <c r="E34" s="102"/>
      <c r="F34" s="102"/>
      <c r="G34" s="102"/>
      <c r="H34" s="102"/>
      <c r="I34" s="102"/>
      <c r="J34" s="102"/>
      <c r="K34" s="98">
        <v>7200</v>
      </c>
      <c r="L34" s="98">
        <v>600</v>
      </c>
      <c r="M34" s="98">
        <v>600</v>
      </c>
      <c r="N34" s="98">
        <v>600</v>
      </c>
      <c r="O34" s="98">
        <v>600</v>
      </c>
      <c r="P34" s="98">
        <v>600</v>
      </c>
      <c r="Q34" s="98">
        <v>600</v>
      </c>
      <c r="R34" s="98">
        <v>600</v>
      </c>
      <c r="S34" s="98">
        <v>600</v>
      </c>
      <c r="T34" s="98">
        <v>600</v>
      </c>
      <c r="U34" s="98">
        <v>600</v>
      </c>
      <c r="V34" s="98">
        <v>600</v>
      </c>
      <c r="W34" s="98">
        <v>600</v>
      </c>
      <c r="X34" s="102"/>
      <c r="Y34" s="99" t="s">
        <v>996</v>
      </c>
      <c r="Z34" s="99" t="s">
        <v>997</v>
      </c>
      <c r="AA34" s="100"/>
    </row>
    <row r="35" spans="2:39" ht="16.5" customHeight="1" x14ac:dyDescent="0.3">
      <c r="B35" s="95"/>
      <c r="C35" s="96"/>
      <c r="D35" s="102"/>
      <c r="E35" s="102"/>
      <c r="F35" s="102"/>
      <c r="G35" s="102"/>
      <c r="H35" s="102"/>
      <c r="I35" s="102"/>
      <c r="J35" s="102"/>
      <c r="K35" s="98">
        <v>4200</v>
      </c>
      <c r="L35" s="98">
        <v>350</v>
      </c>
      <c r="M35" s="98">
        <v>350</v>
      </c>
      <c r="N35" s="98">
        <v>350</v>
      </c>
      <c r="O35" s="98">
        <v>350</v>
      </c>
      <c r="P35" s="98">
        <v>350</v>
      </c>
      <c r="Q35" s="98">
        <v>350</v>
      </c>
      <c r="R35" s="98">
        <v>350</v>
      </c>
      <c r="S35" s="98">
        <v>350</v>
      </c>
      <c r="T35" s="98">
        <v>350</v>
      </c>
      <c r="U35" s="98">
        <v>350</v>
      </c>
      <c r="V35" s="98">
        <v>350</v>
      </c>
      <c r="W35" s="98">
        <v>350</v>
      </c>
      <c r="X35" s="102"/>
      <c r="Y35" s="99" t="s">
        <v>998</v>
      </c>
      <c r="Z35" s="99" t="s">
        <v>999</v>
      </c>
      <c r="AA35" s="100"/>
    </row>
    <row r="36" spans="2:39" ht="16.5" customHeight="1" x14ac:dyDescent="0.3">
      <c r="B36" s="95"/>
      <c r="C36" s="96"/>
      <c r="D36" s="102" t="s">
        <v>670</v>
      </c>
      <c r="E36" s="102"/>
      <c r="F36" s="107" t="s">
        <v>346</v>
      </c>
      <c r="G36" s="102" t="s">
        <v>347</v>
      </c>
      <c r="H36" s="102" t="s">
        <v>348</v>
      </c>
      <c r="I36" s="102" t="s">
        <v>1007</v>
      </c>
      <c r="J36" s="102" t="s">
        <v>1008</v>
      </c>
      <c r="K36" s="92">
        <f>SUM(K37:K41)</f>
        <v>7608</v>
      </c>
      <c r="L36" s="92">
        <f t="shared" ref="L36:W36" si="4">SUM(L37:L41)</f>
        <v>634</v>
      </c>
      <c r="M36" s="92">
        <f t="shared" si="4"/>
        <v>634</v>
      </c>
      <c r="N36" s="92">
        <f t="shared" si="4"/>
        <v>634</v>
      </c>
      <c r="O36" s="92">
        <f t="shared" si="4"/>
        <v>634</v>
      </c>
      <c r="P36" s="92">
        <f t="shared" si="4"/>
        <v>634</v>
      </c>
      <c r="Q36" s="92">
        <f t="shared" si="4"/>
        <v>634</v>
      </c>
      <c r="R36" s="92">
        <f t="shared" si="4"/>
        <v>634</v>
      </c>
      <c r="S36" s="92">
        <f t="shared" si="4"/>
        <v>634</v>
      </c>
      <c r="T36" s="92">
        <f t="shared" si="4"/>
        <v>634</v>
      </c>
      <c r="U36" s="92">
        <f t="shared" si="4"/>
        <v>634</v>
      </c>
      <c r="V36" s="92">
        <f t="shared" si="4"/>
        <v>634</v>
      </c>
      <c r="W36" s="92">
        <f t="shared" si="4"/>
        <v>634</v>
      </c>
      <c r="X36" s="102" t="s">
        <v>987</v>
      </c>
      <c r="Y36" s="93" t="s">
        <v>988</v>
      </c>
      <c r="Z36" s="93" t="s">
        <v>989</v>
      </c>
      <c r="AA36" s="94"/>
    </row>
    <row r="37" spans="2:39" ht="16.5" customHeight="1" x14ac:dyDescent="0.3">
      <c r="B37" s="95"/>
      <c r="C37" s="96"/>
      <c r="D37" s="102"/>
      <c r="E37" s="102"/>
      <c r="F37" s="107"/>
      <c r="G37" s="102"/>
      <c r="H37" s="102"/>
      <c r="I37" s="102"/>
      <c r="J37" s="102"/>
      <c r="K37" s="98">
        <v>4200</v>
      </c>
      <c r="L37" s="98">
        <v>350</v>
      </c>
      <c r="M37" s="98">
        <v>350</v>
      </c>
      <c r="N37" s="98">
        <v>350</v>
      </c>
      <c r="O37" s="98">
        <v>350</v>
      </c>
      <c r="P37" s="98">
        <v>350</v>
      </c>
      <c r="Q37" s="98">
        <v>350</v>
      </c>
      <c r="R37" s="98">
        <v>350</v>
      </c>
      <c r="S37" s="98">
        <v>350</v>
      </c>
      <c r="T37" s="98">
        <v>350</v>
      </c>
      <c r="U37" s="98">
        <v>350</v>
      </c>
      <c r="V37" s="98">
        <v>350</v>
      </c>
      <c r="W37" s="98">
        <v>350</v>
      </c>
      <c r="X37" s="102"/>
      <c r="Y37" s="99" t="s">
        <v>990</v>
      </c>
      <c r="Z37" s="99" t="s">
        <v>991</v>
      </c>
      <c r="AA37" s="100"/>
    </row>
    <row r="38" spans="2:39" ht="16.5" customHeight="1" x14ac:dyDescent="0.3">
      <c r="B38" s="95"/>
      <c r="C38" s="96"/>
      <c r="D38" s="102"/>
      <c r="E38" s="102"/>
      <c r="F38" s="107"/>
      <c r="G38" s="102"/>
      <c r="H38" s="102"/>
      <c r="I38" s="102"/>
      <c r="J38" s="102"/>
      <c r="K38" s="101">
        <v>108</v>
      </c>
      <c r="L38" s="98">
        <v>9</v>
      </c>
      <c r="M38" s="98">
        <v>9</v>
      </c>
      <c r="N38" s="98">
        <v>9</v>
      </c>
      <c r="O38" s="98">
        <v>9</v>
      </c>
      <c r="P38" s="98">
        <v>9</v>
      </c>
      <c r="Q38" s="98">
        <v>9</v>
      </c>
      <c r="R38" s="98">
        <v>9</v>
      </c>
      <c r="S38" s="98">
        <v>9</v>
      </c>
      <c r="T38" s="98">
        <v>9</v>
      </c>
      <c r="U38" s="98">
        <v>9</v>
      </c>
      <c r="V38" s="98">
        <v>9</v>
      </c>
      <c r="W38" s="98">
        <v>9</v>
      </c>
      <c r="X38" s="102"/>
      <c r="Y38" s="99" t="s">
        <v>992</v>
      </c>
      <c r="Z38" s="99" t="s">
        <v>993</v>
      </c>
      <c r="AA38" s="100"/>
    </row>
    <row r="39" spans="2:39" ht="16.5" customHeight="1" x14ac:dyDescent="0.3">
      <c r="B39" s="95"/>
      <c r="C39" s="96"/>
      <c r="D39" s="102"/>
      <c r="E39" s="102"/>
      <c r="F39" s="107"/>
      <c r="G39" s="102"/>
      <c r="H39" s="102"/>
      <c r="I39" s="102"/>
      <c r="J39" s="102"/>
      <c r="K39" s="98">
        <v>1800</v>
      </c>
      <c r="L39" s="98">
        <v>150</v>
      </c>
      <c r="M39" s="98">
        <v>150</v>
      </c>
      <c r="N39" s="98">
        <v>150</v>
      </c>
      <c r="O39" s="98">
        <v>150</v>
      </c>
      <c r="P39" s="98">
        <v>150</v>
      </c>
      <c r="Q39" s="98">
        <v>150</v>
      </c>
      <c r="R39" s="98">
        <v>150</v>
      </c>
      <c r="S39" s="98">
        <v>150</v>
      </c>
      <c r="T39" s="98">
        <v>150</v>
      </c>
      <c r="U39" s="98">
        <v>150</v>
      </c>
      <c r="V39" s="98">
        <v>150</v>
      </c>
      <c r="W39" s="98">
        <v>150</v>
      </c>
      <c r="X39" s="102"/>
      <c r="Y39" s="99" t="s">
        <v>994</v>
      </c>
      <c r="Z39" s="99" t="s">
        <v>995</v>
      </c>
      <c r="AA39" s="100"/>
    </row>
    <row r="40" spans="2:39" ht="16.5" customHeight="1" x14ac:dyDescent="0.3">
      <c r="B40" s="95"/>
      <c r="C40" s="96"/>
      <c r="D40" s="102"/>
      <c r="E40" s="102"/>
      <c r="F40" s="107"/>
      <c r="G40" s="102"/>
      <c r="H40" s="102"/>
      <c r="I40" s="102"/>
      <c r="J40" s="102"/>
      <c r="K40" s="98">
        <v>1200</v>
      </c>
      <c r="L40" s="98">
        <v>100</v>
      </c>
      <c r="M40" s="98">
        <v>100</v>
      </c>
      <c r="N40" s="98">
        <v>100</v>
      </c>
      <c r="O40" s="98">
        <v>100</v>
      </c>
      <c r="P40" s="98">
        <v>100</v>
      </c>
      <c r="Q40" s="98">
        <v>100</v>
      </c>
      <c r="R40" s="98">
        <v>100</v>
      </c>
      <c r="S40" s="98">
        <v>100</v>
      </c>
      <c r="T40" s="98">
        <v>100</v>
      </c>
      <c r="U40" s="98">
        <v>100</v>
      </c>
      <c r="V40" s="98">
        <v>100</v>
      </c>
      <c r="W40" s="98">
        <v>100</v>
      </c>
      <c r="X40" s="102"/>
      <c r="Y40" s="99" t="s">
        <v>996</v>
      </c>
      <c r="Z40" s="99" t="s">
        <v>997</v>
      </c>
      <c r="AA40" s="100"/>
    </row>
    <row r="41" spans="2:39" ht="16.5" customHeight="1" x14ac:dyDescent="0.3">
      <c r="B41" s="108"/>
      <c r="C41" s="105"/>
      <c r="D41" s="102"/>
      <c r="E41" s="102"/>
      <c r="F41" s="107"/>
      <c r="G41" s="102"/>
      <c r="H41" s="102"/>
      <c r="I41" s="102"/>
      <c r="J41" s="102"/>
      <c r="K41" s="101">
        <v>300</v>
      </c>
      <c r="L41" s="98">
        <v>25</v>
      </c>
      <c r="M41" s="98">
        <v>25</v>
      </c>
      <c r="N41" s="98">
        <v>25</v>
      </c>
      <c r="O41" s="98">
        <v>25</v>
      </c>
      <c r="P41" s="98">
        <v>25</v>
      </c>
      <c r="Q41" s="98">
        <v>25</v>
      </c>
      <c r="R41" s="98">
        <v>25</v>
      </c>
      <c r="S41" s="98">
        <v>25</v>
      </c>
      <c r="T41" s="98">
        <v>25</v>
      </c>
      <c r="U41" s="98">
        <v>25</v>
      </c>
      <c r="V41" s="98">
        <v>25</v>
      </c>
      <c r="W41" s="98">
        <v>25</v>
      </c>
      <c r="X41" s="102"/>
      <c r="Y41" s="99" t="s">
        <v>998</v>
      </c>
      <c r="Z41" s="99" t="s">
        <v>999</v>
      </c>
      <c r="AA41" s="100"/>
    </row>
    <row r="42" spans="2:39" ht="16.5" customHeight="1" x14ac:dyDescent="0.3">
      <c r="B42" s="109" t="s">
        <v>44</v>
      </c>
      <c r="C42" s="110" t="s">
        <v>1009</v>
      </c>
      <c r="D42" s="102" t="s">
        <v>355</v>
      </c>
      <c r="E42" s="102"/>
      <c r="F42" s="102" t="s">
        <v>375</v>
      </c>
      <c r="G42" s="102" t="s">
        <v>376</v>
      </c>
      <c r="H42" s="102" t="s">
        <v>377</v>
      </c>
      <c r="I42" s="102" t="s">
        <v>1010</v>
      </c>
      <c r="J42" s="102" t="s">
        <v>1011</v>
      </c>
      <c r="K42" s="92">
        <f>SUM(K43:K47)</f>
        <v>9540</v>
      </c>
      <c r="L42" s="92">
        <f t="shared" ref="L42:W42" si="5">SUM(L43:L47)</f>
        <v>795</v>
      </c>
      <c r="M42" s="92">
        <f t="shared" si="5"/>
        <v>795</v>
      </c>
      <c r="N42" s="92">
        <f t="shared" si="5"/>
        <v>795</v>
      </c>
      <c r="O42" s="92">
        <f t="shared" si="5"/>
        <v>795</v>
      </c>
      <c r="P42" s="92">
        <f t="shared" si="5"/>
        <v>795</v>
      </c>
      <c r="Q42" s="92">
        <f t="shared" si="5"/>
        <v>795</v>
      </c>
      <c r="R42" s="92">
        <f t="shared" si="5"/>
        <v>795</v>
      </c>
      <c r="S42" s="92">
        <f t="shared" si="5"/>
        <v>795</v>
      </c>
      <c r="T42" s="92">
        <f t="shared" si="5"/>
        <v>795</v>
      </c>
      <c r="U42" s="92">
        <f t="shared" si="5"/>
        <v>795</v>
      </c>
      <c r="V42" s="92">
        <f t="shared" si="5"/>
        <v>795</v>
      </c>
      <c r="W42" s="92">
        <f t="shared" si="5"/>
        <v>795</v>
      </c>
      <c r="X42" s="102" t="s">
        <v>1012</v>
      </c>
      <c r="Y42" s="93" t="s">
        <v>988</v>
      </c>
      <c r="Z42" s="93" t="s">
        <v>989</v>
      </c>
      <c r="AA42" s="94"/>
    </row>
    <row r="43" spans="2:39" ht="16.5" customHeight="1" x14ac:dyDescent="0.3">
      <c r="B43" s="109"/>
      <c r="C43" s="111"/>
      <c r="D43" s="102"/>
      <c r="E43" s="102"/>
      <c r="F43" s="102"/>
      <c r="G43" s="102"/>
      <c r="H43" s="102"/>
      <c r="I43" s="102"/>
      <c r="J43" s="102"/>
      <c r="K43" s="98">
        <v>3000</v>
      </c>
      <c r="L43" s="98">
        <v>250</v>
      </c>
      <c r="M43" s="98">
        <v>250</v>
      </c>
      <c r="N43" s="98">
        <v>250</v>
      </c>
      <c r="O43" s="98">
        <v>250</v>
      </c>
      <c r="P43" s="98">
        <v>250</v>
      </c>
      <c r="Q43" s="98">
        <v>250</v>
      </c>
      <c r="R43" s="98">
        <v>250</v>
      </c>
      <c r="S43" s="98">
        <v>250</v>
      </c>
      <c r="T43" s="98">
        <v>250</v>
      </c>
      <c r="U43" s="98">
        <v>250</v>
      </c>
      <c r="V43" s="98">
        <v>250</v>
      </c>
      <c r="W43" s="98">
        <v>250</v>
      </c>
      <c r="X43" s="102"/>
      <c r="Y43" s="99" t="s">
        <v>990</v>
      </c>
      <c r="Z43" s="99" t="s">
        <v>991</v>
      </c>
      <c r="AA43" s="100"/>
    </row>
    <row r="44" spans="2:39" ht="16.5" customHeight="1" x14ac:dyDescent="0.3">
      <c r="B44" s="109"/>
      <c r="C44" s="111"/>
      <c r="D44" s="102"/>
      <c r="E44" s="102"/>
      <c r="F44" s="102"/>
      <c r="G44" s="102"/>
      <c r="H44" s="102"/>
      <c r="I44" s="102"/>
      <c r="J44" s="102"/>
      <c r="K44" s="101">
        <v>900</v>
      </c>
      <c r="L44" s="98">
        <v>75</v>
      </c>
      <c r="M44" s="98">
        <v>75</v>
      </c>
      <c r="N44" s="98">
        <v>75</v>
      </c>
      <c r="O44" s="98">
        <v>75</v>
      </c>
      <c r="P44" s="98">
        <v>75</v>
      </c>
      <c r="Q44" s="98">
        <v>75</v>
      </c>
      <c r="R44" s="98">
        <v>75</v>
      </c>
      <c r="S44" s="98">
        <v>75</v>
      </c>
      <c r="T44" s="98">
        <v>75</v>
      </c>
      <c r="U44" s="98">
        <v>75</v>
      </c>
      <c r="V44" s="98">
        <v>75</v>
      </c>
      <c r="W44" s="98">
        <v>75</v>
      </c>
      <c r="X44" s="102"/>
      <c r="Y44" s="99" t="s">
        <v>992</v>
      </c>
      <c r="Z44" s="99" t="s">
        <v>993</v>
      </c>
      <c r="AA44" s="100"/>
    </row>
    <row r="45" spans="2:39" ht="16.5" customHeight="1" x14ac:dyDescent="0.3">
      <c r="B45" s="109"/>
      <c r="C45" s="111"/>
      <c r="D45" s="102"/>
      <c r="E45" s="102"/>
      <c r="F45" s="102"/>
      <c r="G45" s="102"/>
      <c r="H45" s="102"/>
      <c r="I45" s="102"/>
      <c r="J45" s="102"/>
      <c r="K45" s="98">
        <v>2640</v>
      </c>
      <c r="L45" s="98">
        <v>220</v>
      </c>
      <c r="M45" s="98">
        <v>220</v>
      </c>
      <c r="N45" s="98">
        <v>220</v>
      </c>
      <c r="O45" s="98">
        <v>220</v>
      </c>
      <c r="P45" s="98">
        <v>220</v>
      </c>
      <c r="Q45" s="98">
        <v>220</v>
      </c>
      <c r="R45" s="98">
        <v>220</v>
      </c>
      <c r="S45" s="98">
        <v>220</v>
      </c>
      <c r="T45" s="98">
        <v>220</v>
      </c>
      <c r="U45" s="98">
        <v>220</v>
      </c>
      <c r="V45" s="98">
        <v>220</v>
      </c>
      <c r="W45" s="98">
        <v>220</v>
      </c>
      <c r="X45" s="102"/>
      <c r="Y45" s="99" t="s">
        <v>994</v>
      </c>
      <c r="Z45" s="99" t="s">
        <v>995</v>
      </c>
      <c r="AA45" s="100"/>
    </row>
    <row r="46" spans="2:39" ht="16.5" customHeight="1" x14ac:dyDescent="0.3">
      <c r="B46" s="109"/>
      <c r="C46" s="111"/>
      <c r="D46" s="102"/>
      <c r="E46" s="102"/>
      <c r="F46" s="102"/>
      <c r="G46" s="102"/>
      <c r="H46" s="102"/>
      <c r="I46" s="102"/>
      <c r="J46" s="102"/>
      <c r="K46" s="98">
        <v>2400</v>
      </c>
      <c r="L46" s="98">
        <v>200</v>
      </c>
      <c r="M46" s="98">
        <v>200</v>
      </c>
      <c r="N46" s="98">
        <v>200</v>
      </c>
      <c r="O46" s="98">
        <v>200</v>
      </c>
      <c r="P46" s="98">
        <v>200</v>
      </c>
      <c r="Q46" s="98">
        <v>200</v>
      </c>
      <c r="R46" s="98">
        <v>200</v>
      </c>
      <c r="S46" s="98">
        <v>200</v>
      </c>
      <c r="T46" s="98">
        <v>200</v>
      </c>
      <c r="U46" s="98">
        <v>200</v>
      </c>
      <c r="V46" s="98">
        <v>200</v>
      </c>
      <c r="W46" s="98">
        <v>200</v>
      </c>
      <c r="X46" s="102"/>
      <c r="Y46" s="99" t="s">
        <v>996</v>
      </c>
      <c r="Z46" s="99" t="s">
        <v>997</v>
      </c>
      <c r="AA46" s="100"/>
    </row>
    <row r="47" spans="2:39" ht="16.5" customHeight="1" x14ac:dyDescent="0.3">
      <c r="B47" s="109"/>
      <c r="C47" s="111"/>
      <c r="D47" s="102"/>
      <c r="E47" s="102"/>
      <c r="F47" s="102"/>
      <c r="G47" s="102"/>
      <c r="H47" s="102"/>
      <c r="I47" s="102"/>
      <c r="J47" s="102"/>
      <c r="K47" s="101">
        <v>600</v>
      </c>
      <c r="L47" s="98">
        <v>50</v>
      </c>
      <c r="M47" s="98">
        <v>50</v>
      </c>
      <c r="N47" s="98">
        <v>50</v>
      </c>
      <c r="O47" s="98">
        <v>50</v>
      </c>
      <c r="P47" s="98">
        <v>50</v>
      </c>
      <c r="Q47" s="98">
        <v>50</v>
      </c>
      <c r="R47" s="98">
        <v>50</v>
      </c>
      <c r="S47" s="98">
        <v>50</v>
      </c>
      <c r="T47" s="98">
        <v>50</v>
      </c>
      <c r="U47" s="98">
        <v>50</v>
      </c>
      <c r="V47" s="98">
        <v>50</v>
      </c>
      <c r="W47" s="98">
        <v>50</v>
      </c>
      <c r="X47" s="102"/>
      <c r="Y47" s="99" t="s">
        <v>998</v>
      </c>
      <c r="Z47" s="99" t="s">
        <v>999</v>
      </c>
      <c r="AA47" s="100"/>
    </row>
    <row r="48" spans="2:39" ht="16.5" customHeight="1" x14ac:dyDescent="0.3">
      <c r="B48" s="109"/>
      <c r="C48" s="111"/>
      <c r="D48" s="102" t="s">
        <v>355</v>
      </c>
      <c r="E48" s="102"/>
      <c r="F48" s="102" t="s">
        <v>378</v>
      </c>
      <c r="G48" s="102" t="s">
        <v>379</v>
      </c>
      <c r="H48" s="102" t="s">
        <v>380</v>
      </c>
      <c r="I48" s="102" t="s">
        <v>1013</v>
      </c>
      <c r="J48" s="102" t="s">
        <v>1014</v>
      </c>
      <c r="K48" s="112">
        <f t="shared" ref="K48:W48" si="6">AVERAGE(K49:K53)</f>
        <v>1</v>
      </c>
      <c r="L48" s="112">
        <f t="shared" si="6"/>
        <v>0.99199999999999999</v>
      </c>
      <c r="M48" s="112">
        <f t="shared" si="6"/>
        <v>0.96</v>
      </c>
      <c r="N48" s="112">
        <f t="shared" si="6"/>
        <v>1.004</v>
      </c>
      <c r="O48" s="112">
        <f t="shared" si="6"/>
        <v>0.99600000000000011</v>
      </c>
      <c r="P48" s="112">
        <f t="shared" si="6"/>
        <v>1.004</v>
      </c>
      <c r="Q48" s="112">
        <f t="shared" si="6"/>
        <v>1</v>
      </c>
      <c r="R48" s="112">
        <f t="shared" si="6"/>
        <v>1.008</v>
      </c>
      <c r="S48" s="112">
        <f t="shared" si="6"/>
        <v>1</v>
      </c>
      <c r="T48" s="112">
        <f t="shared" si="6"/>
        <v>0.99199999999999999</v>
      </c>
      <c r="U48" s="112">
        <f t="shared" si="6"/>
        <v>1.008</v>
      </c>
      <c r="V48" s="112">
        <f t="shared" si="6"/>
        <v>0.99199999999999999</v>
      </c>
      <c r="W48" s="112">
        <f t="shared" si="6"/>
        <v>1</v>
      </c>
      <c r="X48" s="102" t="s">
        <v>987</v>
      </c>
      <c r="Y48" s="93" t="s">
        <v>988</v>
      </c>
      <c r="Z48" s="93" t="s">
        <v>989</v>
      </c>
      <c r="AA48" s="94"/>
      <c r="AB48" s="1"/>
      <c r="AC48" s="1"/>
      <c r="AD48" s="1"/>
      <c r="AE48" s="1"/>
      <c r="AF48" s="1"/>
      <c r="AG48" s="1"/>
      <c r="AH48" s="1"/>
      <c r="AI48" s="1"/>
      <c r="AJ48" s="1"/>
      <c r="AK48" s="1"/>
      <c r="AL48" s="1"/>
      <c r="AM48" s="1"/>
    </row>
    <row r="49" spans="2:39" ht="16.5" customHeight="1" x14ac:dyDescent="0.3">
      <c r="B49" s="109"/>
      <c r="C49" s="111"/>
      <c r="D49" s="102"/>
      <c r="E49" s="102"/>
      <c r="F49" s="102"/>
      <c r="G49" s="102"/>
      <c r="H49" s="102"/>
      <c r="I49" s="102"/>
      <c r="J49" s="102"/>
      <c r="K49" s="113">
        <v>1</v>
      </c>
      <c r="L49" s="113">
        <v>0.98</v>
      </c>
      <c r="M49" s="113">
        <v>0.9</v>
      </c>
      <c r="N49" s="113">
        <v>1.01</v>
      </c>
      <c r="O49" s="113">
        <v>0.99</v>
      </c>
      <c r="P49" s="113">
        <v>1.01</v>
      </c>
      <c r="Q49" s="113">
        <v>1</v>
      </c>
      <c r="R49" s="113">
        <v>1.02</v>
      </c>
      <c r="S49" s="113">
        <v>1</v>
      </c>
      <c r="T49" s="113">
        <v>0.98</v>
      </c>
      <c r="U49" s="113">
        <v>1.02</v>
      </c>
      <c r="V49" s="113">
        <v>0.98</v>
      </c>
      <c r="W49" s="113">
        <v>1</v>
      </c>
      <c r="X49" s="102"/>
      <c r="Y49" s="99" t="s">
        <v>990</v>
      </c>
      <c r="Z49" s="99" t="s">
        <v>991</v>
      </c>
      <c r="AA49" s="100"/>
    </row>
    <row r="50" spans="2:39" ht="16.5" customHeight="1" x14ac:dyDescent="0.3">
      <c r="B50" s="109"/>
      <c r="C50" s="111"/>
      <c r="D50" s="102"/>
      <c r="E50" s="102"/>
      <c r="F50" s="102"/>
      <c r="G50" s="102"/>
      <c r="H50" s="102"/>
      <c r="I50" s="102"/>
      <c r="J50" s="102"/>
      <c r="K50" s="113">
        <v>1</v>
      </c>
      <c r="L50" s="113">
        <v>1</v>
      </c>
      <c r="M50" s="113">
        <v>1</v>
      </c>
      <c r="N50" s="113">
        <v>1</v>
      </c>
      <c r="O50" s="113">
        <v>1</v>
      </c>
      <c r="P50" s="113">
        <v>1</v>
      </c>
      <c r="Q50" s="113">
        <v>1</v>
      </c>
      <c r="R50" s="113">
        <v>1</v>
      </c>
      <c r="S50" s="113">
        <v>1</v>
      </c>
      <c r="T50" s="113">
        <v>1</v>
      </c>
      <c r="U50" s="113">
        <v>1</v>
      </c>
      <c r="V50" s="113">
        <v>1</v>
      </c>
      <c r="W50" s="113">
        <v>1</v>
      </c>
      <c r="X50" s="102"/>
      <c r="Y50" s="99" t="s">
        <v>992</v>
      </c>
      <c r="Z50" s="99" t="s">
        <v>993</v>
      </c>
      <c r="AA50" s="100"/>
    </row>
    <row r="51" spans="2:39" ht="16.5" customHeight="1" x14ac:dyDescent="0.3">
      <c r="B51" s="109"/>
      <c r="C51" s="111"/>
      <c r="D51" s="102"/>
      <c r="E51" s="102"/>
      <c r="F51" s="102"/>
      <c r="G51" s="102"/>
      <c r="H51" s="102"/>
      <c r="I51" s="102"/>
      <c r="J51" s="102"/>
      <c r="K51" s="113">
        <v>1</v>
      </c>
      <c r="L51" s="113">
        <v>1</v>
      </c>
      <c r="M51" s="113">
        <v>1</v>
      </c>
      <c r="N51" s="113">
        <v>1</v>
      </c>
      <c r="O51" s="113">
        <v>1</v>
      </c>
      <c r="P51" s="113">
        <v>1</v>
      </c>
      <c r="Q51" s="113">
        <v>1</v>
      </c>
      <c r="R51" s="113">
        <v>1</v>
      </c>
      <c r="S51" s="113">
        <v>1</v>
      </c>
      <c r="T51" s="113">
        <v>1</v>
      </c>
      <c r="U51" s="113">
        <v>1</v>
      </c>
      <c r="V51" s="113">
        <v>1</v>
      </c>
      <c r="W51" s="113">
        <v>1</v>
      </c>
      <c r="X51" s="102"/>
      <c r="Y51" s="99" t="s">
        <v>994</v>
      </c>
      <c r="Z51" s="99" t="s">
        <v>995</v>
      </c>
      <c r="AA51" s="100"/>
    </row>
    <row r="52" spans="2:39" ht="16.5" customHeight="1" x14ac:dyDescent="0.3">
      <c r="B52" s="109"/>
      <c r="C52" s="111"/>
      <c r="D52" s="102"/>
      <c r="E52" s="102"/>
      <c r="F52" s="102"/>
      <c r="G52" s="102"/>
      <c r="H52" s="102"/>
      <c r="I52" s="102"/>
      <c r="J52" s="102"/>
      <c r="K52" s="113">
        <v>1</v>
      </c>
      <c r="L52" s="113">
        <v>0.98</v>
      </c>
      <c r="M52" s="113">
        <v>0.9</v>
      </c>
      <c r="N52" s="113">
        <v>1.01</v>
      </c>
      <c r="O52" s="113">
        <v>0.99</v>
      </c>
      <c r="P52" s="113">
        <v>1.01</v>
      </c>
      <c r="Q52" s="113">
        <v>1</v>
      </c>
      <c r="R52" s="113">
        <v>1.02</v>
      </c>
      <c r="S52" s="113">
        <v>1</v>
      </c>
      <c r="T52" s="113">
        <v>0.98</v>
      </c>
      <c r="U52" s="113">
        <v>1.02</v>
      </c>
      <c r="V52" s="113">
        <v>0.98</v>
      </c>
      <c r="W52" s="113">
        <v>1</v>
      </c>
      <c r="X52" s="102"/>
      <c r="Y52" s="99" t="s">
        <v>996</v>
      </c>
      <c r="Z52" s="99" t="s">
        <v>997</v>
      </c>
      <c r="AA52" s="100"/>
    </row>
    <row r="53" spans="2:39" ht="16.5" customHeight="1" x14ac:dyDescent="0.3">
      <c r="B53" s="109"/>
      <c r="C53" s="111"/>
      <c r="D53" s="102"/>
      <c r="E53" s="102"/>
      <c r="F53" s="102"/>
      <c r="G53" s="102"/>
      <c r="H53" s="102"/>
      <c r="I53" s="102"/>
      <c r="J53" s="102"/>
      <c r="K53" s="113">
        <v>1</v>
      </c>
      <c r="L53" s="113">
        <v>1</v>
      </c>
      <c r="M53" s="113">
        <v>1</v>
      </c>
      <c r="N53" s="113">
        <v>1</v>
      </c>
      <c r="O53" s="113">
        <v>1</v>
      </c>
      <c r="P53" s="113">
        <v>1</v>
      </c>
      <c r="Q53" s="113">
        <v>1</v>
      </c>
      <c r="R53" s="113">
        <v>1</v>
      </c>
      <c r="S53" s="113">
        <v>1</v>
      </c>
      <c r="T53" s="113">
        <v>1</v>
      </c>
      <c r="U53" s="113">
        <v>1</v>
      </c>
      <c r="V53" s="113">
        <v>1</v>
      </c>
      <c r="W53" s="113">
        <v>1</v>
      </c>
      <c r="X53" s="102"/>
      <c r="Y53" s="99" t="s">
        <v>998</v>
      </c>
      <c r="Z53" s="99" t="s">
        <v>999</v>
      </c>
      <c r="AA53" s="100"/>
    </row>
    <row r="54" spans="2:39" ht="16.5" customHeight="1" x14ac:dyDescent="0.3">
      <c r="B54" s="109"/>
      <c r="C54" s="111"/>
      <c r="D54" s="102" t="s">
        <v>355</v>
      </c>
      <c r="E54" s="102"/>
      <c r="F54" s="102" t="s">
        <v>381</v>
      </c>
      <c r="G54" s="102" t="s">
        <v>382</v>
      </c>
      <c r="H54" s="102" t="s">
        <v>383</v>
      </c>
      <c r="I54" s="102" t="s">
        <v>1015</v>
      </c>
      <c r="J54" s="102" t="s">
        <v>1016</v>
      </c>
      <c r="K54" s="92">
        <f>SUM(K55:K59)</f>
        <v>3096</v>
      </c>
      <c r="L54" s="92">
        <f t="shared" ref="L54:W54" si="7">SUM(L55:L59)</f>
        <v>258</v>
      </c>
      <c r="M54" s="92">
        <f t="shared" si="7"/>
        <v>258</v>
      </c>
      <c r="N54" s="92">
        <f t="shared" si="7"/>
        <v>258</v>
      </c>
      <c r="O54" s="92">
        <f t="shared" si="7"/>
        <v>258</v>
      </c>
      <c r="P54" s="92">
        <f t="shared" si="7"/>
        <v>258</v>
      </c>
      <c r="Q54" s="92">
        <f t="shared" si="7"/>
        <v>258</v>
      </c>
      <c r="R54" s="92">
        <f t="shared" si="7"/>
        <v>258</v>
      </c>
      <c r="S54" s="92">
        <f t="shared" si="7"/>
        <v>258</v>
      </c>
      <c r="T54" s="92">
        <f t="shared" si="7"/>
        <v>258</v>
      </c>
      <c r="U54" s="92">
        <f t="shared" si="7"/>
        <v>258</v>
      </c>
      <c r="V54" s="92">
        <f t="shared" si="7"/>
        <v>258</v>
      </c>
      <c r="W54" s="92">
        <f t="shared" si="7"/>
        <v>258</v>
      </c>
      <c r="X54" s="102" t="s">
        <v>987</v>
      </c>
      <c r="Y54" s="93" t="s">
        <v>988</v>
      </c>
      <c r="Z54" s="93" t="s">
        <v>989</v>
      </c>
      <c r="AA54" s="94"/>
      <c r="AB54" s="1"/>
      <c r="AC54" s="1"/>
      <c r="AD54" s="1"/>
      <c r="AE54" s="1"/>
      <c r="AF54" s="1"/>
      <c r="AG54" s="1"/>
      <c r="AH54" s="1"/>
      <c r="AI54" s="1"/>
      <c r="AJ54" s="1"/>
      <c r="AK54" s="1"/>
      <c r="AL54" s="1"/>
      <c r="AM54" s="1"/>
    </row>
    <row r="55" spans="2:39" ht="16.5" customHeight="1" x14ac:dyDescent="0.3">
      <c r="B55" s="109"/>
      <c r="C55" s="111"/>
      <c r="D55" s="102"/>
      <c r="E55" s="102"/>
      <c r="F55" s="102"/>
      <c r="G55" s="102"/>
      <c r="H55" s="102"/>
      <c r="I55" s="102"/>
      <c r="J55" s="102"/>
      <c r="K55" s="98">
        <v>1200</v>
      </c>
      <c r="L55" s="98">
        <v>100</v>
      </c>
      <c r="M55" s="98">
        <v>100</v>
      </c>
      <c r="N55" s="98">
        <v>100</v>
      </c>
      <c r="O55" s="98">
        <v>100</v>
      </c>
      <c r="P55" s="98">
        <v>100</v>
      </c>
      <c r="Q55" s="98">
        <v>100</v>
      </c>
      <c r="R55" s="98">
        <v>100</v>
      </c>
      <c r="S55" s="98">
        <v>100</v>
      </c>
      <c r="T55" s="98">
        <v>100</v>
      </c>
      <c r="U55" s="98">
        <v>100</v>
      </c>
      <c r="V55" s="98">
        <v>100</v>
      </c>
      <c r="W55" s="98">
        <v>100</v>
      </c>
      <c r="X55" s="102"/>
      <c r="Y55" s="99" t="s">
        <v>990</v>
      </c>
      <c r="Z55" s="99" t="s">
        <v>991</v>
      </c>
      <c r="AA55" s="100"/>
      <c r="AB55" s="1"/>
      <c r="AC55" s="1"/>
      <c r="AD55" s="1"/>
      <c r="AE55" s="1"/>
      <c r="AF55" s="1"/>
      <c r="AG55" s="1"/>
      <c r="AH55" s="1"/>
      <c r="AI55" s="1"/>
      <c r="AJ55" s="1"/>
      <c r="AK55" s="1"/>
      <c r="AL55" s="1"/>
      <c r="AM55" s="1"/>
    </row>
    <row r="56" spans="2:39" ht="16.5" customHeight="1" x14ac:dyDescent="0.3">
      <c r="B56" s="109"/>
      <c r="C56" s="111"/>
      <c r="D56" s="102"/>
      <c r="E56" s="102"/>
      <c r="F56" s="102"/>
      <c r="G56" s="102"/>
      <c r="H56" s="102"/>
      <c r="I56" s="102"/>
      <c r="J56" s="102"/>
      <c r="K56" s="98">
        <v>480</v>
      </c>
      <c r="L56" s="98">
        <v>40</v>
      </c>
      <c r="M56" s="98">
        <v>40</v>
      </c>
      <c r="N56" s="98">
        <v>40</v>
      </c>
      <c r="O56" s="98">
        <v>40</v>
      </c>
      <c r="P56" s="98">
        <v>40</v>
      </c>
      <c r="Q56" s="98">
        <v>40</v>
      </c>
      <c r="R56" s="98">
        <v>40</v>
      </c>
      <c r="S56" s="98">
        <v>40</v>
      </c>
      <c r="T56" s="98">
        <v>40</v>
      </c>
      <c r="U56" s="98">
        <v>40</v>
      </c>
      <c r="V56" s="98">
        <v>40</v>
      </c>
      <c r="W56" s="98">
        <v>40</v>
      </c>
      <c r="X56" s="102"/>
      <c r="Y56" s="99" t="s">
        <v>992</v>
      </c>
      <c r="Z56" s="99" t="s">
        <v>993</v>
      </c>
      <c r="AA56" s="100"/>
      <c r="AB56" s="1"/>
      <c r="AC56" s="1"/>
      <c r="AD56" s="1"/>
      <c r="AE56" s="1"/>
      <c r="AF56" s="1"/>
      <c r="AG56" s="1"/>
      <c r="AH56" s="1"/>
      <c r="AI56" s="1"/>
      <c r="AJ56" s="1"/>
      <c r="AK56" s="1"/>
      <c r="AL56" s="1"/>
      <c r="AM56" s="1"/>
    </row>
    <row r="57" spans="2:39" ht="16.5" customHeight="1" x14ac:dyDescent="0.3">
      <c r="B57" s="109"/>
      <c r="C57" s="111"/>
      <c r="D57" s="102"/>
      <c r="E57" s="102"/>
      <c r="F57" s="102"/>
      <c r="G57" s="102"/>
      <c r="H57" s="102"/>
      <c r="I57" s="102"/>
      <c r="J57" s="102"/>
      <c r="K57" s="98">
        <v>720</v>
      </c>
      <c r="L57" s="98">
        <v>60</v>
      </c>
      <c r="M57" s="98">
        <v>60</v>
      </c>
      <c r="N57" s="98">
        <v>60</v>
      </c>
      <c r="O57" s="98">
        <v>60</v>
      </c>
      <c r="P57" s="98">
        <v>60</v>
      </c>
      <c r="Q57" s="98">
        <v>60</v>
      </c>
      <c r="R57" s="98">
        <v>60</v>
      </c>
      <c r="S57" s="98">
        <v>60</v>
      </c>
      <c r="T57" s="98">
        <v>60</v>
      </c>
      <c r="U57" s="98">
        <v>60</v>
      </c>
      <c r="V57" s="98">
        <v>60</v>
      </c>
      <c r="W57" s="98">
        <v>60</v>
      </c>
      <c r="X57" s="102"/>
      <c r="Y57" s="99" t="s">
        <v>994</v>
      </c>
      <c r="Z57" s="99" t="s">
        <v>995</v>
      </c>
      <c r="AA57" s="100"/>
      <c r="AB57" s="1"/>
      <c r="AC57" s="1"/>
      <c r="AD57" s="1"/>
      <c r="AE57" s="1"/>
      <c r="AF57" s="1"/>
      <c r="AG57" s="1"/>
      <c r="AH57" s="1"/>
      <c r="AI57" s="1"/>
      <c r="AJ57" s="1"/>
      <c r="AK57" s="1"/>
      <c r="AL57" s="1"/>
      <c r="AM57" s="1"/>
    </row>
    <row r="58" spans="2:39" ht="16.5" customHeight="1" x14ac:dyDescent="0.3">
      <c r="B58" s="109"/>
      <c r="C58" s="111"/>
      <c r="D58" s="102"/>
      <c r="E58" s="102"/>
      <c r="F58" s="102"/>
      <c r="G58" s="102"/>
      <c r="H58" s="102"/>
      <c r="I58" s="102"/>
      <c r="J58" s="102"/>
      <c r="K58" s="98">
        <v>480</v>
      </c>
      <c r="L58" s="98">
        <v>40</v>
      </c>
      <c r="M58" s="98">
        <v>40</v>
      </c>
      <c r="N58" s="98">
        <v>40</v>
      </c>
      <c r="O58" s="98">
        <v>40</v>
      </c>
      <c r="P58" s="98">
        <v>40</v>
      </c>
      <c r="Q58" s="98">
        <v>40</v>
      </c>
      <c r="R58" s="98">
        <v>40</v>
      </c>
      <c r="S58" s="98">
        <v>40</v>
      </c>
      <c r="T58" s="98">
        <v>40</v>
      </c>
      <c r="U58" s="98">
        <v>40</v>
      </c>
      <c r="V58" s="98">
        <v>40</v>
      </c>
      <c r="W58" s="98">
        <v>40</v>
      </c>
      <c r="X58" s="102"/>
      <c r="Y58" s="99" t="s">
        <v>996</v>
      </c>
      <c r="Z58" s="99" t="s">
        <v>997</v>
      </c>
      <c r="AA58" s="100"/>
      <c r="AB58" s="1"/>
      <c r="AC58" s="1"/>
      <c r="AD58" s="1"/>
      <c r="AE58" s="1"/>
      <c r="AF58" s="1"/>
      <c r="AG58" s="1"/>
      <c r="AH58" s="1"/>
      <c r="AI58" s="1"/>
      <c r="AJ58" s="1"/>
      <c r="AK58" s="1"/>
      <c r="AL58" s="1"/>
      <c r="AM58" s="1"/>
    </row>
    <row r="59" spans="2:39" ht="16.5" customHeight="1" x14ac:dyDescent="0.3">
      <c r="B59" s="109"/>
      <c r="C59" s="111"/>
      <c r="D59" s="102"/>
      <c r="E59" s="102"/>
      <c r="F59" s="102"/>
      <c r="G59" s="102"/>
      <c r="H59" s="102"/>
      <c r="I59" s="102"/>
      <c r="J59" s="102"/>
      <c r="K59" s="98">
        <v>216</v>
      </c>
      <c r="L59" s="98">
        <v>18</v>
      </c>
      <c r="M59" s="98">
        <v>18</v>
      </c>
      <c r="N59" s="98">
        <v>18</v>
      </c>
      <c r="O59" s="98">
        <v>18</v>
      </c>
      <c r="P59" s="98">
        <v>18</v>
      </c>
      <c r="Q59" s="98">
        <v>18</v>
      </c>
      <c r="R59" s="98">
        <v>18</v>
      </c>
      <c r="S59" s="98">
        <v>18</v>
      </c>
      <c r="T59" s="98">
        <v>18</v>
      </c>
      <c r="U59" s="98">
        <v>18</v>
      </c>
      <c r="V59" s="98">
        <v>18</v>
      </c>
      <c r="W59" s="98">
        <v>18</v>
      </c>
      <c r="X59" s="102"/>
      <c r="Y59" s="99" t="s">
        <v>998</v>
      </c>
      <c r="Z59" s="99" t="s">
        <v>999</v>
      </c>
      <c r="AA59" s="100"/>
      <c r="AB59" s="1"/>
      <c r="AC59" s="1"/>
      <c r="AD59" s="1"/>
      <c r="AE59" s="1"/>
      <c r="AF59" s="1"/>
      <c r="AG59" s="1"/>
      <c r="AH59" s="1"/>
      <c r="AI59" s="1"/>
      <c r="AJ59" s="1"/>
      <c r="AK59" s="1"/>
      <c r="AL59" s="1"/>
      <c r="AM59" s="1"/>
    </row>
    <row r="60" spans="2:39" ht="16.5" customHeight="1" x14ac:dyDescent="0.3">
      <c r="B60" s="109"/>
      <c r="C60" s="111"/>
      <c r="D60" s="102" t="s">
        <v>670</v>
      </c>
      <c r="E60" s="102"/>
      <c r="F60" s="102" t="s">
        <v>384</v>
      </c>
      <c r="G60" s="102" t="s">
        <v>385</v>
      </c>
      <c r="H60" s="102" t="s">
        <v>386</v>
      </c>
      <c r="I60" s="102" t="s">
        <v>1017</v>
      </c>
      <c r="J60" s="102" t="s">
        <v>1018</v>
      </c>
      <c r="K60" s="92">
        <f>SUM(K61:K65)</f>
        <v>5600</v>
      </c>
      <c r="L60" s="92">
        <f t="shared" ref="L60:W60" si="8">SUM(L61:L65)</f>
        <v>425</v>
      </c>
      <c r="M60" s="92">
        <f t="shared" si="8"/>
        <v>425</v>
      </c>
      <c r="N60" s="92">
        <f t="shared" si="8"/>
        <v>437</v>
      </c>
      <c r="O60" s="92">
        <f t="shared" si="8"/>
        <v>427</v>
      </c>
      <c r="P60" s="92">
        <f t="shared" si="8"/>
        <v>457</v>
      </c>
      <c r="Q60" s="92">
        <f t="shared" si="8"/>
        <v>427</v>
      </c>
      <c r="R60" s="92">
        <f t="shared" si="8"/>
        <v>427</v>
      </c>
      <c r="S60" s="92">
        <f t="shared" si="8"/>
        <v>557</v>
      </c>
      <c r="T60" s="92">
        <f t="shared" si="8"/>
        <v>607</v>
      </c>
      <c r="U60" s="92">
        <f t="shared" si="8"/>
        <v>557</v>
      </c>
      <c r="V60" s="92">
        <f t="shared" si="8"/>
        <v>427</v>
      </c>
      <c r="W60" s="92">
        <f t="shared" si="8"/>
        <v>427</v>
      </c>
      <c r="X60" s="102" t="s">
        <v>1019</v>
      </c>
      <c r="Y60" s="93" t="s">
        <v>988</v>
      </c>
      <c r="Z60" s="93" t="s">
        <v>989</v>
      </c>
      <c r="AA60" s="94"/>
      <c r="AB60" s="1"/>
      <c r="AC60" s="1"/>
      <c r="AD60" s="1"/>
      <c r="AE60" s="1"/>
      <c r="AF60" s="1"/>
      <c r="AG60" s="1"/>
      <c r="AH60" s="1"/>
      <c r="AI60" s="1"/>
      <c r="AJ60" s="1"/>
      <c r="AK60" s="1"/>
      <c r="AL60" s="1"/>
      <c r="AM60" s="1"/>
    </row>
    <row r="61" spans="2:39" ht="16.5" customHeight="1" x14ac:dyDescent="0.3">
      <c r="B61" s="109"/>
      <c r="C61" s="111"/>
      <c r="D61" s="102"/>
      <c r="E61" s="102"/>
      <c r="F61" s="102"/>
      <c r="G61" s="102"/>
      <c r="H61" s="102"/>
      <c r="I61" s="102"/>
      <c r="J61" s="102"/>
      <c r="K61" s="98">
        <v>1800</v>
      </c>
      <c r="L61" s="98">
        <v>150</v>
      </c>
      <c r="M61" s="98">
        <v>150</v>
      </c>
      <c r="N61" s="98">
        <v>150</v>
      </c>
      <c r="O61" s="98">
        <v>150</v>
      </c>
      <c r="P61" s="98">
        <v>150</v>
      </c>
      <c r="Q61" s="98">
        <v>150</v>
      </c>
      <c r="R61" s="98">
        <v>150</v>
      </c>
      <c r="S61" s="98">
        <v>150</v>
      </c>
      <c r="T61" s="98">
        <v>150</v>
      </c>
      <c r="U61" s="98">
        <v>150</v>
      </c>
      <c r="V61" s="98">
        <v>150</v>
      </c>
      <c r="W61" s="98">
        <v>150</v>
      </c>
      <c r="X61" s="102"/>
      <c r="Y61" s="99" t="s">
        <v>990</v>
      </c>
      <c r="Z61" s="99" t="s">
        <v>991</v>
      </c>
      <c r="AA61" s="100"/>
      <c r="AB61" s="1"/>
      <c r="AC61" s="1"/>
      <c r="AD61" s="1"/>
      <c r="AE61" s="1"/>
      <c r="AF61" s="1"/>
      <c r="AG61" s="1"/>
      <c r="AH61" s="1"/>
      <c r="AI61" s="1"/>
      <c r="AJ61" s="1"/>
      <c r="AK61" s="1"/>
      <c r="AL61" s="1"/>
      <c r="AM61" s="1"/>
    </row>
    <row r="62" spans="2:39" ht="16.5" customHeight="1" x14ac:dyDescent="0.3">
      <c r="B62" s="109"/>
      <c r="C62" s="111"/>
      <c r="D62" s="102"/>
      <c r="E62" s="102"/>
      <c r="F62" s="102"/>
      <c r="G62" s="102"/>
      <c r="H62" s="102"/>
      <c r="I62" s="102"/>
      <c r="J62" s="102"/>
      <c r="K62" s="98">
        <v>480</v>
      </c>
      <c r="L62" s="98">
        <v>40</v>
      </c>
      <c r="M62" s="98">
        <v>40</v>
      </c>
      <c r="N62" s="98">
        <v>40</v>
      </c>
      <c r="O62" s="98">
        <v>40</v>
      </c>
      <c r="P62" s="98">
        <v>40</v>
      </c>
      <c r="Q62" s="98">
        <v>40</v>
      </c>
      <c r="R62" s="98">
        <v>40</v>
      </c>
      <c r="S62" s="98">
        <v>40</v>
      </c>
      <c r="T62" s="98">
        <v>40</v>
      </c>
      <c r="U62" s="98">
        <v>40</v>
      </c>
      <c r="V62" s="98">
        <v>40</v>
      </c>
      <c r="W62" s="98">
        <v>40</v>
      </c>
      <c r="X62" s="102"/>
      <c r="Y62" s="99" t="s">
        <v>992</v>
      </c>
      <c r="Z62" s="99" t="s">
        <v>993</v>
      </c>
      <c r="AA62" s="100"/>
      <c r="AB62" s="1"/>
      <c r="AC62" s="1"/>
      <c r="AD62" s="1"/>
      <c r="AE62" s="1"/>
      <c r="AF62" s="1"/>
      <c r="AG62" s="1"/>
      <c r="AH62" s="1"/>
      <c r="AI62" s="1"/>
      <c r="AJ62" s="1"/>
      <c r="AK62" s="1"/>
      <c r="AL62" s="1"/>
      <c r="AM62" s="1"/>
    </row>
    <row r="63" spans="2:39" ht="16.5" customHeight="1" x14ac:dyDescent="0.3">
      <c r="B63" s="109"/>
      <c r="C63" s="111"/>
      <c r="D63" s="102"/>
      <c r="E63" s="102"/>
      <c r="F63" s="102"/>
      <c r="G63" s="102"/>
      <c r="H63" s="102"/>
      <c r="I63" s="102"/>
      <c r="J63" s="102"/>
      <c r="K63" s="98">
        <v>1500</v>
      </c>
      <c r="L63" s="98">
        <v>125</v>
      </c>
      <c r="M63" s="98">
        <v>125</v>
      </c>
      <c r="N63" s="98">
        <v>125</v>
      </c>
      <c r="O63" s="98">
        <v>125</v>
      </c>
      <c r="P63" s="98">
        <v>125</v>
      </c>
      <c r="Q63" s="98">
        <v>125</v>
      </c>
      <c r="R63" s="98">
        <v>125</v>
      </c>
      <c r="S63" s="98">
        <v>125</v>
      </c>
      <c r="T63" s="98">
        <v>125</v>
      </c>
      <c r="U63" s="98">
        <v>125</v>
      </c>
      <c r="V63" s="98">
        <v>125</v>
      </c>
      <c r="W63" s="98">
        <v>125</v>
      </c>
      <c r="X63" s="102"/>
      <c r="Y63" s="99" t="s">
        <v>994</v>
      </c>
      <c r="Z63" s="99" t="s">
        <v>995</v>
      </c>
      <c r="AA63" s="100"/>
      <c r="AB63" s="1"/>
      <c r="AC63" s="1"/>
      <c r="AD63" s="1"/>
      <c r="AE63" s="1"/>
      <c r="AF63" s="1"/>
      <c r="AG63" s="1"/>
      <c r="AH63" s="1"/>
      <c r="AI63" s="1"/>
      <c r="AJ63" s="1"/>
      <c r="AK63" s="1"/>
      <c r="AL63" s="1"/>
      <c r="AM63" s="1"/>
    </row>
    <row r="64" spans="2:39" ht="16.5" customHeight="1" x14ac:dyDescent="0.3">
      <c r="B64" s="109"/>
      <c r="C64" s="111"/>
      <c r="D64" s="102"/>
      <c r="E64" s="102"/>
      <c r="F64" s="102"/>
      <c r="G64" s="102"/>
      <c r="H64" s="102"/>
      <c r="I64" s="102"/>
      <c r="J64" s="102"/>
      <c r="K64" s="98">
        <v>1320</v>
      </c>
      <c r="L64" s="98">
        <v>70</v>
      </c>
      <c r="M64" s="98">
        <v>70</v>
      </c>
      <c r="N64" s="98">
        <v>80</v>
      </c>
      <c r="O64" s="98">
        <v>70</v>
      </c>
      <c r="P64" s="98">
        <v>100</v>
      </c>
      <c r="Q64" s="98">
        <v>70</v>
      </c>
      <c r="R64" s="98">
        <v>70</v>
      </c>
      <c r="S64" s="98">
        <v>200</v>
      </c>
      <c r="T64" s="98">
        <v>250</v>
      </c>
      <c r="U64" s="98">
        <v>200</v>
      </c>
      <c r="V64" s="98">
        <v>70</v>
      </c>
      <c r="W64" s="98">
        <v>70</v>
      </c>
      <c r="X64" s="102"/>
      <c r="Y64" s="99" t="s">
        <v>996</v>
      </c>
      <c r="Z64" s="99" t="s">
        <v>997</v>
      </c>
      <c r="AA64" s="100"/>
      <c r="AB64" s="1"/>
      <c r="AC64" s="1"/>
      <c r="AD64" s="1"/>
      <c r="AE64" s="1"/>
      <c r="AF64" s="1"/>
      <c r="AG64" s="1"/>
      <c r="AH64" s="1"/>
      <c r="AI64" s="1"/>
      <c r="AJ64" s="1"/>
      <c r="AK64" s="1"/>
      <c r="AL64" s="1"/>
      <c r="AM64" s="1"/>
    </row>
    <row r="65" spans="2:39" ht="16.5" customHeight="1" x14ac:dyDescent="0.3">
      <c r="B65" s="109"/>
      <c r="C65" s="111"/>
      <c r="D65" s="102"/>
      <c r="E65" s="102"/>
      <c r="F65" s="102"/>
      <c r="G65" s="102"/>
      <c r="H65" s="102"/>
      <c r="I65" s="102"/>
      <c r="J65" s="102"/>
      <c r="K65" s="98">
        <v>500</v>
      </c>
      <c r="L65" s="98">
        <v>40</v>
      </c>
      <c r="M65" s="98">
        <v>40</v>
      </c>
      <c r="N65" s="98">
        <v>42</v>
      </c>
      <c r="O65" s="98">
        <v>42</v>
      </c>
      <c r="P65" s="98">
        <v>42</v>
      </c>
      <c r="Q65" s="98">
        <v>42</v>
      </c>
      <c r="R65" s="98">
        <v>42</v>
      </c>
      <c r="S65" s="98">
        <v>42</v>
      </c>
      <c r="T65" s="98">
        <v>42</v>
      </c>
      <c r="U65" s="98">
        <v>42</v>
      </c>
      <c r="V65" s="98">
        <v>42</v>
      </c>
      <c r="W65" s="98">
        <v>42</v>
      </c>
      <c r="X65" s="102"/>
      <c r="Y65" s="99" t="s">
        <v>998</v>
      </c>
      <c r="Z65" s="99" t="s">
        <v>999</v>
      </c>
      <c r="AA65" s="100"/>
      <c r="AB65" s="1"/>
      <c r="AC65" s="1"/>
      <c r="AD65" s="1"/>
      <c r="AE65" s="1"/>
      <c r="AF65" s="1"/>
      <c r="AG65" s="1"/>
      <c r="AH65" s="1"/>
      <c r="AI65" s="1"/>
      <c r="AJ65" s="1"/>
      <c r="AK65" s="1"/>
      <c r="AL65" s="1"/>
      <c r="AM65" s="1"/>
    </row>
    <row r="66" spans="2:39" ht="16.5" customHeight="1" x14ac:dyDescent="0.3">
      <c r="B66" s="109"/>
      <c r="C66" s="111"/>
      <c r="D66" s="102" t="s">
        <v>670</v>
      </c>
      <c r="E66" s="102"/>
      <c r="F66" s="102" t="s">
        <v>387</v>
      </c>
      <c r="G66" s="102" t="s">
        <v>385</v>
      </c>
      <c r="H66" s="102" t="s">
        <v>386</v>
      </c>
      <c r="I66" s="102" t="s">
        <v>1017</v>
      </c>
      <c r="J66" s="102" t="s">
        <v>1018</v>
      </c>
      <c r="K66" s="92">
        <f>SUM(K67:K71)</f>
        <v>5000</v>
      </c>
      <c r="L66" s="92">
        <f t="shared" ref="L66:W66" si="9">SUM(L67:L71)</f>
        <v>400</v>
      </c>
      <c r="M66" s="92">
        <f t="shared" si="9"/>
        <v>400</v>
      </c>
      <c r="N66" s="92">
        <f t="shared" si="9"/>
        <v>400</v>
      </c>
      <c r="O66" s="92">
        <f t="shared" si="9"/>
        <v>400</v>
      </c>
      <c r="P66" s="92">
        <f t="shared" si="9"/>
        <v>400</v>
      </c>
      <c r="Q66" s="92">
        <f t="shared" si="9"/>
        <v>400</v>
      </c>
      <c r="R66" s="92">
        <f t="shared" si="9"/>
        <v>400</v>
      </c>
      <c r="S66" s="92">
        <f t="shared" si="9"/>
        <v>450</v>
      </c>
      <c r="T66" s="92">
        <f t="shared" si="9"/>
        <v>500</v>
      </c>
      <c r="U66" s="92">
        <f t="shared" si="9"/>
        <v>450</v>
      </c>
      <c r="V66" s="92">
        <f t="shared" si="9"/>
        <v>400</v>
      </c>
      <c r="W66" s="92">
        <f t="shared" si="9"/>
        <v>400</v>
      </c>
      <c r="X66" s="102" t="s">
        <v>1019</v>
      </c>
      <c r="Y66" s="93" t="s">
        <v>988</v>
      </c>
      <c r="Z66" s="93" t="s">
        <v>989</v>
      </c>
      <c r="AA66" s="94"/>
      <c r="AB66" s="1"/>
      <c r="AC66" s="1"/>
      <c r="AD66" s="1"/>
      <c r="AE66" s="1"/>
      <c r="AF66" s="1"/>
      <c r="AG66" s="1"/>
      <c r="AH66" s="1"/>
      <c r="AI66" s="1"/>
      <c r="AJ66" s="1"/>
      <c r="AK66" s="1"/>
      <c r="AL66" s="1"/>
      <c r="AM66" s="1"/>
    </row>
    <row r="67" spans="2:39" ht="16.5" customHeight="1" x14ac:dyDescent="0.3">
      <c r="B67" s="109"/>
      <c r="C67" s="111"/>
      <c r="D67" s="102"/>
      <c r="E67" s="102"/>
      <c r="F67" s="102"/>
      <c r="G67" s="102"/>
      <c r="H67" s="102"/>
      <c r="I67" s="102"/>
      <c r="J67" s="102"/>
      <c r="K67" s="98">
        <v>2400</v>
      </c>
      <c r="L67" s="98">
        <v>200</v>
      </c>
      <c r="M67" s="98">
        <v>200</v>
      </c>
      <c r="N67" s="98">
        <v>200</v>
      </c>
      <c r="O67" s="98">
        <v>200</v>
      </c>
      <c r="P67" s="98">
        <v>200</v>
      </c>
      <c r="Q67" s="98">
        <v>200</v>
      </c>
      <c r="R67" s="98">
        <v>200</v>
      </c>
      <c r="S67" s="98">
        <v>200</v>
      </c>
      <c r="T67" s="98">
        <v>200</v>
      </c>
      <c r="U67" s="98">
        <v>200</v>
      </c>
      <c r="V67" s="98">
        <v>200</v>
      </c>
      <c r="W67" s="98">
        <v>200</v>
      </c>
      <c r="X67" s="102"/>
      <c r="Y67" s="99" t="s">
        <v>990</v>
      </c>
      <c r="Z67" s="99" t="s">
        <v>991</v>
      </c>
      <c r="AA67" s="100"/>
      <c r="AB67" s="1"/>
      <c r="AC67" s="1"/>
      <c r="AD67" s="1"/>
      <c r="AE67" s="1"/>
      <c r="AF67" s="1"/>
      <c r="AG67" s="1"/>
      <c r="AH67" s="1"/>
      <c r="AI67" s="1"/>
      <c r="AJ67" s="1"/>
      <c r="AK67" s="1"/>
      <c r="AL67" s="1"/>
      <c r="AM67" s="1"/>
    </row>
    <row r="68" spans="2:39" ht="16.5" customHeight="1" x14ac:dyDescent="0.3">
      <c r="B68" s="109"/>
      <c r="C68" s="111"/>
      <c r="D68" s="102"/>
      <c r="E68" s="102"/>
      <c r="F68" s="102"/>
      <c r="G68" s="102"/>
      <c r="H68" s="102"/>
      <c r="I68" s="102"/>
      <c r="J68" s="102"/>
      <c r="K68" s="101">
        <v>240</v>
      </c>
      <c r="L68" s="98">
        <v>20</v>
      </c>
      <c r="M68" s="98">
        <v>20</v>
      </c>
      <c r="N68" s="98">
        <v>20</v>
      </c>
      <c r="O68" s="98">
        <v>20</v>
      </c>
      <c r="P68" s="98">
        <v>20</v>
      </c>
      <c r="Q68" s="98">
        <v>20</v>
      </c>
      <c r="R68" s="98">
        <v>20</v>
      </c>
      <c r="S68" s="98">
        <v>20</v>
      </c>
      <c r="T68" s="98">
        <v>20</v>
      </c>
      <c r="U68" s="98">
        <v>20</v>
      </c>
      <c r="V68" s="98">
        <v>20</v>
      </c>
      <c r="W68" s="98">
        <v>20</v>
      </c>
      <c r="X68" s="102"/>
      <c r="Y68" s="99" t="s">
        <v>992</v>
      </c>
      <c r="Z68" s="99" t="s">
        <v>993</v>
      </c>
      <c r="AA68" s="100"/>
      <c r="AB68" s="1"/>
      <c r="AC68" s="1"/>
      <c r="AD68" s="1"/>
      <c r="AE68" s="1"/>
      <c r="AF68" s="1"/>
      <c r="AG68" s="1"/>
      <c r="AH68" s="1"/>
      <c r="AI68" s="1"/>
      <c r="AJ68" s="1"/>
      <c r="AK68" s="1"/>
      <c r="AL68" s="1"/>
      <c r="AM68" s="1"/>
    </row>
    <row r="69" spans="2:39" ht="16.5" customHeight="1" x14ac:dyDescent="0.3">
      <c r="B69" s="109"/>
      <c r="C69" s="111"/>
      <c r="D69" s="102"/>
      <c r="E69" s="102"/>
      <c r="F69" s="102"/>
      <c r="G69" s="102"/>
      <c r="H69" s="102"/>
      <c r="I69" s="102"/>
      <c r="J69" s="102"/>
      <c r="K69" s="98">
        <v>960</v>
      </c>
      <c r="L69" s="98">
        <v>80</v>
      </c>
      <c r="M69" s="98">
        <v>80</v>
      </c>
      <c r="N69" s="98">
        <v>80</v>
      </c>
      <c r="O69" s="98">
        <v>80</v>
      </c>
      <c r="P69" s="98">
        <v>80</v>
      </c>
      <c r="Q69" s="98">
        <v>80</v>
      </c>
      <c r="R69" s="98">
        <v>80</v>
      </c>
      <c r="S69" s="98">
        <v>80</v>
      </c>
      <c r="T69" s="98">
        <v>80</v>
      </c>
      <c r="U69" s="98">
        <v>80</v>
      </c>
      <c r="V69" s="98">
        <v>80</v>
      </c>
      <c r="W69" s="98">
        <v>80</v>
      </c>
      <c r="X69" s="102"/>
      <c r="Y69" s="99" t="s">
        <v>994</v>
      </c>
      <c r="Z69" s="99" t="s">
        <v>995</v>
      </c>
      <c r="AA69" s="100"/>
      <c r="AB69" s="1"/>
      <c r="AC69" s="1"/>
      <c r="AD69" s="1"/>
      <c r="AE69" s="1"/>
      <c r="AF69" s="1"/>
      <c r="AG69" s="1"/>
      <c r="AH69" s="1"/>
      <c r="AI69" s="1"/>
      <c r="AJ69" s="1"/>
      <c r="AK69" s="1"/>
      <c r="AL69" s="1"/>
      <c r="AM69" s="1"/>
    </row>
    <row r="70" spans="2:39" ht="16.5" customHeight="1" x14ac:dyDescent="0.3">
      <c r="B70" s="109"/>
      <c r="C70" s="111"/>
      <c r="D70" s="102"/>
      <c r="E70" s="102"/>
      <c r="F70" s="102"/>
      <c r="G70" s="102"/>
      <c r="H70" s="102"/>
      <c r="I70" s="102"/>
      <c r="J70" s="102"/>
      <c r="K70" s="98">
        <v>800</v>
      </c>
      <c r="L70" s="98">
        <v>50</v>
      </c>
      <c r="M70" s="98">
        <v>50</v>
      </c>
      <c r="N70" s="98">
        <v>50</v>
      </c>
      <c r="O70" s="98">
        <v>50</v>
      </c>
      <c r="P70" s="98">
        <v>50</v>
      </c>
      <c r="Q70" s="98">
        <v>50</v>
      </c>
      <c r="R70" s="98">
        <v>50</v>
      </c>
      <c r="S70" s="98">
        <v>100</v>
      </c>
      <c r="T70" s="98">
        <v>150</v>
      </c>
      <c r="U70" s="98">
        <v>100</v>
      </c>
      <c r="V70" s="98">
        <v>50</v>
      </c>
      <c r="W70" s="98">
        <v>50</v>
      </c>
      <c r="X70" s="102"/>
      <c r="Y70" s="99" t="s">
        <v>996</v>
      </c>
      <c r="Z70" s="99" t="s">
        <v>997</v>
      </c>
      <c r="AA70" s="100"/>
      <c r="AB70" s="1"/>
      <c r="AC70" s="1"/>
      <c r="AD70" s="1"/>
      <c r="AE70" s="1"/>
      <c r="AF70" s="1"/>
      <c r="AG70" s="1"/>
      <c r="AH70" s="1"/>
      <c r="AI70" s="1"/>
      <c r="AJ70" s="1"/>
      <c r="AK70" s="1"/>
      <c r="AL70" s="1"/>
      <c r="AM70" s="1"/>
    </row>
    <row r="71" spans="2:39" ht="16.5" customHeight="1" x14ac:dyDescent="0.3">
      <c r="B71" s="109"/>
      <c r="C71" s="111"/>
      <c r="D71" s="102"/>
      <c r="E71" s="102"/>
      <c r="F71" s="102"/>
      <c r="G71" s="102"/>
      <c r="H71" s="102"/>
      <c r="I71" s="102"/>
      <c r="J71" s="102"/>
      <c r="K71" s="101">
        <v>600</v>
      </c>
      <c r="L71" s="98">
        <v>50</v>
      </c>
      <c r="M71" s="98">
        <v>50</v>
      </c>
      <c r="N71" s="98">
        <v>50</v>
      </c>
      <c r="O71" s="98">
        <v>50</v>
      </c>
      <c r="P71" s="98">
        <v>50</v>
      </c>
      <c r="Q71" s="98">
        <v>50</v>
      </c>
      <c r="R71" s="98">
        <v>50</v>
      </c>
      <c r="S71" s="98">
        <v>50</v>
      </c>
      <c r="T71" s="98">
        <v>50</v>
      </c>
      <c r="U71" s="98">
        <v>50</v>
      </c>
      <c r="V71" s="98">
        <v>50</v>
      </c>
      <c r="W71" s="98">
        <v>50</v>
      </c>
      <c r="X71" s="102"/>
      <c r="Y71" s="99" t="s">
        <v>998</v>
      </c>
      <c r="Z71" s="99" t="s">
        <v>999</v>
      </c>
      <c r="AA71" s="100"/>
      <c r="AB71" s="1"/>
      <c r="AC71" s="1"/>
      <c r="AD71" s="1"/>
      <c r="AE71" s="1"/>
      <c r="AF71" s="1"/>
      <c r="AG71" s="1"/>
      <c r="AH71" s="1"/>
      <c r="AI71" s="1"/>
      <c r="AJ71" s="1"/>
      <c r="AK71" s="1"/>
      <c r="AL71" s="1"/>
      <c r="AM71" s="1"/>
    </row>
    <row r="72" spans="2:39" ht="16.5" customHeight="1" x14ac:dyDescent="0.3">
      <c r="B72" s="109"/>
      <c r="C72" s="111"/>
      <c r="D72" s="102" t="s">
        <v>670</v>
      </c>
      <c r="E72" s="102"/>
      <c r="F72" s="102" t="s">
        <v>388</v>
      </c>
      <c r="G72" s="102" t="s">
        <v>389</v>
      </c>
      <c r="H72" s="102" t="s">
        <v>390</v>
      </c>
      <c r="I72" s="102" t="s">
        <v>1020</v>
      </c>
      <c r="J72" s="102" t="s">
        <v>1021</v>
      </c>
      <c r="K72" s="92">
        <f>SUM(K73:K77)</f>
        <v>14160</v>
      </c>
      <c r="L72" s="92">
        <f t="shared" ref="L72:W72" si="10">SUM(L73:L77)</f>
        <v>1180</v>
      </c>
      <c r="M72" s="92">
        <f t="shared" si="10"/>
        <v>1180</v>
      </c>
      <c r="N72" s="92">
        <f t="shared" si="10"/>
        <v>1180</v>
      </c>
      <c r="O72" s="92">
        <f t="shared" si="10"/>
        <v>1180</v>
      </c>
      <c r="P72" s="92">
        <f t="shared" si="10"/>
        <v>1180</v>
      </c>
      <c r="Q72" s="92">
        <f t="shared" si="10"/>
        <v>1180</v>
      </c>
      <c r="R72" s="92">
        <f t="shared" si="10"/>
        <v>1180</v>
      </c>
      <c r="S72" s="92">
        <f t="shared" si="10"/>
        <v>1180</v>
      </c>
      <c r="T72" s="92">
        <f t="shared" si="10"/>
        <v>1180</v>
      </c>
      <c r="U72" s="92">
        <f t="shared" si="10"/>
        <v>1180</v>
      </c>
      <c r="V72" s="92">
        <f t="shared" si="10"/>
        <v>1180</v>
      </c>
      <c r="W72" s="92">
        <f t="shared" si="10"/>
        <v>1180</v>
      </c>
      <c r="X72" s="102" t="s">
        <v>1022</v>
      </c>
      <c r="Y72" s="93" t="s">
        <v>988</v>
      </c>
      <c r="Z72" s="93" t="s">
        <v>989</v>
      </c>
      <c r="AA72" s="94"/>
      <c r="AB72" s="1"/>
      <c r="AC72" s="1"/>
      <c r="AD72" s="1"/>
      <c r="AE72" s="1"/>
      <c r="AF72" s="1"/>
      <c r="AG72" s="1"/>
      <c r="AH72" s="1"/>
      <c r="AI72" s="1"/>
      <c r="AJ72" s="1"/>
      <c r="AK72" s="1"/>
      <c r="AL72" s="1"/>
      <c r="AM72" s="1"/>
    </row>
    <row r="73" spans="2:39" ht="16.5" customHeight="1" x14ac:dyDescent="0.3">
      <c r="B73" s="109"/>
      <c r="C73" s="111"/>
      <c r="D73" s="102"/>
      <c r="E73" s="102"/>
      <c r="F73" s="102"/>
      <c r="G73" s="102"/>
      <c r="H73" s="102"/>
      <c r="I73" s="102"/>
      <c r="J73" s="102"/>
      <c r="K73" s="101">
        <v>2400</v>
      </c>
      <c r="L73" s="98">
        <v>200</v>
      </c>
      <c r="M73" s="98">
        <v>200</v>
      </c>
      <c r="N73" s="98">
        <v>200</v>
      </c>
      <c r="O73" s="98">
        <v>200</v>
      </c>
      <c r="P73" s="98">
        <v>200</v>
      </c>
      <c r="Q73" s="98">
        <v>200</v>
      </c>
      <c r="R73" s="98">
        <v>200</v>
      </c>
      <c r="S73" s="98">
        <v>200</v>
      </c>
      <c r="T73" s="98">
        <v>200</v>
      </c>
      <c r="U73" s="98">
        <v>200</v>
      </c>
      <c r="V73" s="98">
        <v>200</v>
      </c>
      <c r="W73" s="98">
        <v>200</v>
      </c>
      <c r="X73" s="102"/>
      <c r="Y73" s="99" t="s">
        <v>990</v>
      </c>
      <c r="Z73" s="99" t="s">
        <v>991</v>
      </c>
      <c r="AA73" s="100"/>
      <c r="AB73" s="1"/>
      <c r="AC73" s="1"/>
      <c r="AD73" s="1"/>
      <c r="AE73" s="1"/>
      <c r="AF73" s="1"/>
      <c r="AG73" s="1"/>
      <c r="AH73" s="1"/>
      <c r="AI73" s="1"/>
      <c r="AJ73" s="1"/>
      <c r="AK73" s="1"/>
      <c r="AL73" s="1"/>
      <c r="AM73" s="1"/>
    </row>
    <row r="74" spans="2:39" ht="16.5" customHeight="1" x14ac:dyDescent="0.3">
      <c r="B74" s="109"/>
      <c r="C74" s="111"/>
      <c r="D74" s="102"/>
      <c r="E74" s="102"/>
      <c r="F74" s="102"/>
      <c r="G74" s="102"/>
      <c r="H74" s="102"/>
      <c r="I74" s="102"/>
      <c r="J74" s="102"/>
      <c r="K74" s="98">
        <v>2400</v>
      </c>
      <c r="L74" s="98">
        <v>200</v>
      </c>
      <c r="M74" s="98">
        <v>200</v>
      </c>
      <c r="N74" s="98">
        <v>200</v>
      </c>
      <c r="O74" s="98">
        <v>200</v>
      </c>
      <c r="P74" s="98">
        <v>200</v>
      </c>
      <c r="Q74" s="98">
        <v>200</v>
      </c>
      <c r="R74" s="98">
        <v>200</v>
      </c>
      <c r="S74" s="98">
        <v>200</v>
      </c>
      <c r="T74" s="98">
        <v>200</v>
      </c>
      <c r="U74" s="98">
        <v>200</v>
      </c>
      <c r="V74" s="98">
        <v>200</v>
      </c>
      <c r="W74" s="98">
        <v>200</v>
      </c>
      <c r="X74" s="102"/>
      <c r="Y74" s="99" t="s">
        <v>992</v>
      </c>
      <c r="Z74" s="99" t="s">
        <v>993</v>
      </c>
      <c r="AA74" s="100"/>
      <c r="AB74" s="1"/>
      <c r="AC74" s="1"/>
      <c r="AD74" s="1"/>
      <c r="AE74" s="1"/>
      <c r="AF74" s="1"/>
      <c r="AG74" s="1"/>
      <c r="AH74" s="1"/>
      <c r="AI74" s="1"/>
      <c r="AJ74" s="1"/>
      <c r="AK74" s="1"/>
      <c r="AL74" s="1"/>
      <c r="AM74" s="1"/>
    </row>
    <row r="75" spans="2:39" ht="16.5" customHeight="1" x14ac:dyDescent="0.3">
      <c r="B75" s="109"/>
      <c r="C75" s="111"/>
      <c r="D75" s="102"/>
      <c r="E75" s="102"/>
      <c r="F75" s="102"/>
      <c r="G75" s="102"/>
      <c r="H75" s="102"/>
      <c r="I75" s="102"/>
      <c r="J75" s="102"/>
      <c r="K75" s="101">
        <v>3960</v>
      </c>
      <c r="L75" s="98">
        <v>330</v>
      </c>
      <c r="M75" s="98">
        <v>330</v>
      </c>
      <c r="N75" s="98">
        <v>330</v>
      </c>
      <c r="O75" s="98">
        <v>330</v>
      </c>
      <c r="P75" s="98">
        <v>330</v>
      </c>
      <c r="Q75" s="98">
        <v>330</v>
      </c>
      <c r="R75" s="98">
        <v>330</v>
      </c>
      <c r="S75" s="98">
        <v>330</v>
      </c>
      <c r="T75" s="98">
        <v>330</v>
      </c>
      <c r="U75" s="98">
        <v>330</v>
      </c>
      <c r="V75" s="98">
        <v>330</v>
      </c>
      <c r="W75" s="98">
        <v>330</v>
      </c>
      <c r="X75" s="102"/>
      <c r="Y75" s="99" t="s">
        <v>994</v>
      </c>
      <c r="Z75" s="99" t="s">
        <v>995</v>
      </c>
      <c r="AA75" s="100"/>
      <c r="AB75" s="1"/>
      <c r="AC75" s="1"/>
      <c r="AD75" s="1"/>
      <c r="AE75" s="1"/>
      <c r="AF75" s="1"/>
      <c r="AG75" s="1"/>
      <c r="AH75" s="1"/>
      <c r="AI75" s="1"/>
      <c r="AJ75" s="1"/>
      <c r="AK75" s="1"/>
      <c r="AL75" s="1"/>
      <c r="AM75" s="1"/>
    </row>
    <row r="76" spans="2:39" ht="16.5" customHeight="1" x14ac:dyDescent="0.3">
      <c r="B76" s="109"/>
      <c r="C76" s="111"/>
      <c r="D76" s="102"/>
      <c r="E76" s="102"/>
      <c r="F76" s="102"/>
      <c r="G76" s="102"/>
      <c r="H76" s="102"/>
      <c r="I76" s="102"/>
      <c r="J76" s="102"/>
      <c r="K76" s="98">
        <v>3600</v>
      </c>
      <c r="L76" s="98">
        <v>300</v>
      </c>
      <c r="M76" s="98">
        <v>300</v>
      </c>
      <c r="N76" s="98">
        <v>300</v>
      </c>
      <c r="O76" s="98">
        <v>300</v>
      </c>
      <c r="P76" s="98">
        <v>300</v>
      </c>
      <c r="Q76" s="98">
        <v>300</v>
      </c>
      <c r="R76" s="98">
        <v>300</v>
      </c>
      <c r="S76" s="98">
        <v>300</v>
      </c>
      <c r="T76" s="98">
        <v>300</v>
      </c>
      <c r="U76" s="98">
        <v>300</v>
      </c>
      <c r="V76" s="98">
        <v>300</v>
      </c>
      <c r="W76" s="98">
        <v>300</v>
      </c>
      <c r="X76" s="102"/>
      <c r="Y76" s="99" t="s">
        <v>996</v>
      </c>
      <c r="Z76" s="99" t="s">
        <v>997</v>
      </c>
      <c r="AA76" s="100"/>
      <c r="AB76" s="1"/>
      <c r="AC76" s="1"/>
      <c r="AD76" s="1"/>
      <c r="AE76" s="1"/>
      <c r="AF76" s="1"/>
      <c r="AG76" s="1"/>
      <c r="AH76" s="1"/>
      <c r="AI76" s="1"/>
      <c r="AJ76" s="1"/>
      <c r="AK76" s="1"/>
      <c r="AL76" s="1"/>
      <c r="AM76" s="1"/>
    </row>
    <row r="77" spans="2:39" ht="16.5" customHeight="1" x14ac:dyDescent="0.3">
      <c r="B77" s="109"/>
      <c r="C77" s="111"/>
      <c r="D77" s="102"/>
      <c r="E77" s="102"/>
      <c r="F77" s="102"/>
      <c r="G77" s="102"/>
      <c r="H77" s="102"/>
      <c r="I77" s="102"/>
      <c r="J77" s="102"/>
      <c r="K77" s="98">
        <v>1800</v>
      </c>
      <c r="L77" s="98">
        <v>150</v>
      </c>
      <c r="M77" s="98">
        <v>150</v>
      </c>
      <c r="N77" s="98">
        <v>150</v>
      </c>
      <c r="O77" s="98">
        <v>150</v>
      </c>
      <c r="P77" s="98">
        <v>150</v>
      </c>
      <c r="Q77" s="98">
        <v>150</v>
      </c>
      <c r="R77" s="98">
        <v>150</v>
      </c>
      <c r="S77" s="98">
        <v>150</v>
      </c>
      <c r="T77" s="98">
        <v>150</v>
      </c>
      <c r="U77" s="98">
        <v>150</v>
      </c>
      <c r="V77" s="98">
        <v>150</v>
      </c>
      <c r="W77" s="98">
        <v>150</v>
      </c>
      <c r="X77" s="102"/>
      <c r="Y77" s="99" t="s">
        <v>998</v>
      </c>
      <c r="Z77" s="99" t="s">
        <v>999</v>
      </c>
      <c r="AA77" s="100"/>
      <c r="AB77" s="1"/>
      <c r="AC77" s="1"/>
      <c r="AD77" s="1"/>
      <c r="AE77" s="1"/>
      <c r="AF77" s="1"/>
      <c r="AG77" s="1"/>
      <c r="AH77" s="1"/>
      <c r="AI77" s="1"/>
      <c r="AJ77" s="1"/>
      <c r="AK77" s="1"/>
      <c r="AL77" s="1"/>
      <c r="AM77" s="1"/>
    </row>
    <row r="78" spans="2:39" ht="16.5" customHeight="1" x14ac:dyDescent="0.3">
      <c r="B78" s="109"/>
      <c r="C78" s="111"/>
      <c r="D78" s="102" t="s">
        <v>355</v>
      </c>
      <c r="E78" s="102"/>
      <c r="F78" s="102" t="s">
        <v>391</v>
      </c>
      <c r="G78" s="102" t="s">
        <v>392</v>
      </c>
      <c r="H78" s="102" t="s">
        <v>393</v>
      </c>
      <c r="I78" s="102" t="s">
        <v>1023</v>
      </c>
      <c r="J78" s="102" t="s">
        <v>1024</v>
      </c>
      <c r="K78" s="114">
        <f>SUM(K79:K83)</f>
        <v>535.79999999999995</v>
      </c>
      <c r="L78" s="114">
        <f t="shared" ref="L78:W78" si="11">SUM(L79:L83)</f>
        <v>44.333299999999994</v>
      </c>
      <c r="M78" s="114">
        <f t="shared" si="11"/>
        <v>42.7333</v>
      </c>
      <c r="N78" s="114">
        <f t="shared" si="11"/>
        <v>45.173299999999998</v>
      </c>
      <c r="O78" s="114">
        <f t="shared" si="11"/>
        <v>44.073300000000003</v>
      </c>
      <c r="P78" s="114">
        <f t="shared" si="11"/>
        <v>45.573300000000003</v>
      </c>
      <c r="Q78" s="114">
        <f t="shared" si="11"/>
        <v>44.3733</v>
      </c>
      <c r="R78" s="114">
        <f t="shared" si="11"/>
        <v>45.673299999999998</v>
      </c>
      <c r="S78" s="114">
        <f t="shared" si="11"/>
        <v>44.573300000000003</v>
      </c>
      <c r="T78" s="114">
        <f t="shared" si="11"/>
        <v>43.3733</v>
      </c>
      <c r="U78" s="114">
        <f t="shared" si="11"/>
        <v>45.8733</v>
      </c>
      <c r="V78" s="114">
        <f t="shared" si="11"/>
        <v>44.473300000000009</v>
      </c>
      <c r="W78" s="114">
        <f t="shared" si="11"/>
        <v>45.573300000000003</v>
      </c>
      <c r="X78" s="102" t="s">
        <v>1025</v>
      </c>
      <c r="Y78" s="93" t="s">
        <v>988</v>
      </c>
      <c r="Z78" s="93" t="s">
        <v>989</v>
      </c>
      <c r="AA78" s="94"/>
      <c r="AB78" s="1"/>
      <c r="AC78" s="1"/>
      <c r="AD78" s="1"/>
      <c r="AE78" s="1"/>
      <c r="AF78" s="1"/>
      <c r="AG78" s="1"/>
      <c r="AH78" s="1"/>
      <c r="AI78" s="1"/>
      <c r="AJ78" s="1"/>
      <c r="AK78" s="1"/>
      <c r="AL78" s="1"/>
      <c r="AM78" s="1"/>
    </row>
    <row r="79" spans="2:39" ht="16.5" customHeight="1" x14ac:dyDescent="0.3">
      <c r="B79" s="109"/>
      <c r="C79" s="111"/>
      <c r="D79" s="102"/>
      <c r="E79" s="102"/>
      <c r="F79" s="102"/>
      <c r="G79" s="102"/>
      <c r="H79" s="102"/>
      <c r="I79" s="102"/>
      <c r="J79" s="102"/>
      <c r="K79" s="115">
        <v>16</v>
      </c>
      <c r="L79" s="116">
        <v>1.3332999999999999</v>
      </c>
      <c r="M79" s="116">
        <v>1.3332999999999999</v>
      </c>
      <c r="N79" s="116">
        <v>1.3332999999999999</v>
      </c>
      <c r="O79" s="116">
        <v>1.3332999999999999</v>
      </c>
      <c r="P79" s="116">
        <v>1.3332999999999999</v>
      </c>
      <c r="Q79" s="116">
        <v>1.3332999999999999</v>
      </c>
      <c r="R79" s="116">
        <v>1.3332999999999999</v>
      </c>
      <c r="S79" s="116">
        <v>1.3332999999999999</v>
      </c>
      <c r="T79" s="116">
        <v>1.3332999999999999</v>
      </c>
      <c r="U79" s="116">
        <v>1.3332999999999999</v>
      </c>
      <c r="V79" s="116">
        <v>1.3332999999999999</v>
      </c>
      <c r="W79" s="116">
        <v>1.3332999999999999</v>
      </c>
      <c r="X79" s="102"/>
      <c r="Y79" s="99" t="s">
        <v>990</v>
      </c>
      <c r="Z79" s="99" t="s">
        <v>991</v>
      </c>
      <c r="AA79" s="100"/>
      <c r="AB79" s="1"/>
      <c r="AC79" s="1"/>
      <c r="AD79" s="1"/>
      <c r="AE79" s="1"/>
      <c r="AF79" s="1"/>
      <c r="AG79" s="1"/>
      <c r="AH79" s="1"/>
      <c r="AI79" s="1"/>
      <c r="AJ79" s="1"/>
      <c r="AK79" s="1"/>
      <c r="AL79" s="1"/>
      <c r="AM79" s="1"/>
    </row>
    <row r="80" spans="2:39" ht="16.5" customHeight="1" x14ac:dyDescent="0.3">
      <c r="B80" s="109"/>
      <c r="C80" s="111"/>
      <c r="D80" s="102"/>
      <c r="E80" s="102"/>
      <c r="F80" s="102"/>
      <c r="G80" s="102"/>
      <c r="H80" s="102"/>
      <c r="I80" s="102"/>
      <c r="J80" s="102"/>
      <c r="K80" s="116">
        <v>126</v>
      </c>
      <c r="L80" s="116">
        <v>10.5</v>
      </c>
      <c r="M80" s="116">
        <v>10.5</v>
      </c>
      <c r="N80" s="116">
        <v>10.5</v>
      </c>
      <c r="O80" s="116">
        <v>10.5</v>
      </c>
      <c r="P80" s="116">
        <v>10.5</v>
      </c>
      <c r="Q80" s="116">
        <v>10.5</v>
      </c>
      <c r="R80" s="116">
        <v>10.5</v>
      </c>
      <c r="S80" s="116">
        <v>10.5</v>
      </c>
      <c r="T80" s="116">
        <v>10.5</v>
      </c>
      <c r="U80" s="116">
        <v>10.5</v>
      </c>
      <c r="V80" s="116">
        <v>10.5</v>
      </c>
      <c r="W80" s="116">
        <v>10.5</v>
      </c>
      <c r="X80" s="102"/>
      <c r="Y80" s="99" t="s">
        <v>992</v>
      </c>
      <c r="Z80" s="99" t="s">
        <v>993</v>
      </c>
      <c r="AA80" s="100"/>
      <c r="AB80" s="1"/>
      <c r="AC80" s="1"/>
      <c r="AD80" s="1"/>
      <c r="AE80" s="1"/>
      <c r="AF80" s="1"/>
      <c r="AG80" s="1"/>
      <c r="AH80" s="1"/>
      <c r="AI80" s="1"/>
      <c r="AJ80" s="1"/>
      <c r="AK80" s="1"/>
      <c r="AL80" s="1"/>
      <c r="AM80" s="1"/>
    </row>
    <row r="81" spans="2:39" ht="16.5" customHeight="1" x14ac:dyDescent="0.3">
      <c r="B81" s="109"/>
      <c r="C81" s="111"/>
      <c r="D81" s="102"/>
      <c r="E81" s="102"/>
      <c r="F81" s="102"/>
      <c r="G81" s="102"/>
      <c r="H81" s="102"/>
      <c r="I81" s="102"/>
      <c r="J81" s="102"/>
      <c r="K81" s="116">
        <v>107.1</v>
      </c>
      <c r="L81" s="116">
        <v>8.6999999999999993</v>
      </c>
      <c r="M81" s="116">
        <v>8.6</v>
      </c>
      <c r="N81" s="116">
        <v>9</v>
      </c>
      <c r="O81" s="116">
        <v>8.9</v>
      </c>
      <c r="P81" s="116">
        <v>9</v>
      </c>
      <c r="Q81" s="116">
        <v>8.6999999999999993</v>
      </c>
      <c r="R81" s="116">
        <v>9</v>
      </c>
      <c r="S81" s="116">
        <v>8.9</v>
      </c>
      <c r="T81" s="116">
        <v>8.6999999999999993</v>
      </c>
      <c r="U81" s="116">
        <v>9.1999999999999993</v>
      </c>
      <c r="V81" s="116">
        <v>9</v>
      </c>
      <c r="W81" s="116">
        <v>9.4</v>
      </c>
      <c r="X81" s="102"/>
      <c r="Y81" s="99" t="s">
        <v>994</v>
      </c>
      <c r="Z81" s="99" t="s">
        <v>995</v>
      </c>
      <c r="AA81" s="100"/>
      <c r="AB81" s="1"/>
      <c r="AC81" s="1"/>
      <c r="AD81" s="1"/>
      <c r="AE81" s="1"/>
      <c r="AF81" s="1"/>
      <c r="AG81" s="1"/>
      <c r="AH81" s="1"/>
      <c r="AI81" s="1"/>
      <c r="AJ81" s="1"/>
      <c r="AK81" s="1"/>
      <c r="AL81" s="1"/>
      <c r="AM81" s="1"/>
    </row>
    <row r="82" spans="2:39" ht="16.5" customHeight="1" x14ac:dyDescent="0.3">
      <c r="B82" s="109"/>
      <c r="C82" s="111"/>
      <c r="D82" s="102"/>
      <c r="E82" s="102"/>
      <c r="F82" s="102"/>
      <c r="G82" s="102"/>
      <c r="H82" s="102"/>
      <c r="I82" s="102"/>
      <c r="J82" s="102"/>
      <c r="K82" s="116">
        <v>216.70000000000002</v>
      </c>
      <c r="L82" s="116">
        <v>18</v>
      </c>
      <c r="M82" s="116">
        <v>16.5</v>
      </c>
      <c r="N82" s="116">
        <v>18.5</v>
      </c>
      <c r="O82" s="116">
        <v>17.5</v>
      </c>
      <c r="P82" s="116">
        <v>18.899999999999999</v>
      </c>
      <c r="Q82" s="116">
        <v>18</v>
      </c>
      <c r="R82" s="116">
        <v>19</v>
      </c>
      <c r="S82" s="116">
        <v>18</v>
      </c>
      <c r="T82" s="116">
        <v>17</v>
      </c>
      <c r="U82" s="116">
        <v>19</v>
      </c>
      <c r="V82" s="116">
        <v>17.8</v>
      </c>
      <c r="W82" s="116">
        <v>18.5</v>
      </c>
      <c r="X82" s="102"/>
      <c r="Y82" s="99" t="s">
        <v>996</v>
      </c>
      <c r="Z82" s="99" t="s">
        <v>997</v>
      </c>
      <c r="AA82" s="100"/>
      <c r="AB82" s="1"/>
      <c r="AC82" s="1"/>
      <c r="AD82" s="1"/>
      <c r="AE82" s="1"/>
      <c r="AF82" s="1"/>
      <c r="AG82" s="1"/>
      <c r="AH82" s="1"/>
      <c r="AI82" s="1"/>
      <c r="AJ82" s="1"/>
      <c r="AK82" s="1"/>
      <c r="AL82" s="1"/>
      <c r="AM82" s="1"/>
    </row>
    <row r="83" spans="2:39" ht="16.5" customHeight="1" x14ac:dyDescent="0.3">
      <c r="B83" s="109"/>
      <c r="C83" s="111"/>
      <c r="D83" s="102"/>
      <c r="E83" s="102"/>
      <c r="F83" s="102"/>
      <c r="G83" s="102"/>
      <c r="H83" s="102"/>
      <c r="I83" s="102"/>
      <c r="J83" s="102"/>
      <c r="K83" s="116">
        <v>70</v>
      </c>
      <c r="L83" s="116">
        <v>5.8</v>
      </c>
      <c r="M83" s="116">
        <v>5.8</v>
      </c>
      <c r="N83" s="116">
        <v>5.84</v>
      </c>
      <c r="O83" s="116">
        <v>5.84</v>
      </c>
      <c r="P83" s="116">
        <v>5.84</v>
      </c>
      <c r="Q83" s="116">
        <v>5.84</v>
      </c>
      <c r="R83" s="116">
        <v>5.84</v>
      </c>
      <c r="S83" s="116">
        <v>5.84</v>
      </c>
      <c r="T83" s="116">
        <v>5.84</v>
      </c>
      <c r="U83" s="116">
        <v>5.84</v>
      </c>
      <c r="V83" s="116">
        <v>5.84</v>
      </c>
      <c r="W83" s="116">
        <v>5.84</v>
      </c>
      <c r="X83" s="102"/>
      <c r="Y83" s="99" t="s">
        <v>998</v>
      </c>
      <c r="Z83" s="99" t="s">
        <v>999</v>
      </c>
      <c r="AA83" s="100"/>
      <c r="AB83" s="1"/>
      <c r="AC83" s="1"/>
      <c r="AD83" s="1"/>
      <c r="AE83" s="1"/>
      <c r="AF83" s="1"/>
      <c r="AG83" s="1"/>
      <c r="AH83" s="1"/>
      <c r="AI83" s="1"/>
      <c r="AJ83" s="1"/>
      <c r="AK83" s="1"/>
      <c r="AL83" s="1"/>
      <c r="AM83" s="1"/>
    </row>
    <row r="84" spans="2:39" ht="16.5" customHeight="1" x14ac:dyDescent="0.3">
      <c r="B84" s="109"/>
      <c r="C84" s="111"/>
      <c r="D84" s="102" t="s">
        <v>355</v>
      </c>
      <c r="E84" s="102"/>
      <c r="F84" s="102" t="s">
        <v>394</v>
      </c>
      <c r="G84" s="102" t="s">
        <v>392</v>
      </c>
      <c r="H84" s="102" t="s">
        <v>393</v>
      </c>
      <c r="I84" s="102" t="s">
        <v>1023</v>
      </c>
      <c r="J84" s="102" t="s">
        <v>1024</v>
      </c>
      <c r="K84" s="114">
        <f>SUM(K85:K89)</f>
        <v>174.8</v>
      </c>
      <c r="L84" s="114">
        <f t="shared" ref="L84:W84" si="12">SUM(L85:L89)</f>
        <v>14.350000000000001</v>
      </c>
      <c r="M84" s="114">
        <f t="shared" si="12"/>
        <v>13.84</v>
      </c>
      <c r="N84" s="114">
        <f t="shared" si="12"/>
        <v>14.74</v>
      </c>
      <c r="O84" s="114">
        <f t="shared" si="12"/>
        <v>14.39</v>
      </c>
      <c r="P84" s="114">
        <f t="shared" si="12"/>
        <v>14.719999999999999</v>
      </c>
      <c r="Q84" s="114">
        <f t="shared" si="12"/>
        <v>14.24</v>
      </c>
      <c r="R84" s="114">
        <f t="shared" si="12"/>
        <v>14.940000000000001</v>
      </c>
      <c r="S84" s="114">
        <f t="shared" si="12"/>
        <v>14.64</v>
      </c>
      <c r="T84" s="114">
        <f t="shared" si="12"/>
        <v>14.14</v>
      </c>
      <c r="U84" s="114">
        <f t="shared" si="12"/>
        <v>15.239999999999998</v>
      </c>
      <c r="V84" s="114">
        <f t="shared" si="12"/>
        <v>14.54</v>
      </c>
      <c r="W84" s="114">
        <f t="shared" si="12"/>
        <v>15.02</v>
      </c>
      <c r="X84" s="102" t="s">
        <v>1025</v>
      </c>
      <c r="Y84" s="93" t="s">
        <v>988</v>
      </c>
      <c r="Z84" s="93" t="s">
        <v>989</v>
      </c>
      <c r="AA84" s="94"/>
      <c r="AB84" s="1"/>
      <c r="AC84" s="1"/>
      <c r="AD84" s="1"/>
      <c r="AE84" s="1"/>
      <c r="AF84" s="1"/>
      <c r="AG84" s="1"/>
      <c r="AH84" s="1"/>
      <c r="AI84" s="1"/>
      <c r="AJ84" s="1"/>
      <c r="AK84" s="1"/>
      <c r="AL84" s="1"/>
      <c r="AM84" s="1"/>
    </row>
    <row r="85" spans="2:39" ht="16.5" customHeight="1" x14ac:dyDescent="0.3">
      <c r="B85" s="109"/>
      <c r="C85" s="111"/>
      <c r="D85" s="102"/>
      <c r="E85" s="102"/>
      <c r="F85" s="102"/>
      <c r="G85" s="102"/>
      <c r="H85" s="102"/>
      <c r="I85" s="102"/>
      <c r="J85" s="102"/>
      <c r="K85" s="116">
        <v>36</v>
      </c>
      <c r="L85" s="116">
        <v>3</v>
      </c>
      <c r="M85" s="116">
        <v>3</v>
      </c>
      <c r="N85" s="116">
        <v>3</v>
      </c>
      <c r="O85" s="116">
        <v>3</v>
      </c>
      <c r="P85" s="116">
        <v>3</v>
      </c>
      <c r="Q85" s="116">
        <v>3</v>
      </c>
      <c r="R85" s="116">
        <v>3</v>
      </c>
      <c r="S85" s="116">
        <v>3</v>
      </c>
      <c r="T85" s="116">
        <v>3</v>
      </c>
      <c r="U85" s="116">
        <v>3</v>
      </c>
      <c r="V85" s="116">
        <v>3</v>
      </c>
      <c r="W85" s="116">
        <v>3</v>
      </c>
      <c r="X85" s="102"/>
      <c r="Y85" s="99" t="s">
        <v>990</v>
      </c>
      <c r="Z85" s="99" t="s">
        <v>991</v>
      </c>
      <c r="AA85" s="100"/>
      <c r="AB85" s="1"/>
      <c r="AC85" s="1"/>
      <c r="AD85" s="1"/>
      <c r="AE85" s="1"/>
      <c r="AF85" s="1"/>
      <c r="AG85" s="1"/>
      <c r="AH85" s="1"/>
      <c r="AI85" s="1"/>
      <c r="AJ85" s="1"/>
      <c r="AK85" s="1"/>
      <c r="AL85" s="1"/>
      <c r="AM85" s="1"/>
    </row>
    <row r="86" spans="2:39" ht="16.5" customHeight="1" x14ac:dyDescent="0.3">
      <c r="B86" s="109"/>
      <c r="C86" s="111"/>
      <c r="D86" s="102"/>
      <c r="E86" s="102"/>
      <c r="F86" s="102"/>
      <c r="G86" s="102"/>
      <c r="H86" s="102"/>
      <c r="I86" s="102"/>
      <c r="J86" s="102"/>
      <c r="K86" s="115">
        <v>24</v>
      </c>
      <c r="L86" s="116">
        <v>2</v>
      </c>
      <c r="M86" s="116">
        <v>2</v>
      </c>
      <c r="N86" s="116">
        <v>2</v>
      </c>
      <c r="O86" s="116">
        <v>2</v>
      </c>
      <c r="P86" s="116">
        <v>2</v>
      </c>
      <c r="Q86" s="116">
        <v>2</v>
      </c>
      <c r="R86" s="116">
        <v>2</v>
      </c>
      <c r="S86" s="116">
        <v>2</v>
      </c>
      <c r="T86" s="116">
        <v>2</v>
      </c>
      <c r="U86" s="116">
        <v>2</v>
      </c>
      <c r="V86" s="116">
        <v>2</v>
      </c>
      <c r="W86" s="116">
        <v>2</v>
      </c>
      <c r="X86" s="102"/>
      <c r="Y86" s="99" t="s">
        <v>992</v>
      </c>
      <c r="Z86" s="99" t="s">
        <v>993</v>
      </c>
      <c r="AA86" s="100"/>
      <c r="AB86" s="1"/>
      <c r="AC86" s="1"/>
      <c r="AD86" s="1"/>
      <c r="AE86" s="1"/>
      <c r="AF86" s="1"/>
      <c r="AG86" s="1"/>
      <c r="AH86" s="1"/>
      <c r="AI86" s="1"/>
      <c r="AJ86" s="1"/>
      <c r="AK86" s="1"/>
      <c r="AL86" s="1"/>
      <c r="AM86" s="1"/>
    </row>
    <row r="87" spans="2:39" ht="16.5" customHeight="1" x14ac:dyDescent="0.3">
      <c r="B87" s="109"/>
      <c r="C87" s="111"/>
      <c r="D87" s="102"/>
      <c r="E87" s="102"/>
      <c r="F87" s="102"/>
      <c r="G87" s="102"/>
      <c r="H87" s="102"/>
      <c r="I87" s="102"/>
      <c r="J87" s="102"/>
      <c r="K87" s="116">
        <v>27.9</v>
      </c>
      <c r="L87" s="116">
        <v>2.25</v>
      </c>
      <c r="M87" s="116">
        <v>2.2400000000000002</v>
      </c>
      <c r="N87" s="116">
        <v>2.4</v>
      </c>
      <c r="O87" s="116">
        <v>2.25</v>
      </c>
      <c r="P87" s="116">
        <v>2.2799999999999998</v>
      </c>
      <c r="Q87" s="116">
        <v>2</v>
      </c>
      <c r="R87" s="116">
        <v>2.4</v>
      </c>
      <c r="S87" s="116">
        <v>2.2999999999999998</v>
      </c>
      <c r="T87" s="116">
        <v>2.2000000000000002</v>
      </c>
      <c r="U87" s="116">
        <v>2.6</v>
      </c>
      <c r="V87" s="116">
        <v>2.2999999999999998</v>
      </c>
      <c r="W87" s="116">
        <v>2.68</v>
      </c>
      <c r="X87" s="102"/>
      <c r="Y87" s="99" t="s">
        <v>994</v>
      </c>
      <c r="Z87" s="99" t="s">
        <v>995</v>
      </c>
      <c r="AA87" s="100"/>
      <c r="AB87" s="1"/>
      <c r="AC87" s="1"/>
      <c r="AD87" s="1"/>
      <c r="AE87" s="1"/>
      <c r="AF87" s="1"/>
      <c r="AG87" s="1"/>
      <c r="AH87" s="1"/>
      <c r="AI87" s="1"/>
      <c r="AJ87" s="1"/>
      <c r="AK87" s="1"/>
      <c r="AL87" s="1"/>
      <c r="AM87" s="1"/>
    </row>
    <row r="88" spans="2:39" ht="16.5" customHeight="1" x14ac:dyDescent="0.3">
      <c r="B88" s="109"/>
      <c r="C88" s="111"/>
      <c r="D88" s="102"/>
      <c r="E88" s="102"/>
      <c r="F88" s="102"/>
      <c r="G88" s="102"/>
      <c r="H88" s="102"/>
      <c r="I88" s="102"/>
      <c r="J88" s="102"/>
      <c r="K88" s="116">
        <v>46.899999999999991</v>
      </c>
      <c r="L88" s="116">
        <v>3.8</v>
      </c>
      <c r="M88" s="116">
        <v>3.3</v>
      </c>
      <c r="N88" s="116">
        <v>4</v>
      </c>
      <c r="O88" s="116">
        <v>3.8</v>
      </c>
      <c r="P88" s="116">
        <v>4.0999999999999996</v>
      </c>
      <c r="Q88" s="116">
        <v>3.9</v>
      </c>
      <c r="R88" s="116">
        <v>4.2</v>
      </c>
      <c r="S88" s="116">
        <v>4</v>
      </c>
      <c r="T88" s="116">
        <v>3.6</v>
      </c>
      <c r="U88" s="116">
        <v>4.3</v>
      </c>
      <c r="V88" s="116">
        <v>3.9</v>
      </c>
      <c r="W88" s="116">
        <v>4</v>
      </c>
      <c r="X88" s="102"/>
      <c r="Y88" s="99" t="s">
        <v>996</v>
      </c>
      <c r="Z88" s="99" t="s">
        <v>997</v>
      </c>
      <c r="AA88" s="100"/>
      <c r="AB88" s="1"/>
      <c r="AC88" s="1"/>
      <c r="AD88" s="1"/>
      <c r="AE88" s="1"/>
      <c r="AF88" s="1"/>
      <c r="AG88" s="1"/>
      <c r="AH88" s="1"/>
      <c r="AI88" s="1"/>
      <c r="AJ88" s="1"/>
      <c r="AK88" s="1"/>
      <c r="AL88" s="1"/>
      <c r="AM88" s="1"/>
    </row>
    <row r="89" spans="2:39" ht="16.5" customHeight="1" x14ac:dyDescent="0.3">
      <c r="B89" s="109"/>
      <c r="C89" s="117"/>
      <c r="D89" s="102"/>
      <c r="E89" s="102"/>
      <c r="F89" s="102"/>
      <c r="G89" s="102"/>
      <c r="H89" s="102"/>
      <c r="I89" s="102"/>
      <c r="J89" s="102"/>
      <c r="K89" s="116">
        <v>40</v>
      </c>
      <c r="L89" s="116">
        <v>3.3</v>
      </c>
      <c r="M89" s="116">
        <v>3.3</v>
      </c>
      <c r="N89" s="116">
        <v>3.34</v>
      </c>
      <c r="O89" s="116">
        <v>3.34</v>
      </c>
      <c r="P89" s="116">
        <v>3.34</v>
      </c>
      <c r="Q89" s="116">
        <v>3.34</v>
      </c>
      <c r="R89" s="116">
        <v>3.34</v>
      </c>
      <c r="S89" s="116">
        <v>3.34</v>
      </c>
      <c r="T89" s="116">
        <v>3.34</v>
      </c>
      <c r="U89" s="116">
        <v>3.34</v>
      </c>
      <c r="V89" s="116">
        <v>3.34</v>
      </c>
      <c r="W89" s="116">
        <v>3.34</v>
      </c>
      <c r="X89" s="102"/>
      <c r="Y89" s="99" t="s">
        <v>998</v>
      </c>
      <c r="Z89" s="99" t="s">
        <v>999</v>
      </c>
      <c r="AA89" s="100"/>
      <c r="AB89" s="1"/>
      <c r="AC89" s="1"/>
      <c r="AD89" s="1"/>
      <c r="AE89" s="1"/>
      <c r="AF89" s="1"/>
      <c r="AG89" s="1"/>
      <c r="AH89" s="1"/>
      <c r="AI89" s="1"/>
      <c r="AJ89" s="1"/>
      <c r="AK89" s="1"/>
      <c r="AL89" s="1"/>
      <c r="AM89" s="1"/>
    </row>
    <row r="90" spans="2:39" ht="16.5" customHeight="1" x14ac:dyDescent="0.3">
      <c r="B90" s="109"/>
      <c r="C90" s="118" t="s">
        <v>57</v>
      </c>
      <c r="D90" s="102" t="s">
        <v>670</v>
      </c>
      <c r="E90" s="102"/>
      <c r="F90" s="102" t="s">
        <v>483</v>
      </c>
      <c r="G90" s="102" t="s">
        <v>484</v>
      </c>
      <c r="H90" s="102" t="s">
        <v>485</v>
      </c>
      <c r="I90" s="102" t="s">
        <v>486</v>
      </c>
      <c r="J90" s="102" t="s">
        <v>487</v>
      </c>
      <c r="K90" s="92">
        <f>SUM(K91:K95)</f>
        <v>99</v>
      </c>
      <c r="L90" s="92">
        <f t="shared" ref="L90:W90" si="13">SUM(L91:L95)</f>
        <v>7</v>
      </c>
      <c r="M90" s="92">
        <f t="shared" si="13"/>
        <v>7</v>
      </c>
      <c r="N90" s="92">
        <f t="shared" si="13"/>
        <v>9</v>
      </c>
      <c r="O90" s="92">
        <f t="shared" si="13"/>
        <v>8</v>
      </c>
      <c r="P90" s="92">
        <f t="shared" si="13"/>
        <v>9</v>
      </c>
      <c r="Q90" s="92">
        <f t="shared" si="13"/>
        <v>8</v>
      </c>
      <c r="R90" s="92">
        <f t="shared" si="13"/>
        <v>9</v>
      </c>
      <c r="S90" s="92">
        <f t="shared" si="13"/>
        <v>8</v>
      </c>
      <c r="T90" s="92">
        <f t="shared" si="13"/>
        <v>9</v>
      </c>
      <c r="U90" s="92">
        <f t="shared" si="13"/>
        <v>8</v>
      </c>
      <c r="V90" s="92">
        <f t="shared" si="13"/>
        <v>9</v>
      </c>
      <c r="W90" s="92">
        <f t="shared" si="13"/>
        <v>8</v>
      </c>
      <c r="X90" s="102" t="s">
        <v>1025</v>
      </c>
      <c r="Y90" s="93" t="s">
        <v>988</v>
      </c>
      <c r="Z90" s="93" t="s">
        <v>989</v>
      </c>
      <c r="AA90" s="94"/>
      <c r="AB90" s="1"/>
      <c r="AC90" s="1"/>
      <c r="AD90" s="1"/>
      <c r="AE90" s="1"/>
      <c r="AF90" s="1"/>
      <c r="AG90" s="1"/>
      <c r="AH90" s="1"/>
      <c r="AI90" s="1"/>
      <c r="AJ90" s="1"/>
      <c r="AK90" s="1"/>
      <c r="AL90" s="1"/>
      <c r="AM90" s="1"/>
    </row>
    <row r="91" spans="2:39" ht="16.5" customHeight="1" x14ac:dyDescent="0.3">
      <c r="B91" s="109"/>
      <c r="C91" s="118"/>
      <c r="D91" s="102"/>
      <c r="E91" s="102"/>
      <c r="F91" s="102"/>
      <c r="G91" s="102"/>
      <c r="H91" s="102"/>
      <c r="I91" s="102"/>
      <c r="J91" s="102"/>
      <c r="K91" s="98">
        <v>12</v>
      </c>
      <c r="L91" s="98">
        <v>1</v>
      </c>
      <c r="M91" s="98">
        <v>1</v>
      </c>
      <c r="N91" s="98">
        <v>1</v>
      </c>
      <c r="O91" s="98">
        <v>1</v>
      </c>
      <c r="P91" s="98">
        <v>1</v>
      </c>
      <c r="Q91" s="98">
        <v>1</v>
      </c>
      <c r="R91" s="98">
        <v>1</v>
      </c>
      <c r="S91" s="98">
        <v>1</v>
      </c>
      <c r="T91" s="98">
        <v>1</v>
      </c>
      <c r="U91" s="98">
        <v>1</v>
      </c>
      <c r="V91" s="98">
        <v>1</v>
      </c>
      <c r="W91" s="98">
        <v>1</v>
      </c>
      <c r="X91" s="102"/>
      <c r="Y91" s="99" t="s">
        <v>990</v>
      </c>
      <c r="Z91" s="99" t="s">
        <v>991</v>
      </c>
      <c r="AA91" s="100"/>
      <c r="AB91" s="1"/>
      <c r="AC91" s="1"/>
      <c r="AD91" s="1"/>
      <c r="AE91" s="1"/>
      <c r="AF91" s="1"/>
      <c r="AG91" s="1"/>
      <c r="AH91" s="1"/>
      <c r="AI91" s="1"/>
      <c r="AJ91" s="1"/>
      <c r="AK91" s="1"/>
      <c r="AL91" s="1"/>
      <c r="AM91" s="1"/>
    </row>
    <row r="92" spans="2:39" ht="16.5" customHeight="1" x14ac:dyDescent="0.3">
      <c r="B92" s="109"/>
      <c r="C92" s="118"/>
      <c r="D92" s="102"/>
      <c r="E92" s="102"/>
      <c r="F92" s="102"/>
      <c r="G92" s="102"/>
      <c r="H92" s="102"/>
      <c r="I92" s="102"/>
      <c r="J92" s="102"/>
      <c r="K92" s="98">
        <v>60</v>
      </c>
      <c r="L92" s="98">
        <v>5</v>
      </c>
      <c r="M92" s="98">
        <v>5</v>
      </c>
      <c r="N92" s="98">
        <v>5</v>
      </c>
      <c r="O92" s="98">
        <v>5</v>
      </c>
      <c r="P92" s="98">
        <v>5</v>
      </c>
      <c r="Q92" s="98">
        <v>5</v>
      </c>
      <c r="R92" s="98">
        <v>5</v>
      </c>
      <c r="S92" s="98">
        <v>5</v>
      </c>
      <c r="T92" s="98">
        <v>5</v>
      </c>
      <c r="U92" s="98">
        <v>5</v>
      </c>
      <c r="V92" s="98">
        <v>5</v>
      </c>
      <c r="W92" s="98">
        <v>5</v>
      </c>
      <c r="X92" s="102"/>
      <c r="Y92" s="99" t="s">
        <v>992</v>
      </c>
      <c r="Z92" s="99" t="s">
        <v>993</v>
      </c>
      <c r="AA92" s="100"/>
      <c r="AB92" s="1"/>
      <c r="AC92" s="1"/>
      <c r="AD92" s="1"/>
      <c r="AE92" s="1"/>
      <c r="AF92" s="1"/>
      <c r="AG92" s="1"/>
      <c r="AH92" s="1"/>
      <c r="AI92" s="1"/>
      <c r="AJ92" s="1"/>
      <c r="AK92" s="1"/>
      <c r="AL92" s="1"/>
      <c r="AM92" s="1"/>
    </row>
    <row r="93" spans="2:39" ht="16.5" customHeight="1" x14ac:dyDescent="0.3">
      <c r="B93" s="109"/>
      <c r="C93" s="118"/>
      <c r="D93" s="102"/>
      <c r="E93" s="102"/>
      <c r="F93" s="102"/>
      <c r="G93" s="102"/>
      <c r="H93" s="102"/>
      <c r="I93" s="102"/>
      <c r="J93" s="102"/>
      <c r="K93" s="98">
        <v>12</v>
      </c>
      <c r="L93" s="98">
        <v>1</v>
      </c>
      <c r="M93" s="98">
        <v>1</v>
      </c>
      <c r="N93" s="98">
        <v>1</v>
      </c>
      <c r="O93" s="98">
        <v>1</v>
      </c>
      <c r="P93" s="98">
        <v>1</v>
      </c>
      <c r="Q93" s="98">
        <v>1</v>
      </c>
      <c r="R93" s="98">
        <v>1</v>
      </c>
      <c r="S93" s="98">
        <v>1</v>
      </c>
      <c r="T93" s="98">
        <v>1</v>
      </c>
      <c r="U93" s="98">
        <v>1</v>
      </c>
      <c r="V93" s="98">
        <v>1</v>
      </c>
      <c r="W93" s="98">
        <v>1</v>
      </c>
      <c r="X93" s="102"/>
      <c r="Y93" s="99" t="s">
        <v>994</v>
      </c>
      <c r="Z93" s="99" t="s">
        <v>995</v>
      </c>
      <c r="AA93" s="100"/>
      <c r="AB93" s="1"/>
      <c r="AC93" s="1"/>
      <c r="AD93" s="1"/>
      <c r="AE93" s="1"/>
      <c r="AF93" s="1"/>
      <c r="AG93" s="1"/>
      <c r="AH93" s="1"/>
      <c r="AI93" s="1"/>
      <c r="AJ93" s="1"/>
      <c r="AK93" s="1"/>
      <c r="AL93" s="1"/>
      <c r="AM93" s="1"/>
    </row>
    <row r="94" spans="2:39" ht="16.5" customHeight="1" x14ac:dyDescent="0.3">
      <c r="B94" s="109"/>
      <c r="C94" s="118"/>
      <c r="D94" s="102"/>
      <c r="E94" s="102"/>
      <c r="F94" s="102"/>
      <c r="G94" s="102"/>
      <c r="H94" s="102"/>
      <c r="I94" s="102"/>
      <c r="J94" s="102"/>
      <c r="K94" s="98">
        <v>5</v>
      </c>
      <c r="L94" s="98">
        <v>0</v>
      </c>
      <c r="M94" s="98">
        <v>0</v>
      </c>
      <c r="N94" s="98">
        <v>1</v>
      </c>
      <c r="O94" s="98">
        <v>0</v>
      </c>
      <c r="P94" s="98">
        <v>1</v>
      </c>
      <c r="Q94" s="98">
        <v>0</v>
      </c>
      <c r="R94" s="98">
        <v>1</v>
      </c>
      <c r="S94" s="98">
        <v>0</v>
      </c>
      <c r="T94" s="98">
        <v>1</v>
      </c>
      <c r="U94" s="98">
        <v>0</v>
      </c>
      <c r="V94" s="98">
        <v>1</v>
      </c>
      <c r="W94" s="98">
        <v>0</v>
      </c>
      <c r="X94" s="102"/>
      <c r="Y94" s="99" t="s">
        <v>996</v>
      </c>
      <c r="Z94" s="99" t="s">
        <v>997</v>
      </c>
      <c r="AA94" s="100"/>
      <c r="AB94" s="1"/>
      <c r="AC94" s="1"/>
      <c r="AD94" s="1"/>
      <c r="AE94" s="1"/>
      <c r="AF94" s="1"/>
      <c r="AG94" s="1"/>
      <c r="AH94" s="1"/>
      <c r="AI94" s="1"/>
      <c r="AJ94" s="1"/>
      <c r="AK94" s="1"/>
      <c r="AL94" s="1"/>
      <c r="AM94" s="1"/>
    </row>
    <row r="95" spans="2:39" ht="16.5" customHeight="1" x14ac:dyDescent="0.3">
      <c r="B95" s="109"/>
      <c r="C95" s="118"/>
      <c r="D95" s="102"/>
      <c r="E95" s="102"/>
      <c r="F95" s="102"/>
      <c r="G95" s="102"/>
      <c r="H95" s="102"/>
      <c r="I95" s="102"/>
      <c r="J95" s="102"/>
      <c r="K95" s="98">
        <v>10</v>
      </c>
      <c r="L95" s="98">
        <v>0</v>
      </c>
      <c r="M95" s="98">
        <v>0</v>
      </c>
      <c r="N95" s="98">
        <v>1</v>
      </c>
      <c r="O95" s="98">
        <v>1</v>
      </c>
      <c r="P95" s="98">
        <v>1</v>
      </c>
      <c r="Q95" s="98">
        <v>1</v>
      </c>
      <c r="R95" s="98">
        <v>1</v>
      </c>
      <c r="S95" s="98">
        <v>1</v>
      </c>
      <c r="T95" s="98">
        <v>1</v>
      </c>
      <c r="U95" s="98">
        <v>1</v>
      </c>
      <c r="V95" s="98">
        <v>1</v>
      </c>
      <c r="W95" s="98">
        <v>1</v>
      </c>
      <c r="X95" s="102"/>
      <c r="Y95" s="99" t="s">
        <v>998</v>
      </c>
      <c r="Z95" s="99" t="s">
        <v>999</v>
      </c>
      <c r="AA95" s="100"/>
      <c r="AB95" s="1"/>
      <c r="AC95" s="1"/>
      <c r="AD95" s="1"/>
      <c r="AE95" s="1"/>
      <c r="AF95" s="1"/>
      <c r="AG95" s="1"/>
      <c r="AH95" s="1"/>
      <c r="AI95" s="1"/>
      <c r="AJ95" s="1"/>
      <c r="AK95" s="1"/>
      <c r="AL95" s="1"/>
      <c r="AM95" s="1"/>
    </row>
    <row r="96" spans="2:39" ht="16.5" customHeight="1" x14ac:dyDescent="0.3">
      <c r="B96" s="109"/>
      <c r="C96" s="118"/>
      <c r="D96" s="102" t="s">
        <v>355</v>
      </c>
      <c r="E96" s="102"/>
      <c r="F96" s="102" t="s">
        <v>488</v>
      </c>
      <c r="G96" s="102" t="s">
        <v>489</v>
      </c>
      <c r="H96" s="102" t="s">
        <v>490</v>
      </c>
      <c r="I96" s="102" t="s">
        <v>491</v>
      </c>
      <c r="J96" s="102" t="s">
        <v>492</v>
      </c>
      <c r="K96" s="92">
        <f>SUM(K97:K101)</f>
        <v>3060</v>
      </c>
      <c r="L96" s="92">
        <f t="shared" ref="L96:W96" si="14">SUM(L97:L101)</f>
        <v>255</v>
      </c>
      <c r="M96" s="92">
        <f t="shared" si="14"/>
        <v>255</v>
      </c>
      <c r="N96" s="92">
        <f t="shared" si="14"/>
        <v>255</v>
      </c>
      <c r="O96" s="92">
        <f t="shared" si="14"/>
        <v>255</v>
      </c>
      <c r="P96" s="92">
        <f t="shared" si="14"/>
        <v>255</v>
      </c>
      <c r="Q96" s="92">
        <f t="shared" si="14"/>
        <v>255</v>
      </c>
      <c r="R96" s="92">
        <f t="shared" si="14"/>
        <v>255</v>
      </c>
      <c r="S96" s="92">
        <f t="shared" si="14"/>
        <v>255</v>
      </c>
      <c r="T96" s="92">
        <f t="shared" si="14"/>
        <v>255</v>
      </c>
      <c r="U96" s="92">
        <f t="shared" si="14"/>
        <v>255</v>
      </c>
      <c r="V96" s="92">
        <f t="shared" si="14"/>
        <v>255</v>
      </c>
      <c r="W96" s="92">
        <f t="shared" si="14"/>
        <v>255</v>
      </c>
      <c r="X96" s="102" t="s">
        <v>987</v>
      </c>
      <c r="Y96" s="93" t="s">
        <v>988</v>
      </c>
      <c r="Z96" s="93" t="s">
        <v>989</v>
      </c>
      <c r="AA96" s="94"/>
      <c r="AB96" s="1"/>
      <c r="AC96" s="1"/>
      <c r="AD96" s="1"/>
      <c r="AE96" s="1"/>
      <c r="AF96" s="1"/>
      <c r="AG96" s="1"/>
      <c r="AH96" s="1"/>
      <c r="AI96" s="1"/>
      <c r="AJ96" s="1"/>
      <c r="AK96" s="1"/>
      <c r="AL96" s="1"/>
      <c r="AM96" s="1"/>
    </row>
    <row r="97" spans="2:39" ht="16.5" customHeight="1" x14ac:dyDescent="0.3">
      <c r="B97" s="109"/>
      <c r="C97" s="118"/>
      <c r="D97" s="102"/>
      <c r="E97" s="102"/>
      <c r="F97" s="102"/>
      <c r="G97" s="102"/>
      <c r="H97" s="102"/>
      <c r="I97" s="102"/>
      <c r="J97" s="102"/>
      <c r="K97" s="98">
        <v>1500</v>
      </c>
      <c r="L97" s="98">
        <v>125</v>
      </c>
      <c r="M97" s="98">
        <v>125</v>
      </c>
      <c r="N97" s="98">
        <v>125</v>
      </c>
      <c r="O97" s="98">
        <v>125</v>
      </c>
      <c r="P97" s="98">
        <v>125</v>
      </c>
      <c r="Q97" s="98">
        <v>125</v>
      </c>
      <c r="R97" s="98">
        <v>125</v>
      </c>
      <c r="S97" s="98">
        <v>125</v>
      </c>
      <c r="T97" s="98">
        <v>125</v>
      </c>
      <c r="U97" s="98">
        <v>125</v>
      </c>
      <c r="V97" s="98">
        <v>125</v>
      </c>
      <c r="W97" s="98">
        <v>125</v>
      </c>
      <c r="X97" s="102"/>
      <c r="Y97" s="99" t="s">
        <v>990</v>
      </c>
      <c r="Z97" s="99" t="s">
        <v>991</v>
      </c>
      <c r="AA97" s="100"/>
      <c r="AB97" s="1"/>
      <c r="AC97" s="1"/>
      <c r="AD97" s="1"/>
      <c r="AE97" s="1"/>
      <c r="AF97" s="1"/>
      <c r="AG97" s="1"/>
      <c r="AH97" s="1"/>
      <c r="AI97" s="1"/>
      <c r="AJ97" s="1"/>
      <c r="AK97" s="1"/>
      <c r="AL97" s="1"/>
      <c r="AM97" s="1"/>
    </row>
    <row r="98" spans="2:39" ht="16.5" customHeight="1" x14ac:dyDescent="0.3">
      <c r="B98" s="109"/>
      <c r="C98" s="118"/>
      <c r="D98" s="102"/>
      <c r="E98" s="102"/>
      <c r="F98" s="102"/>
      <c r="G98" s="102"/>
      <c r="H98" s="102"/>
      <c r="I98" s="102"/>
      <c r="J98" s="102"/>
      <c r="K98" s="98">
        <v>420</v>
      </c>
      <c r="L98" s="98">
        <v>35</v>
      </c>
      <c r="M98" s="98">
        <v>35</v>
      </c>
      <c r="N98" s="98">
        <v>35</v>
      </c>
      <c r="O98" s="98">
        <v>35</v>
      </c>
      <c r="P98" s="98">
        <v>35</v>
      </c>
      <c r="Q98" s="98">
        <v>35</v>
      </c>
      <c r="R98" s="98">
        <v>35</v>
      </c>
      <c r="S98" s="98">
        <v>35</v>
      </c>
      <c r="T98" s="98">
        <v>35</v>
      </c>
      <c r="U98" s="98">
        <v>35</v>
      </c>
      <c r="V98" s="98">
        <v>35</v>
      </c>
      <c r="W98" s="98">
        <v>35</v>
      </c>
      <c r="X98" s="102"/>
      <c r="Y98" s="99" t="s">
        <v>992</v>
      </c>
      <c r="Z98" s="99" t="s">
        <v>993</v>
      </c>
      <c r="AA98" s="100"/>
      <c r="AB98" s="1"/>
      <c r="AC98" s="1"/>
      <c r="AD98" s="1"/>
      <c r="AE98" s="1"/>
      <c r="AF98" s="1"/>
      <c r="AG98" s="1"/>
      <c r="AH98" s="1"/>
      <c r="AI98" s="1"/>
      <c r="AJ98" s="1"/>
      <c r="AK98" s="1"/>
      <c r="AL98" s="1"/>
      <c r="AM98" s="1"/>
    </row>
    <row r="99" spans="2:39" ht="16.5" customHeight="1" x14ac:dyDescent="0.3">
      <c r="B99" s="109"/>
      <c r="C99" s="118"/>
      <c r="D99" s="102"/>
      <c r="E99" s="102"/>
      <c r="F99" s="102"/>
      <c r="G99" s="102"/>
      <c r="H99" s="102"/>
      <c r="I99" s="102"/>
      <c r="J99" s="102"/>
      <c r="K99" s="98">
        <v>660</v>
      </c>
      <c r="L99" s="98">
        <v>55</v>
      </c>
      <c r="M99" s="98">
        <v>55</v>
      </c>
      <c r="N99" s="98">
        <v>55</v>
      </c>
      <c r="O99" s="98">
        <v>55</v>
      </c>
      <c r="P99" s="98">
        <v>55</v>
      </c>
      <c r="Q99" s="98">
        <v>55</v>
      </c>
      <c r="R99" s="98">
        <v>55</v>
      </c>
      <c r="S99" s="98">
        <v>55</v>
      </c>
      <c r="T99" s="98">
        <v>55</v>
      </c>
      <c r="U99" s="98">
        <v>55</v>
      </c>
      <c r="V99" s="98">
        <v>55</v>
      </c>
      <c r="W99" s="98">
        <v>55</v>
      </c>
      <c r="X99" s="102"/>
      <c r="Y99" s="99" t="s">
        <v>994</v>
      </c>
      <c r="Z99" s="99" t="s">
        <v>995</v>
      </c>
      <c r="AA99" s="100"/>
      <c r="AB99" s="1"/>
      <c r="AC99" s="1"/>
      <c r="AD99" s="1"/>
      <c r="AE99" s="1"/>
      <c r="AF99" s="1"/>
      <c r="AG99" s="1"/>
      <c r="AH99" s="1"/>
      <c r="AI99" s="1"/>
      <c r="AJ99" s="1"/>
      <c r="AK99" s="1"/>
      <c r="AL99" s="1"/>
      <c r="AM99" s="1"/>
    </row>
    <row r="100" spans="2:39" ht="16.5" customHeight="1" x14ac:dyDescent="0.3">
      <c r="B100" s="109"/>
      <c r="C100" s="118"/>
      <c r="D100" s="102"/>
      <c r="E100" s="102"/>
      <c r="F100" s="102"/>
      <c r="G100" s="102"/>
      <c r="H100" s="102"/>
      <c r="I100" s="102"/>
      <c r="J100" s="102"/>
      <c r="K100" s="101">
        <v>120</v>
      </c>
      <c r="L100" s="98">
        <v>10</v>
      </c>
      <c r="M100" s="98">
        <v>10</v>
      </c>
      <c r="N100" s="98">
        <v>10</v>
      </c>
      <c r="O100" s="98">
        <v>10</v>
      </c>
      <c r="P100" s="98">
        <v>10</v>
      </c>
      <c r="Q100" s="98">
        <v>10</v>
      </c>
      <c r="R100" s="98">
        <v>10</v>
      </c>
      <c r="S100" s="98">
        <v>10</v>
      </c>
      <c r="T100" s="98">
        <v>10</v>
      </c>
      <c r="U100" s="98">
        <v>10</v>
      </c>
      <c r="V100" s="98">
        <v>10</v>
      </c>
      <c r="W100" s="98">
        <v>10</v>
      </c>
      <c r="X100" s="102"/>
      <c r="Y100" s="99" t="s">
        <v>996</v>
      </c>
      <c r="Z100" s="99" t="s">
        <v>997</v>
      </c>
      <c r="AA100" s="100"/>
      <c r="AB100" s="1"/>
      <c r="AC100" s="1"/>
      <c r="AD100" s="1"/>
      <c r="AE100" s="1"/>
      <c r="AF100" s="1"/>
      <c r="AG100" s="1"/>
      <c r="AH100" s="1"/>
      <c r="AI100" s="1"/>
      <c r="AJ100" s="1"/>
      <c r="AK100" s="1"/>
      <c r="AL100" s="1"/>
      <c r="AM100" s="1"/>
    </row>
    <row r="101" spans="2:39" ht="16.5" customHeight="1" x14ac:dyDescent="0.3">
      <c r="B101" s="109"/>
      <c r="C101" s="118"/>
      <c r="D101" s="102"/>
      <c r="E101" s="102"/>
      <c r="F101" s="102"/>
      <c r="G101" s="102"/>
      <c r="H101" s="102"/>
      <c r="I101" s="102"/>
      <c r="J101" s="102"/>
      <c r="K101" s="98">
        <v>360</v>
      </c>
      <c r="L101" s="98">
        <v>30</v>
      </c>
      <c r="M101" s="98">
        <v>30</v>
      </c>
      <c r="N101" s="98">
        <v>30</v>
      </c>
      <c r="O101" s="98">
        <v>30</v>
      </c>
      <c r="P101" s="98">
        <v>30</v>
      </c>
      <c r="Q101" s="98">
        <v>30</v>
      </c>
      <c r="R101" s="98">
        <v>30</v>
      </c>
      <c r="S101" s="98">
        <v>30</v>
      </c>
      <c r="T101" s="98">
        <v>30</v>
      </c>
      <c r="U101" s="98">
        <v>30</v>
      </c>
      <c r="V101" s="98">
        <v>30</v>
      </c>
      <c r="W101" s="98">
        <v>30</v>
      </c>
      <c r="X101" s="102"/>
      <c r="Y101" s="99" t="s">
        <v>998</v>
      </c>
      <c r="Z101" s="99" t="s">
        <v>999</v>
      </c>
      <c r="AA101" s="100"/>
      <c r="AB101" s="1"/>
      <c r="AC101" s="1"/>
      <c r="AD101" s="1"/>
      <c r="AE101" s="1"/>
      <c r="AF101" s="1"/>
      <c r="AG101" s="1"/>
      <c r="AH101" s="1"/>
      <c r="AI101" s="1"/>
      <c r="AJ101" s="1"/>
      <c r="AK101" s="1"/>
      <c r="AL101" s="1"/>
      <c r="AM101" s="1"/>
    </row>
    <row r="102" spans="2:39" ht="16.5" customHeight="1" x14ac:dyDescent="0.3">
      <c r="B102" s="119" t="s">
        <v>73</v>
      </c>
      <c r="C102" s="118" t="s">
        <v>493</v>
      </c>
      <c r="D102" s="102" t="s">
        <v>355</v>
      </c>
      <c r="E102" s="102"/>
      <c r="F102" s="102" t="s">
        <v>494</v>
      </c>
      <c r="G102" s="102" t="s">
        <v>495</v>
      </c>
      <c r="H102" s="102" t="s">
        <v>496</v>
      </c>
      <c r="I102" s="102" t="s">
        <v>497</v>
      </c>
      <c r="J102" s="102" t="s">
        <v>498</v>
      </c>
      <c r="K102" s="92">
        <f>SUM(K103:K107)</f>
        <v>28</v>
      </c>
      <c r="L102" s="92">
        <f t="shared" ref="L102:W102" si="15">SUM(L103:L107)</f>
        <v>1</v>
      </c>
      <c r="M102" s="92">
        <f t="shared" si="15"/>
        <v>1</v>
      </c>
      <c r="N102" s="92">
        <f t="shared" si="15"/>
        <v>5</v>
      </c>
      <c r="O102" s="92">
        <f t="shared" si="15"/>
        <v>1</v>
      </c>
      <c r="P102" s="92">
        <f t="shared" si="15"/>
        <v>2</v>
      </c>
      <c r="Q102" s="92">
        <f t="shared" si="15"/>
        <v>4</v>
      </c>
      <c r="R102" s="92">
        <f t="shared" si="15"/>
        <v>1</v>
      </c>
      <c r="S102" s="92">
        <f t="shared" si="15"/>
        <v>2</v>
      </c>
      <c r="T102" s="92">
        <f t="shared" si="15"/>
        <v>4</v>
      </c>
      <c r="U102" s="92">
        <f t="shared" si="15"/>
        <v>2</v>
      </c>
      <c r="V102" s="92">
        <f t="shared" si="15"/>
        <v>2</v>
      </c>
      <c r="W102" s="92">
        <f t="shared" si="15"/>
        <v>3</v>
      </c>
      <c r="X102" s="102" t="s">
        <v>1025</v>
      </c>
      <c r="Y102" s="93" t="s">
        <v>988</v>
      </c>
      <c r="Z102" s="93" t="s">
        <v>989</v>
      </c>
      <c r="AA102" s="94"/>
      <c r="AB102" s="1"/>
      <c r="AC102" s="1"/>
      <c r="AD102" s="1"/>
      <c r="AE102" s="1"/>
      <c r="AF102" s="1"/>
      <c r="AG102" s="1"/>
      <c r="AH102" s="1"/>
      <c r="AI102" s="1"/>
      <c r="AJ102" s="1"/>
      <c r="AK102" s="1"/>
      <c r="AL102" s="1"/>
      <c r="AM102" s="1"/>
    </row>
    <row r="103" spans="2:39" ht="16.5" customHeight="1" x14ac:dyDescent="0.3">
      <c r="B103" s="119"/>
      <c r="C103" s="118"/>
      <c r="D103" s="102"/>
      <c r="E103" s="102"/>
      <c r="F103" s="102"/>
      <c r="G103" s="102"/>
      <c r="H103" s="102"/>
      <c r="I103" s="102"/>
      <c r="J103" s="102"/>
      <c r="K103" s="98">
        <v>4</v>
      </c>
      <c r="L103" s="98">
        <v>0</v>
      </c>
      <c r="M103" s="98">
        <v>0</v>
      </c>
      <c r="N103" s="98">
        <v>1</v>
      </c>
      <c r="O103" s="98">
        <v>0</v>
      </c>
      <c r="P103" s="98">
        <v>0</v>
      </c>
      <c r="Q103" s="98">
        <v>1</v>
      </c>
      <c r="R103" s="98">
        <v>0</v>
      </c>
      <c r="S103" s="98">
        <v>0</v>
      </c>
      <c r="T103" s="98">
        <v>1</v>
      </c>
      <c r="U103" s="98">
        <v>0</v>
      </c>
      <c r="V103" s="98">
        <v>0</v>
      </c>
      <c r="W103" s="98">
        <v>1</v>
      </c>
      <c r="X103" s="102"/>
      <c r="Y103" s="99" t="s">
        <v>990</v>
      </c>
      <c r="Z103" s="99" t="s">
        <v>991</v>
      </c>
      <c r="AA103" s="100"/>
      <c r="AB103" s="1"/>
      <c r="AC103" s="1"/>
      <c r="AD103" s="1"/>
      <c r="AE103" s="1"/>
      <c r="AF103" s="1"/>
      <c r="AG103" s="1"/>
      <c r="AH103" s="1"/>
      <c r="AI103" s="1"/>
      <c r="AJ103" s="1"/>
      <c r="AK103" s="1"/>
      <c r="AL103" s="1"/>
      <c r="AM103" s="1"/>
    </row>
    <row r="104" spans="2:39" ht="16.5" customHeight="1" x14ac:dyDescent="0.3">
      <c r="B104" s="119"/>
      <c r="C104" s="118"/>
      <c r="D104" s="102"/>
      <c r="E104" s="102"/>
      <c r="F104" s="102"/>
      <c r="G104" s="102"/>
      <c r="H104" s="102"/>
      <c r="I104" s="102"/>
      <c r="J104" s="102"/>
      <c r="K104" s="98">
        <v>4</v>
      </c>
      <c r="L104" s="98">
        <v>0</v>
      </c>
      <c r="M104" s="98">
        <v>0</v>
      </c>
      <c r="N104" s="98">
        <v>1</v>
      </c>
      <c r="O104" s="98">
        <v>0</v>
      </c>
      <c r="P104" s="98">
        <v>0</v>
      </c>
      <c r="Q104" s="98">
        <v>1</v>
      </c>
      <c r="R104" s="98">
        <v>0</v>
      </c>
      <c r="S104" s="98">
        <v>0</v>
      </c>
      <c r="T104" s="98">
        <v>1</v>
      </c>
      <c r="U104" s="98">
        <v>0</v>
      </c>
      <c r="V104" s="98">
        <v>0</v>
      </c>
      <c r="W104" s="98">
        <v>1</v>
      </c>
      <c r="X104" s="102"/>
      <c r="Y104" s="99" t="s">
        <v>992</v>
      </c>
      <c r="Z104" s="99" t="s">
        <v>993</v>
      </c>
      <c r="AA104" s="100"/>
      <c r="AB104" s="1"/>
      <c r="AC104" s="1"/>
      <c r="AD104" s="1"/>
      <c r="AE104" s="1"/>
      <c r="AF104" s="1"/>
      <c r="AG104" s="1"/>
      <c r="AH104" s="1"/>
      <c r="AI104" s="1"/>
      <c r="AJ104" s="1"/>
      <c r="AK104" s="1"/>
      <c r="AL104" s="1"/>
      <c r="AM104" s="1"/>
    </row>
    <row r="105" spans="2:39" ht="16.5" customHeight="1" x14ac:dyDescent="0.3">
      <c r="B105" s="119"/>
      <c r="C105" s="118"/>
      <c r="D105" s="102"/>
      <c r="E105" s="102"/>
      <c r="F105" s="102"/>
      <c r="G105" s="102"/>
      <c r="H105" s="102"/>
      <c r="I105" s="102"/>
      <c r="J105" s="102"/>
      <c r="K105" s="98">
        <v>4</v>
      </c>
      <c r="L105" s="98">
        <v>0</v>
      </c>
      <c r="M105" s="98">
        <v>0</v>
      </c>
      <c r="N105" s="98">
        <v>1</v>
      </c>
      <c r="O105" s="98">
        <v>0</v>
      </c>
      <c r="P105" s="98">
        <v>1</v>
      </c>
      <c r="Q105" s="98">
        <v>0</v>
      </c>
      <c r="R105" s="98">
        <v>0</v>
      </c>
      <c r="S105" s="98">
        <v>1</v>
      </c>
      <c r="T105" s="98">
        <v>0</v>
      </c>
      <c r="U105" s="98">
        <v>0</v>
      </c>
      <c r="V105" s="98">
        <v>1</v>
      </c>
      <c r="W105" s="98">
        <v>0</v>
      </c>
      <c r="X105" s="102"/>
      <c r="Y105" s="99" t="s">
        <v>994</v>
      </c>
      <c r="Z105" s="99" t="s">
        <v>995</v>
      </c>
      <c r="AA105" s="100"/>
      <c r="AB105" s="1"/>
      <c r="AC105" s="1"/>
      <c r="AD105" s="1"/>
      <c r="AE105" s="1"/>
      <c r="AF105" s="1"/>
      <c r="AG105" s="1"/>
      <c r="AH105" s="1"/>
      <c r="AI105" s="1"/>
      <c r="AJ105" s="1"/>
      <c r="AK105" s="1"/>
      <c r="AL105" s="1"/>
      <c r="AM105" s="1"/>
    </row>
    <row r="106" spans="2:39" ht="16.5" customHeight="1" x14ac:dyDescent="0.3">
      <c r="B106" s="119"/>
      <c r="C106" s="118"/>
      <c r="D106" s="102"/>
      <c r="E106" s="102"/>
      <c r="F106" s="102"/>
      <c r="G106" s="102"/>
      <c r="H106" s="102"/>
      <c r="I106" s="102"/>
      <c r="J106" s="102"/>
      <c r="K106" s="98">
        <v>4</v>
      </c>
      <c r="L106" s="98">
        <v>0</v>
      </c>
      <c r="M106" s="98">
        <v>0</v>
      </c>
      <c r="N106" s="98">
        <v>1</v>
      </c>
      <c r="O106" s="98">
        <v>0</v>
      </c>
      <c r="P106" s="98">
        <v>0</v>
      </c>
      <c r="Q106" s="98">
        <v>1</v>
      </c>
      <c r="R106" s="98">
        <v>0</v>
      </c>
      <c r="S106" s="98">
        <v>0</v>
      </c>
      <c r="T106" s="98">
        <v>1</v>
      </c>
      <c r="U106" s="98">
        <v>1</v>
      </c>
      <c r="V106" s="98">
        <v>0</v>
      </c>
      <c r="W106" s="98">
        <v>0</v>
      </c>
      <c r="X106" s="102"/>
      <c r="Y106" s="99" t="s">
        <v>996</v>
      </c>
      <c r="Z106" s="99" t="s">
        <v>997</v>
      </c>
      <c r="AA106" s="100"/>
      <c r="AB106" s="1"/>
      <c r="AC106" s="1"/>
      <c r="AD106" s="1"/>
      <c r="AE106" s="1"/>
      <c r="AF106" s="1"/>
      <c r="AG106" s="1"/>
      <c r="AH106" s="1"/>
      <c r="AI106" s="1"/>
      <c r="AJ106" s="1"/>
      <c r="AK106" s="1"/>
      <c r="AL106" s="1"/>
      <c r="AM106" s="1"/>
    </row>
    <row r="107" spans="2:39" ht="16.5" customHeight="1" x14ac:dyDescent="0.3">
      <c r="B107" s="119"/>
      <c r="C107" s="118"/>
      <c r="D107" s="102"/>
      <c r="E107" s="102"/>
      <c r="F107" s="102"/>
      <c r="G107" s="102"/>
      <c r="H107" s="102"/>
      <c r="I107" s="102"/>
      <c r="J107" s="102"/>
      <c r="K107" s="98">
        <v>12</v>
      </c>
      <c r="L107" s="98">
        <v>1</v>
      </c>
      <c r="M107" s="98">
        <v>1</v>
      </c>
      <c r="N107" s="98">
        <v>1</v>
      </c>
      <c r="O107" s="98">
        <v>1</v>
      </c>
      <c r="P107" s="98">
        <v>1</v>
      </c>
      <c r="Q107" s="98">
        <v>1</v>
      </c>
      <c r="R107" s="98">
        <v>1</v>
      </c>
      <c r="S107" s="98">
        <v>1</v>
      </c>
      <c r="T107" s="98">
        <v>1</v>
      </c>
      <c r="U107" s="98">
        <v>1</v>
      </c>
      <c r="V107" s="98">
        <v>1</v>
      </c>
      <c r="W107" s="98">
        <v>1</v>
      </c>
      <c r="X107" s="102"/>
      <c r="Y107" s="99" t="s">
        <v>998</v>
      </c>
      <c r="Z107" s="99" t="s">
        <v>999</v>
      </c>
      <c r="AA107" s="100"/>
      <c r="AB107" s="1"/>
      <c r="AC107" s="1"/>
      <c r="AD107" s="1"/>
      <c r="AE107" s="1"/>
      <c r="AF107" s="1"/>
      <c r="AG107" s="1"/>
      <c r="AH107" s="1"/>
      <c r="AI107" s="1"/>
      <c r="AJ107" s="1"/>
      <c r="AK107" s="1"/>
      <c r="AL107" s="1"/>
      <c r="AM107" s="1"/>
    </row>
    <row r="108" spans="2:39" ht="16.5" customHeight="1" x14ac:dyDescent="0.3">
      <c r="B108" s="119" t="s">
        <v>86</v>
      </c>
      <c r="C108" s="118" t="s">
        <v>127</v>
      </c>
      <c r="D108" s="102" t="s">
        <v>670</v>
      </c>
      <c r="E108" s="102"/>
      <c r="F108" s="102" t="s">
        <v>574</v>
      </c>
      <c r="G108" s="102" t="s">
        <v>575</v>
      </c>
      <c r="H108" s="102" t="s">
        <v>576</v>
      </c>
      <c r="I108" s="102" t="s">
        <v>577</v>
      </c>
      <c r="J108" s="102" t="s">
        <v>578</v>
      </c>
      <c r="K108" s="92">
        <f>SUM(K109:K113)</f>
        <v>272960</v>
      </c>
      <c r="L108" s="92">
        <f t="shared" ref="L108:W108" si="16">SUM(L109:L113)</f>
        <v>22745</v>
      </c>
      <c r="M108" s="92">
        <f t="shared" si="16"/>
        <v>22745</v>
      </c>
      <c r="N108" s="92">
        <f t="shared" si="16"/>
        <v>22747</v>
      </c>
      <c r="O108" s="92">
        <f t="shared" si="16"/>
        <v>22747</v>
      </c>
      <c r="P108" s="92">
        <f t="shared" si="16"/>
        <v>22747</v>
      </c>
      <c r="Q108" s="92">
        <f t="shared" si="16"/>
        <v>22747</v>
      </c>
      <c r="R108" s="92">
        <f t="shared" si="16"/>
        <v>22747</v>
      </c>
      <c r="S108" s="92">
        <f t="shared" si="16"/>
        <v>22747</v>
      </c>
      <c r="T108" s="92">
        <f t="shared" si="16"/>
        <v>22747</v>
      </c>
      <c r="U108" s="92">
        <f t="shared" si="16"/>
        <v>22747</v>
      </c>
      <c r="V108" s="92">
        <f t="shared" si="16"/>
        <v>22747</v>
      </c>
      <c r="W108" s="92">
        <f t="shared" si="16"/>
        <v>22747</v>
      </c>
      <c r="X108" s="102" t="s">
        <v>1026</v>
      </c>
      <c r="Y108" s="93" t="s">
        <v>988</v>
      </c>
      <c r="Z108" s="93" t="s">
        <v>989</v>
      </c>
      <c r="AA108" s="94"/>
      <c r="AB108" s="1"/>
      <c r="AC108" s="1"/>
      <c r="AD108" s="1"/>
      <c r="AE108" s="1"/>
      <c r="AF108" s="1"/>
      <c r="AG108" s="1"/>
      <c r="AH108" s="1"/>
      <c r="AI108" s="1"/>
      <c r="AJ108" s="1"/>
      <c r="AK108" s="1"/>
      <c r="AL108" s="1"/>
      <c r="AM108" s="1"/>
    </row>
    <row r="109" spans="2:39" ht="16.5" customHeight="1" x14ac:dyDescent="0.3">
      <c r="B109" s="119"/>
      <c r="C109" s="118"/>
      <c r="D109" s="102"/>
      <c r="E109" s="102"/>
      <c r="F109" s="102"/>
      <c r="G109" s="102"/>
      <c r="H109" s="102"/>
      <c r="I109" s="102"/>
      <c r="J109" s="102"/>
      <c r="K109" s="98">
        <v>84960</v>
      </c>
      <c r="L109" s="98">
        <v>7080</v>
      </c>
      <c r="M109" s="98">
        <v>7080</v>
      </c>
      <c r="N109" s="98">
        <v>7080</v>
      </c>
      <c r="O109" s="98">
        <v>7080</v>
      </c>
      <c r="P109" s="98">
        <v>7080</v>
      </c>
      <c r="Q109" s="98">
        <v>7080</v>
      </c>
      <c r="R109" s="98">
        <v>7080</v>
      </c>
      <c r="S109" s="98">
        <v>7080</v>
      </c>
      <c r="T109" s="98">
        <v>7080</v>
      </c>
      <c r="U109" s="98">
        <v>7080</v>
      </c>
      <c r="V109" s="98">
        <v>7080</v>
      </c>
      <c r="W109" s="98">
        <v>7080</v>
      </c>
      <c r="X109" s="102"/>
      <c r="Y109" s="99" t="s">
        <v>990</v>
      </c>
      <c r="Z109" s="99" t="s">
        <v>991</v>
      </c>
      <c r="AA109" s="100"/>
      <c r="AB109" s="1"/>
      <c r="AC109" s="1"/>
      <c r="AD109" s="1"/>
      <c r="AE109" s="1"/>
      <c r="AF109" s="1"/>
      <c r="AG109" s="1"/>
      <c r="AH109" s="1"/>
      <c r="AI109" s="1"/>
      <c r="AJ109" s="1"/>
      <c r="AK109" s="1"/>
      <c r="AL109" s="1"/>
      <c r="AM109" s="1"/>
    </row>
    <row r="110" spans="2:39" ht="16.5" customHeight="1" x14ac:dyDescent="0.3">
      <c r="B110" s="119"/>
      <c r="C110" s="118"/>
      <c r="D110" s="102"/>
      <c r="E110" s="102"/>
      <c r="F110" s="102"/>
      <c r="G110" s="102"/>
      <c r="H110" s="102"/>
      <c r="I110" s="102"/>
      <c r="J110" s="102"/>
      <c r="K110" s="98">
        <v>35400</v>
      </c>
      <c r="L110" s="98">
        <v>2950</v>
      </c>
      <c r="M110" s="98">
        <v>2950</v>
      </c>
      <c r="N110" s="98">
        <v>2950</v>
      </c>
      <c r="O110" s="98">
        <v>2950</v>
      </c>
      <c r="P110" s="98">
        <v>2950</v>
      </c>
      <c r="Q110" s="98">
        <v>2950</v>
      </c>
      <c r="R110" s="98">
        <v>2950</v>
      </c>
      <c r="S110" s="98">
        <v>2950</v>
      </c>
      <c r="T110" s="98">
        <v>2950</v>
      </c>
      <c r="U110" s="98">
        <v>2950</v>
      </c>
      <c r="V110" s="98">
        <v>2950</v>
      </c>
      <c r="W110" s="98">
        <v>2950</v>
      </c>
      <c r="X110" s="102"/>
      <c r="Y110" s="99" t="s">
        <v>992</v>
      </c>
      <c r="Z110" s="99" t="s">
        <v>993</v>
      </c>
      <c r="AA110" s="100"/>
      <c r="AB110" s="1"/>
      <c r="AC110" s="1"/>
      <c r="AD110" s="1"/>
      <c r="AE110" s="1"/>
      <c r="AF110" s="1"/>
      <c r="AG110" s="1"/>
      <c r="AH110" s="1"/>
      <c r="AI110" s="1"/>
      <c r="AJ110" s="1"/>
      <c r="AK110" s="1"/>
      <c r="AL110" s="1"/>
      <c r="AM110" s="1"/>
    </row>
    <row r="111" spans="2:39" ht="16.5" customHeight="1" x14ac:dyDescent="0.3">
      <c r="B111" s="119"/>
      <c r="C111" s="118"/>
      <c r="D111" s="102"/>
      <c r="E111" s="102"/>
      <c r="F111" s="102"/>
      <c r="G111" s="102"/>
      <c r="H111" s="102"/>
      <c r="I111" s="102"/>
      <c r="J111" s="102"/>
      <c r="K111" s="98">
        <v>78000</v>
      </c>
      <c r="L111" s="98">
        <v>6500</v>
      </c>
      <c r="M111" s="98">
        <v>6500</v>
      </c>
      <c r="N111" s="98">
        <v>6500</v>
      </c>
      <c r="O111" s="98">
        <v>6500</v>
      </c>
      <c r="P111" s="98">
        <v>6500</v>
      </c>
      <c r="Q111" s="98">
        <v>6500</v>
      </c>
      <c r="R111" s="98">
        <v>6500</v>
      </c>
      <c r="S111" s="98">
        <v>6500</v>
      </c>
      <c r="T111" s="98">
        <v>6500</v>
      </c>
      <c r="U111" s="98">
        <v>6500</v>
      </c>
      <c r="V111" s="98">
        <v>6500</v>
      </c>
      <c r="W111" s="98">
        <v>6500</v>
      </c>
      <c r="X111" s="102"/>
      <c r="Y111" s="99" t="s">
        <v>994</v>
      </c>
      <c r="Z111" s="99" t="s">
        <v>995</v>
      </c>
      <c r="AA111" s="100"/>
      <c r="AB111" s="1"/>
      <c r="AC111" s="1"/>
      <c r="AD111" s="1"/>
      <c r="AE111" s="1"/>
      <c r="AF111" s="1"/>
      <c r="AG111" s="1"/>
      <c r="AH111" s="1"/>
      <c r="AI111" s="1"/>
      <c r="AJ111" s="1"/>
      <c r="AK111" s="1"/>
      <c r="AL111" s="1"/>
      <c r="AM111" s="1"/>
    </row>
    <row r="112" spans="2:39" ht="16.5" customHeight="1" x14ac:dyDescent="0.3">
      <c r="B112" s="119"/>
      <c r="C112" s="118"/>
      <c r="D112" s="102"/>
      <c r="E112" s="102"/>
      <c r="F112" s="102"/>
      <c r="G112" s="102"/>
      <c r="H112" s="102"/>
      <c r="I112" s="102"/>
      <c r="J112" s="102"/>
      <c r="K112" s="98">
        <v>39600</v>
      </c>
      <c r="L112" s="98">
        <v>3300</v>
      </c>
      <c r="M112" s="98">
        <v>3300</v>
      </c>
      <c r="N112" s="98">
        <v>3300</v>
      </c>
      <c r="O112" s="98">
        <v>3300</v>
      </c>
      <c r="P112" s="98">
        <v>3300</v>
      </c>
      <c r="Q112" s="98">
        <v>3300</v>
      </c>
      <c r="R112" s="98">
        <v>3300</v>
      </c>
      <c r="S112" s="98">
        <v>3300</v>
      </c>
      <c r="T112" s="98">
        <v>3300</v>
      </c>
      <c r="U112" s="98">
        <v>3300</v>
      </c>
      <c r="V112" s="98">
        <v>3300</v>
      </c>
      <c r="W112" s="98">
        <v>3300</v>
      </c>
      <c r="X112" s="102"/>
      <c r="Y112" s="99" t="s">
        <v>996</v>
      </c>
      <c r="Z112" s="99" t="s">
        <v>997</v>
      </c>
      <c r="AA112" s="100"/>
      <c r="AB112" s="1"/>
      <c r="AC112" s="1"/>
      <c r="AD112" s="1"/>
      <c r="AE112" s="1"/>
      <c r="AF112" s="1"/>
      <c r="AG112" s="1"/>
      <c r="AH112" s="1"/>
      <c r="AI112" s="1"/>
      <c r="AJ112" s="1"/>
      <c r="AK112" s="1"/>
      <c r="AL112" s="1"/>
      <c r="AM112" s="1"/>
    </row>
    <row r="113" spans="2:39" ht="16.5" customHeight="1" x14ac:dyDescent="0.3">
      <c r="B113" s="119"/>
      <c r="C113" s="118"/>
      <c r="D113" s="102"/>
      <c r="E113" s="102"/>
      <c r="F113" s="102"/>
      <c r="G113" s="102"/>
      <c r="H113" s="102"/>
      <c r="I113" s="102"/>
      <c r="J113" s="102"/>
      <c r="K113" s="98">
        <v>35000</v>
      </c>
      <c r="L113" s="98">
        <v>2915</v>
      </c>
      <c r="M113" s="98">
        <v>2915</v>
      </c>
      <c r="N113" s="98">
        <v>2917</v>
      </c>
      <c r="O113" s="98">
        <v>2917</v>
      </c>
      <c r="P113" s="98">
        <v>2917</v>
      </c>
      <c r="Q113" s="98">
        <v>2917</v>
      </c>
      <c r="R113" s="98">
        <v>2917</v>
      </c>
      <c r="S113" s="98">
        <v>2917</v>
      </c>
      <c r="T113" s="98">
        <v>2917</v>
      </c>
      <c r="U113" s="98">
        <v>2917</v>
      </c>
      <c r="V113" s="98">
        <v>2917</v>
      </c>
      <c r="W113" s="98">
        <v>2917</v>
      </c>
      <c r="X113" s="102"/>
      <c r="Y113" s="99" t="s">
        <v>998</v>
      </c>
      <c r="Z113" s="99" t="s">
        <v>999</v>
      </c>
      <c r="AA113" s="100"/>
      <c r="AB113" s="1"/>
      <c r="AC113" s="1"/>
      <c r="AD113" s="1"/>
      <c r="AE113" s="1"/>
      <c r="AF113" s="1"/>
      <c r="AG113" s="1"/>
      <c r="AH113" s="1"/>
      <c r="AI113" s="1"/>
      <c r="AJ113" s="1"/>
      <c r="AK113" s="1"/>
      <c r="AL113" s="1"/>
      <c r="AM113" s="1"/>
    </row>
    <row r="114" spans="2:39" ht="16.5" customHeight="1" x14ac:dyDescent="0.3">
      <c r="B114" s="119"/>
      <c r="C114" s="103" t="s">
        <v>151</v>
      </c>
      <c r="D114" s="102" t="s">
        <v>670</v>
      </c>
      <c r="E114" s="102"/>
      <c r="F114" s="102" t="s">
        <v>596</v>
      </c>
      <c r="G114" s="102" t="s">
        <v>597</v>
      </c>
      <c r="H114" s="102" t="s">
        <v>598</v>
      </c>
      <c r="I114" s="102" t="s">
        <v>599</v>
      </c>
      <c r="J114" s="102" t="s">
        <v>600</v>
      </c>
      <c r="K114" s="120">
        <f>AVERAGE(K115:K119)</f>
        <v>1.4</v>
      </c>
      <c r="L114" s="120">
        <f t="shared" ref="L114:W114" si="17">AVERAGE(L115:L119)</f>
        <v>1.4</v>
      </c>
      <c r="M114" s="120">
        <f t="shared" si="17"/>
        <v>1.45</v>
      </c>
      <c r="N114" s="120">
        <f t="shared" si="17"/>
        <v>1.4</v>
      </c>
      <c r="O114" s="120">
        <f t="shared" si="17"/>
        <v>1.38</v>
      </c>
      <c r="P114" s="120">
        <f t="shared" si="17"/>
        <v>1.45</v>
      </c>
      <c r="Q114" s="120">
        <f t="shared" si="17"/>
        <v>1.46</v>
      </c>
      <c r="R114" s="120">
        <f t="shared" si="17"/>
        <v>1.38</v>
      </c>
      <c r="S114" s="120">
        <f t="shared" si="17"/>
        <v>1.38</v>
      </c>
      <c r="T114" s="120">
        <f t="shared" si="17"/>
        <v>1.4</v>
      </c>
      <c r="U114" s="120">
        <f t="shared" si="17"/>
        <v>1.38</v>
      </c>
      <c r="V114" s="120">
        <f t="shared" si="17"/>
        <v>1.35</v>
      </c>
      <c r="W114" s="120">
        <f t="shared" si="17"/>
        <v>1.4</v>
      </c>
      <c r="X114" s="102" t="s">
        <v>1027</v>
      </c>
      <c r="Y114" s="93" t="s">
        <v>988</v>
      </c>
      <c r="Z114" s="93" t="s">
        <v>989</v>
      </c>
      <c r="AA114" s="100"/>
      <c r="AB114" s="1"/>
      <c r="AC114" s="1"/>
      <c r="AD114" s="1"/>
      <c r="AE114" s="1"/>
      <c r="AF114" s="1"/>
      <c r="AG114" s="1"/>
      <c r="AH114" s="1"/>
      <c r="AI114" s="1"/>
      <c r="AJ114" s="1"/>
      <c r="AK114" s="1"/>
      <c r="AL114" s="1"/>
      <c r="AM114" s="1"/>
    </row>
    <row r="115" spans="2:39" ht="16.5" customHeight="1" x14ac:dyDescent="0.3">
      <c r="B115" s="119"/>
      <c r="C115" s="97"/>
      <c r="D115" s="102"/>
      <c r="E115" s="102"/>
      <c r="F115" s="102"/>
      <c r="G115" s="102"/>
      <c r="H115" s="102"/>
      <c r="I115" s="102"/>
      <c r="J115" s="102"/>
      <c r="K115" s="121">
        <v>1.4</v>
      </c>
      <c r="L115" s="116">
        <v>1.4</v>
      </c>
      <c r="M115" s="116">
        <v>1.45</v>
      </c>
      <c r="N115" s="116">
        <v>1.4</v>
      </c>
      <c r="O115" s="116">
        <v>1.38</v>
      </c>
      <c r="P115" s="116">
        <v>1.45</v>
      </c>
      <c r="Q115" s="116">
        <v>1.46</v>
      </c>
      <c r="R115" s="116">
        <v>1.38</v>
      </c>
      <c r="S115" s="116">
        <v>1.38</v>
      </c>
      <c r="T115" s="116">
        <v>1.4</v>
      </c>
      <c r="U115" s="116">
        <v>1.38</v>
      </c>
      <c r="V115" s="116">
        <v>1.35</v>
      </c>
      <c r="W115" s="116">
        <v>1.4</v>
      </c>
      <c r="X115" s="102"/>
      <c r="Y115" s="99" t="s">
        <v>990</v>
      </c>
      <c r="Z115" s="99" t="s">
        <v>991</v>
      </c>
      <c r="AA115" s="100"/>
      <c r="AB115" s="1"/>
      <c r="AC115" s="1"/>
      <c r="AD115" s="1"/>
      <c r="AE115" s="1"/>
      <c r="AF115" s="1"/>
      <c r="AG115" s="1"/>
      <c r="AH115" s="1"/>
      <c r="AI115" s="1"/>
      <c r="AJ115" s="1"/>
      <c r="AK115" s="1"/>
      <c r="AL115" s="1"/>
      <c r="AM115" s="1"/>
    </row>
    <row r="116" spans="2:39" ht="16.5" customHeight="1" x14ac:dyDescent="0.3">
      <c r="B116" s="119"/>
      <c r="C116" s="97"/>
      <c r="D116" s="102"/>
      <c r="E116" s="102"/>
      <c r="F116" s="102"/>
      <c r="G116" s="102"/>
      <c r="H116" s="102"/>
      <c r="I116" s="102"/>
      <c r="J116" s="102"/>
      <c r="K116" s="121">
        <v>1.4</v>
      </c>
      <c r="L116" s="116">
        <v>1.4</v>
      </c>
      <c r="M116" s="116">
        <v>1.45</v>
      </c>
      <c r="N116" s="116">
        <v>1.4</v>
      </c>
      <c r="O116" s="116">
        <v>1.38</v>
      </c>
      <c r="P116" s="116">
        <v>1.45</v>
      </c>
      <c r="Q116" s="116">
        <v>1.46</v>
      </c>
      <c r="R116" s="116">
        <v>1.38</v>
      </c>
      <c r="S116" s="116">
        <v>1.38</v>
      </c>
      <c r="T116" s="116">
        <v>1.4</v>
      </c>
      <c r="U116" s="116">
        <v>1.38</v>
      </c>
      <c r="V116" s="116">
        <v>1.35</v>
      </c>
      <c r="W116" s="116">
        <v>1.4</v>
      </c>
      <c r="X116" s="102"/>
      <c r="Y116" s="99" t="s">
        <v>992</v>
      </c>
      <c r="Z116" s="99" t="s">
        <v>993</v>
      </c>
      <c r="AA116" s="100"/>
      <c r="AB116" s="1"/>
      <c r="AC116" s="1"/>
      <c r="AD116" s="1"/>
      <c r="AE116" s="1"/>
      <c r="AF116" s="1"/>
      <c r="AG116" s="1"/>
      <c r="AH116" s="1"/>
      <c r="AI116" s="1"/>
      <c r="AJ116" s="1"/>
      <c r="AK116" s="1"/>
      <c r="AL116" s="1"/>
      <c r="AM116" s="1"/>
    </row>
    <row r="117" spans="2:39" ht="16.5" customHeight="1" x14ac:dyDescent="0.3">
      <c r="B117" s="119"/>
      <c r="C117" s="97"/>
      <c r="D117" s="102"/>
      <c r="E117" s="102"/>
      <c r="F117" s="102"/>
      <c r="G117" s="102"/>
      <c r="H117" s="102"/>
      <c r="I117" s="102"/>
      <c r="J117" s="102"/>
      <c r="K117" s="121">
        <v>1.4</v>
      </c>
      <c r="L117" s="116">
        <v>1.4</v>
      </c>
      <c r="M117" s="116">
        <v>1.45</v>
      </c>
      <c r="N117" s="116">
        <v>1.4</v>
      </c>
      <c r="O117" s="116">
        <v>1.38</v>
      </c>
      <c r="P117" s="116">
        <v>1.45</v>
      </c>
      <c r="Q117" s="116">
        <v>1.46</v>
      </c>
      <c r="R117" s="116">
        <v>1.38</v>
      </c>
      <c r="S117" s="116">
        <v>1.38</v>
      </c>
      <c r="T117" s="116">
        <v>1.4</v>
      </c>
      <c r="U117" s="116">
        <v>1.38</v>
      </c>
      <c r="V117" s="116">
        <v>1.35</v>
      </c>
      <c r="W117" s="116">
        <v>1.4</v>
      </c>
      <c r="X117" s="102"/>
      <c r="Y117" s="99" t="s">
        <v>994</v>
      </c>
      <c r="Z117" s="99" t="s">
        <v>995</v>
      </c>
      <c r="AA117" s="100"/>
      <c r="AB117" s="1"/>
      <c r="AC117" s="1"/>
      <c r="AD117" s="1"/>
      <c r="AE117" s="1"/>
      <c r="AF117" s="1"/>
      <c r="AG117" s="1"/>
      <c r="AH117" s="1"/>
      <c r="AI117" s="1"/>
      <c r="AJ117" s="1"/>
      <c r="AK117" s="1"/>
      <c r="AL117" s="1"/>
      <c r="AM117" s="1"/>
    </row>
    <row r="118" spans="2:39" ht="16.5" customHeight="1" x14ac:dyDescent="0.3">
      <c r="B118" s="119"/>
      <c r="C118" s="97"/>
      <c r="D118" s="102"/>
      <c r="E118" s="102"/>
      <c r="F118" s="102"/>
      <c r="G118" s="102"/>
      <c r="H118" s="102"/>
      <c r="I118" s="102"/>
      <c r="J118" s="102"/>
      <c r="K118" s="121">
        <v>1.4</v>
      </c>
      <c r="L118" s="116">
        <v>1.4</v>
      </c>
      <c r="M118" s="116">
        <v>1.45</v>
      </c>
      <c r="N118" s="116">
        <v>1.4</v>
      </c>
      <c r="O118" s="116">
        <v>1.38</v>
      </c>
      <c r="P118" s="116">
        <v>1.45</v>
      </c>
      <c r="Q118" s="116">
        <v>1.46</v>
      </c>
      <c r="R118" s="116">
        <v>1.38</v>
      </c>
      <c r="S118" s="116">
        <v>1.38</v>
      </c>
      <c r="T118" s="116">
        <v>1.4</v>
      </c>
      <c r="U118" s="116">
        <v>1.38</v>
      </c>
      <c r="V118" s="116">
        <v>1.35</v>
      </c>
      <c r="W118" s="116">
        <v>1.4</v>
      </c>
      <c r="X118" s="102"/>
      <c r="Y118" s="99" t="s">
        <v>996</v>
      </c>
      <c r="Z118" s="99" t="s">
        <v>997</v>
      </c>
      <c r="AA118" s="100"/>
      <c r="AB118" s="1"/>
      <c r="AC118" s="1"/>
      <c r="AD118" s="1"/>
      <c r="AE118" s="1"/>
      <c r="AF118" s="1"/>
      <c r="AG118" s="1"/>
      <c r="AH118" s="1"/>
      <c r="AI118" s="1"/>
      <c r="AJ118" s="1"/>
      <c r="AK118" s="1"/>
      <c r="AL118" s="1"/>
      <c r="AM118" s="1"/>
    </row>
    <row r="119" spans="2:39" ht="16.5" customHeight="1" x14ac:dyDescent="0.3">
      <c r="B119" s="119"/>
      <c r="C119" s="97"/>
      <c r="D119" s="102"/>
      <c r="E119" s="102"/>
      <c r="F119" s="102"/>
      <c r="G119" s="102"/>
      <c r="H119" s="102"/>
      <c r="I119" s="102"/>
      <c r="J119" s="102"/>
      <c r="K119" s="116">
        <v>1.4</v>
      </c>
      <c r="L119" s="116">
        <v>1.4</v>
      </c>
      <c r="M119" s="116">
        <v>1.45</v>
      </c>
      <c r="N119" s="116">
        <v>1.4</v>
      </c>
      <c r="O119" s="116">
        <v>1.38</v>
      </c>
      <c r="P119" s="116">
        <v>1.45</v>
      </c>
      <c r="Q119" s="116">
        <v>1.46</v>
      </c>
      <c r="R119" s="116">
        <v>1.38</v>
      </c>
      <c r="S119" s="116">
        <v>1.38</v>
      </c>
      <c r="T119" s="116">
        <v>1.4</v>
      </c>
      <c r="U119" s="116">
        <v>1.38</v>
      </c>
      <c r="V119" s="116">
        <v>1.35</v>
      </c>
      <c r="W119" s="116">
        <v>1.4</v>
      </c>
      <c r="X119" s="102"/>
      <c r="Y119" s="99" t="s">
        <v>998</v>
      </c>
      <c r="Z119" s="99" t="s">
        <v>999</v>
      </c>
      <c r="AA119" s="100"/>
      <c r="AB119" s="1"/>
      <c r="AC119" s="1"/>
      <c r="AD119" s="1"/>
      <c r="AE119" s="1"/>
      <c r="AF119" s="1"/>
      <c r="AG119" s="1"/>
      <c r="AH119" s="1"/>
      <c r="AI119" s="1"/>
      <c r="AJ119" s="1"/>
      <c r="AK119" s="1"/>
      <c r="AL119" s="1"/>
      <c r="AM119" s="1"/>
    </row>
    <row r="120" spans="2:39" ht="16.5" customHeight="1" x14ac:dyDescent="0.3">
      <c r="B120" s="119"/>
      <c r="C120" s="97"/>
      <c r="D120" s="102" t="s">
        <v>670</v>
      </c>
      <c r="E120" s="102"/>
      <c r="F120" s="102" t="s">
        <v>601</v>
      </c>
      <c r="G120" s="102" t="s">
        <v>602</v>
      </c>
      <c r="H120" s="102" t="s">
        <v>603</v>
      </c>
      <c r="I120" s="102" t="s">
        <v>604</v>
      </c>
      <c r="J120" s="102" t="s">
        <v>605</v>
      </c>
      <c r="K120" s="120">
        <f>AVERAGE(K121:K125)</f>
        <v>5</v>
      </c>
      <c r="L120" s="120">
        <f t="shared" ref="L120:W120" si="18">AVERAGE(L121:L125)</f>
        <v>4.9000000000000004</v>
      </c>
      <c r="M120" s="120">
        <f t="shared" si="18"/>
        <v>5</v>
      </c>
      <c r="N120" s="120">
        <f t="shared" si="18"/>
        <v>4.9000000000000004</v>
      </c>
      <c r="O120" s="120">
        <f t="shared" si="18"/>
        <v>4.9000000000000004</v>
      </c>
      <c r="P120" s="120">
        <f t="shared" si="18"/>
        <v>4.9000000000000004</v>
      </c>
      <c r="Q120" s="120">
        <f t="shared" si="18"/>
        <v>4.9000000000000004</v>
      </c>
      <c r="R120" s="120">
        <f t="shared" si="18"/>
        <v>4.9000000000000004</v>
      </c>
      <c r="S120" s="120">
        <f t="shared" si="18"/>
        <v>4.8</v>
      </c>
      <c r="T120" s="120">
        <f t="shared" si="18"/>
        <v>4.9000000000000004</v>
      </c>
      <c r="U120" s="120">
        <f t="shared" si="18"/>
        <v>4.9000000000000004</v>
      </c>
      <c r="V120" s="120">
        <f t="shared" si="18"/>
        <v>4.9000000000000004</v>
      </c>
      <c r="W120" s="120">
        <f t="shared" si="18"/>
        <v>4.9000000000000004</v>
      </c>
      <c r="X120" s="102" t="s">
        <v>1028</v>
      </c>
      <c r="Y120" s="93" t="s">
        <v>988</v>
      </c>
      <c r="Z120" s="93" t="s">
        <v>989</v>
      </c>
      <c r="AA120" s="100"/>
      <c r="AB120" s="1"/>
      <c r="AC120" s="1"/>
      <c r="AD120" s="1"/>
      <c r="AE120" s="1"/>
      <c r="AF120" s="1"/>
      <c r="AG120" s="1"/>
      <c r="AH120" s="1"/>
      <c r="AI120" s="1"/>
      <c r="AJ120" s="1"/>
      <c r="AK120" s="1"/>
      <c r="AL120" s="1"/>
      <c r="AM120" s="1"/>
    </row>
    <row r="121" spans="2:39" ht="16.5" customHeight="1" x14ac:dyDescent="0.3">
      <c r="B121" s="119"/>
      <c r="C121" s="97"/>
      <c r="D121" s="102"/>
      <c r="E121" s="102"/>
      <c r="F121" s="102"/>
      <c r="G121" s="102"/>
      <c r="H121" s="102"/>
      <c r="I121" s="102"/>
      <c r="J121" s="102"/>
      <c r="K121" s="121">
        <v>5</v>
      </c>
      <c r="L121" s="121">
        <v>4.9000000000000004</v>
      </c>
      <c r="M121" s="121">
        <v>5</v>
      </c>
      <c r="N121" s="121">
        <v>4.9000000000000004</v>
      </c>
      <c r="O121" s="121">
        <v>4.9000000000000004</v>
      </c>
      <c r="P121" s="121">
        <v>4.9000000000000004</v>
      </c>
      <c r="Q121" s="121">
        <v>4.9000000000000004</v>
      </c>
      <c r="R121" s="121">
        <v>4.9000000000000004</v>
      </c>
      <c r="S121" s="121">
        <v>4.8</v>
      </c>
      <c r="T121" s="121">
        <v>4.9000000000000004</v>
      </c>
      <c r="U121" s="121">
        <v>4.9000000000000004</v>
      </c>
      <c r="V121" s="121">
        <v>4.9000000000000004</v>
      </c>
      <c r="W121" s="121">
        <v>4.9000000000000004</v>
      </c>
      <c r="X121" s="102"/>
      <c r="Y121" s="99" t="s">
        <v>990</v>
      </c>
      <c r="Z121" s="99" t="s">
        <v>991</v>
      </c>
      <c r="AA121" s="100"/>
      <c r="AB121" s="1"/>
      <c r="AC121" s="1"/>
      <c r="AD121" s="1"/>
      <c r="AE121" s="1"/>
      <c r="AF121" s="1"/>
      <c r="AG121" s="1"/>
      <c r="AH121" s="1"/>
      <c r="AI121" s="1"/>
      <c r="AJ121" s="1"/>
      <c r="AK121" s="1"/>
      <c r="AL121" s="1"/>
      <c r="AM121" s="1"/>
    </row>
    <row r="122" spans="2:39" ht="16.5" customHeight="1" x14ac:dyDescent="0.3">
      <c r="B122" s="119"/>
      <c r="C122" s="97"/>
      <c r="D122" s="102"/>
      <c r="E122" s="102"/>
      <c r="F122" s="102"/>
      <c r="G122" s="102"/>
      <c r="H122" s="102"/>
      <c r="I122" s="102"/>
      <c r="J122" s="102"/>
      <c r="K122" s="121">
        <v>5</v>
      </c>
      <c r="L122" s="121">
        <v>4.9000000000000004</v>
      </c>
      <c r="M122" s="121">
        <v>5</v>
      </c>
      <c r="N122" s="121">
        <v>4.9000000000000004</v>
      </c>
      <c r="O122" s="121">
        <v>4.9000000000000004</v>
      </c>
      <c r="P122" s="121">
        <v>4.9000000000000004</v>
      </c>
      <c r="Q122" s="121">
        <v>4.9000000000000004</v>
      </c>
      <c r="R122" s="121">
        <v>4.9000000000000004</v>
      </c>
      <c r="S122" s="121">
        <v>4.8</v>
      </c>
      <c r="T122" s="121">
        <v>4.9000000000000004</v>
      </c>
      <c r="U122" s="121">
        <v>4.9000000000000004</v>
      </c>
      <c r="V122" s="121">
        <v>4.9000000000000004</v>
      </c>
      <c r="W122" s="121">
        <v>4.9000000000000004</v>
      </c>
      <c r="X122" s="102"/>
      <c r="Y122" s="99" t="s">
        <v>992</v>
      </c>
      <c r="Z122" s="99" t="s">
        <v>993</v>
      </c>
      <c r="AA122" s="100"/>
      <c r="AB122" s="1"/>
      <c r="AC122" s="1"/>
      <c r="AD122" s="1"/>
      <c r="AE122" s="1"/>
      <c r="AF122" s="1"/>
      <c r="AG122" s="1"/>
      <c r="AH122" s="1"/>
      <c r="AI122" s="1"/>
      <c r="AJ122" s="1"/>
      <c r="AK122" s="1"/>
      <c r="AL122" s="1"/>
      <c r="AM122" s="1"/>
    </row>
    <row r="123" spans="2:39" ht="16.5" customHeight="1" x14ac:dyDescent="0.3">
      <c r="B123" s="119"/>
      <c r="C123" s="97"/>
      <c r="D123" s="102"/>
      <c r="E123" s="102"/>
      <c r="F123" s="102"/>
      <c r="G123" s="102"/>
      <c r="H123" s="102"/>
      <c r="I123" s="102"/>
      <c r="J123" s="102"/>
      <c r="K123" s="121">
        <v>5</v>
      </c>
      <c r="L123" s="121">
        <v>4.9000000000000004</v>
      </c>
      <c r="M123" s="121">
        <v>5</v>
      </c>
      <c r="N123" s="121">
        <v>4.9000000000000004</v>
      </c>
      <c r="O123" s="121">
        <v>4.9000000000000004</v>
      </c>
      <c r="P123" s="121">
        <v>4.9000000000000004</v>
      </c>
      <c r="Q123" s="121">
        <v>4.9000000000000004</v>
      </c>
      <c r="R123" s="121">
        <v>4.9000000000000004</v>
      </c>
      <c r="S123" s="121">
        <v>4.8</v>
      </c>
      <c r="T123" s="121">
        <v>4.9000000000000004</v>
      </c>
      <c r="U123" s="121">
        <v>4.9000000000000004</v>
      </c>
      <c r="V123" s="121">
        <v>4.9000000000000004</v>
      </c>
      <c r="W123" s="121">
        <v>4.9000000000000004</v>
      </c>
      <c r="X123" s="102"/>
      <c r="Y123" s="99" t="s">
        <v>994</v>
      </c>
      <c r="Z123" s="99" t="s">
        <v>995</v>
      </c>
      <c r="AA123" s="100"/>
      <c r="AB123" s="1"/>
      <c r="AC123" s="1"/>
      <c r="AD123" s="1"/>
      <c r="AE123" s="1"/>
      <c r="AF123" s="1"/>
      <c r="AG123" s="1"/>
      <c r="AH123" s="1"/>
      <c r="AI123" s="1"/>
      <c r="AJ123" s="1"/>
      <c r="AK123" s="1"/>
      <c r="AL123" s="1"/>
      <c r="AM123" s="1"/>
    </row>
    <row r="124" spans="2:39" ht="16.5" customHeight="1" x14ac:dyDescent="0.3">
      <c r="B124" s="119"/>
      <c r="C124" s="97"/>
      <c r="D124" s="102"/>
      <c r="E124" s="102"/>
      <c r="F124" s="102"/>
      <c r="G124" s="102"/>
      <c r="H124" s="102"/>
      <c r="I124" s="102"/>
      <c r="J124" s="102"/>
      <c r="K124" s="121">
        <v>5</v>
      </c>
      <c r="L124" s="121">
        <v>4.9000000000000004</v>
      </c>
      <c r="M124" s="121">
        <v>5</v>
      </c>
      <c r="N124" s="121">
        <v>4.9000000000000004</v>
      </c>
      <c r="O124" s="121">
        <v>4.9000000000000004</v>
      </c>
      <c r="P124" s="121">
        <v>4.9000000000000004</v>
      </c>
      <c r="Q124" s="121">
        <v>4.9000000000000004</v>
      </c>
      <c r="R124" s="121">
        <v>4.9000000000000004</v>
      </c>
      <c r="S124" s="121">
        <v>4.8</v>
      </c>
      <c r="T124" s="121">
        <v>4.9000000000000004</v>
      </c>
      <c r="U124" s="121">
        <v>4.9000000000000004</v>
      </c>
      <c r="V124" s="121">
        <v>4.9000000000000004</v>
      </c>
      <c r="W124" s="121">
        <v>4.9000000000000004</v>
      </c>
      <c r="X124" s="102"/>
      <c r="Y124" s="99" t="s">
        <v>996</v>
      </c>
      <c r="Z124" s="99" t="s">
        <v>997</v>
      </c>
      <c r="AA124" s="100"/>
      <c r="AB124" s="1"/>
      <c r="AC124" s="1"/>
      <c r="AD124" s="1"/>
      <c r="AE124" s="1"/>
      <c r="AF124" s="1"/>
      <c r="AG124" s="1"/>
      <c r="AH124" s="1"/>
      <c r="AI124" s="1"/>
      <c r="AJ124" s="1"/>
      <c r="AK124" s="1"/>
      <c r="AL124" s="1"/>
      <c r="AM124" s="1"/>
    </row>
    <row r="125" spans="2:39" ht="16.5" customHeight="1" x14ac:dyDescent="0.3">
      <c r="B125" s="119"/>
      <c r="C125" s="97"/>
      <c r="D125" s="102"/>
      <c r="E125" s="102"/>
      <c r="F125" s="102"/>
      <c r="G125" s="102"/>
      <c r="H125" s="102"/>
      <c r="I125" s="102"/>
      <c r="J125" s="102"/>
      <c r="K125" s="121">
        <v>5</v>
      </c>
      <c r="L125" s="121">
        <v>4.9000000000000004</v>
      </c>
      <c r="M125" s="121">
        <v>5</v>
      </c>
      <c r="N125" s="121">
        <v>4.9000000000000004</v>
      </c>
      <c r="O125" s="121">
        <v>4.9000000000000004</v>
      </c>
      <c r="P125" s="121">
        <v>4.9000000000000004</v>
      </c>
      <c r="Q125" s="121">
        <v>4.9000000000000004</v>
      </c>
      <c r="R125" s="121">
        <v>4.9000000000000004</v>
      </c>
      <c r="S125" s="121">
        <v>4.8</v>
      </c>
      <c r="T125" s="121">
        <v>4.9000000000000004</v>
      </c>
      <c r="U125" s="121">
        <v>4.9000000000000004</v>
      </c>
      <c r="V125" s="121">
        <v>4.9000000000000004</v>
      </c>
      <c r="W125" s="121">
        <v>4.9000000000000004</v>
      </c>
      <c r="X125" s="102"/>
      <c r="Y125" s="99" t="s">
        <v>998</v>
      </c>
      <c r="Z125" s="99" t="s">
        <v>999</v>
      </c>
      <c r="AA125" s="100"/>
      <c r="AB125" s="1"/>
      <c r="AC125" s="1"/>
      <c r="AD125" s="1"/>
      <c r="AE125" s="1"/>
      <c r="AF125" s="1"/>
      <c r="AG125" s="1"/>
      <c r="AH125" s="1"/>
      <c r="AI125" s="1"/>
      <c r="AJ125" s="1"/>
      <c r="AK125" s="1"/>
      <c r="AL125" s="1"/>
      <c r="AM125" s="1"/>
    </row>
    <row r="126" spans="2:39" ht="16.5" customHeight="1" x14ac:dyDescent="0.3">
      <c r="B126" s="119"/>
      <c r="C126" s="97"/>
      <c r="D126" s="102" t="s">
        <v>670</v>
      </c>
      <c r="E126" s="102"/>
      <c r="F126" s="102" t="s">
        <v>606</v>
      </c>
      <c r="G126" s="102" t="s">
        <v>607</v>
      </c>
      <c r="H126" s="102" t="s">
        <v>608</v>
      </c>
      <c r="I126" s="102" t="s">
        <v>609</v>
      </c>
      <c r="J126" s="102" t="s">
        <v>610</v>
      </c>
      <c r="K126" s="120">
        <f>AVERAGE(K127:K131)</f>
        <v>1.5</v>
      </c>
      <c r="L126" s="120">
        <f t="shared" ref="L126:W126" si="19">AVERAGE(L127:L131)</f>
        <v>1.5</v>
      </c>
      <c r="M126" s="120">
        <f t="shared" si="19"/>
        <v>1.5</v>
      </c>
      <c r="N126" s="120">
        <f t="shared" si="19"/>
        <v>1.5</v>
      </c>
      <c r="O126" s="120">
        <f t="shared" si="19"/>
        <v>1.5</v>
      </c>
      <c r="P126" s="120">
        <f t="shared" si="19"/>
        <v>1.5</v>
      </c>
      <c r="Q126" s="120">
        <f t="shared" si="19"/>
        <v>1.5</v>
      </c>
      <c r="R126" s="120">
        <f t="shared" si="19"/>
        <v>1.5</v>
      </c>
      <c r="S126" s="120">
        <f t="shared" si="19"/>
        <v>1.5</v>
      </c>
      <c r="T126" s="120">
        <f t="shared" si="19"/>
        <v>1.5</v>
      </c>
      <c r="U126" s="120">
        <f t="shared" si="19"/>
        <v>1.5</v>
      </c>
      <c r="V126" s="120">
        <f t="shared" si="19"/>
        <v>1.5</v>
      </c>
      <c r="W126" s="120">
        <f t="shared" si="19"/>
        <v>1.5</v>
      </c>
      <c r="X126" s="102" t="s">
        <v>1029</v>
      </c>
      <c r="Y126" s="93" t="s">
        <v>988</v>
      </c>
      <c r="Z126" s="93" t="s">
        <v>989</v>
      </c>
      <c r="AA126" s="100"/>
      <c r="AB126" s="1"/>
      <c r="AC126" s="1"/>
      <c r="AD126" s="1"/>
      <c r="AE126" s="1"/>
      <c r="AF126" s="1"/>
      <c r="AG126" s="1"/>
      <c r="AH126" s="1"/>
      <c r="AI126" s="1"/>
      <c r="AJ126" s="1"/>
      <c r="AK126" s="1"/>
      <c r="AL126" s="1"/>
      <c r="AM126" s="1"/>
    </row>
    <row r="127" spans="2:39" ht="16.5" customHeight="1" x14ac:dyDescent="0.3">
      <c r="B127" s="119"/>
      <c r="C127" s="97"/>
      <c r="D127" s="102"/>
      <c r="E127" s="102"/>
      <c r="F127" s="102"/>
      <c r="G127" s="102"/>
      <c r="H127" s="102"/>
      <c r="I127" s="102"/>
      <c r="J127" s="102"/>
      <c r="K127" s="121">
        <v>1.5</v>
      </c>
      <c r="L127" s="121">
        <v>1.5</v>
      </c>
      <c r="M127" s="121">
        <v>1.5</v>
      </c>
      <c r="N127" s="121">
        <v>1.5</v>
      </c>
      <c r="O127" s="121">
        <v>1.5</v>
      </c>
      <c r="P127" s="121">
        <v>1.5</v>
      </c>
      <c r="Q127" s="121">
        <v>1.5</v>
      </c>
      <c r="R127" s="121">
        <v>1.5</v>
      </c>
      <c r="S127" s="121">
        <v>1.5</v>
      </c>
      <c r="T127" s="121">
        <v>1.5</v>
      </c>
      <c r="U127" s="121">
        <v>1.5</v>
      </c>
      <c r="V127" s="121">
        <v>1.5</v>
      </c>
      <c r="W127" s="121">
        <v>1.5</v>
      </c>
      <c r="X127" s="102"/>
      <c r="Y127" s="99" t="s">
        <v>990</v>
      </c>
      <c r="Z127" s="99" t="s">
        <v>991</v>
      </c>
      <c r="AA127" s="100"/>
      <c r="AB127" s="1"/>
      <c r="AC127" s="1"/>
      <c r="AD127" s="1"/>
      <c r="AE127" s="1"/>
      <c r="AF127" s="1"/>
      <c r="AG127" s="1"/>
      <c r="AH127" s="1"/>
      <c r="AI127" s="1"/>
      <c r="AJ127" s="1"/>
      <c r="AK127" s="1"/>
      <c r="AL127" s="1"/>
      <c r="AM127" s="1"/>
    </row>
    <row r="128" spans="2:39" ht="16.5" customHeight="1" x14ac:dyDescent="0.3">
      <c r="B128" s="119"/>
      <c r="C128" s="97"/>
      <c r="D128" s="102"/>
      <c r="E128" s="102"/>
      <c r="F128" s="102"/>
      <c r="G128" s="102"/>
      <c r="H128" s="102"/>
      <c r="I128" s="102"/>
      <c r="J128" s="102"/>
      <c r="K128" s="121">
        <v>1.5</v>
      </c>
      <c r="L128" s="121">
        <v>1.5</v>
      </c>
      <c r="M128" s="121">
        <v>1.5</v>
      </c>
      <c r="N128" s="121">
        <v>1.5</v>
      </c>
      <c r="O128" s="121">
        <v>1.5</v>
      </c>
      <c r="P128" s="121">
        <v>1.5</v>
      </c>
      <c r="Q128" s="121">
        <v>1.5</v>
      </c>
      <c r="R128" s="121">
        <v>1.5</v>
      </c>
      <c r="S128" s="121">
        <v>1.5</v>
      </c>
      <c r="T128" s="121">
        <v>1.5</v>
      </c>
      <c r="U128" s="121">
        <v>1.5</v>
      </c>
      <c r="V128" s="121">
        <v>1.5</v>
      </c>
      <c r="W128" s="121">
        <v>1.5</v>
      </c>
      <c r="X128" s="102"/>
      <c r="Y128" s="99" t="s">
        <v>992</v>
      </c>
      <c r="Z128" s="99" t="s">
        <v>993</v>
      </c>
      <c r="AA128" s="100"/>
      <c r="AB128" s="1"/>
      <c r="AC128" s="1"/>
      <c r="AD128" s="1"/>
      <c r="AE128" s="1"/>
      <c r="AF128" s="1"/>
      <c r="AG128" s="1"/>
      <c r="AH128" s="1"/>
      <c r="AI128" s="1"/>
      <c r="AJ128" s="1"/>
      <c r="AK128" s="1"/>
      <c r="AL128" s="1"/>
      <c r="AM128" s="1"/>
    </row>
    <row r="129" spans="2:39" ht="16.5" customHeight="1" x14ac:dyDescent="0.3">
      <c r="B129" s="119"/>
      <c r="C129" s="97"/>
      <c r="D129" s="102"/>
      <c r="E129" s="102"/>
      <c r="F129" s="102"/>
      <c r="G129" s="102"/>
      <c r="H129" s="102"/>
      <c r="I129" s="102"/>
      <c r="J129" s="102"/>
      <c r="K129" s="121">
        <v>1.5</v>
      </c>
      <c r="L129" s="121">
        <v>1.5</v>
      </c>
      <c r="M129" s="121">
        <v>1.5</v>
      </c>
      <c r="N129" s="121">
        <v>1.5</v>
      </c>
      <c r="O129" s="121">
        <v>1.5</v>
      </c>
      <c r="P129" s="121">
        <v>1.5</v>
      </c>
      <c r="Q129" s="121">
        <v>1.5</v>
      </c>
      <c r="R129" s="121">
        <v>1.5</v>
      </c>
      <c r="S129" s="121">
        <v>1.5</v>
      </c>
      <c r="T129" s="121">
        <v>1.5</v>
      </c>
      <c r="U129" s="121">
        <v>1.5</v>
      </c>
      <c r="V129" s="121">
        <v>1.5</v>
      </c>
      <c r="W129" s="121">
        <v>1.5</v>
      </c>
      <c r="X129" s="102"/>
      <c r="Y129" s="99" t="s">
        <v>994</v>
      </c>
      <c r="Z129" s="99" t="s">
        <v>995</v>
      </c>
      <c r="AA129" s="100"/>
      <c r="AB129" s="1"/>
      <c r="AC129" s="1"/>
      <c r="AD129" s="1"/>
      <c r="AE129" s="1"/>
      <c r="AF129" s="1"/>
      <c r="AG129" s="1"/>
      <c r="AH129" s="1"/>
      <c r="AI129" s="1"/>
      <c r="AJ129" s="1"/>
      <c r="AK129" s="1"/>
      <c r="AL129" s="1"/>
      <c r="AM129" s="1"/>
    </row>
    <row r="130" spans="2:39" ht="16.5" customHeight="1" x14ac:dyDescent="0.3">
      <c r="B130" s="119"/>
      <c r="C130" s="97"/>
      <c r="D130" s="102"/>
      <c r="E130" s="102"/>
      <c r="F130" s="102"/>
      <c r="G130" s="102"/>
      <c r="H130" s="102"/>
      <c r="I130" s="102"/>
      <c r="J130" s="102"/>
      <c r="K130" s="121">
        <v>1.5</v>
      </c>
      <c r="L130" s="121">
        <v>1.5</v>
      </c>
      <c r="M130" s="121">
        <v>1.5</v>
      </c>
      <c r="N130" s="121">
        <v>1.5</v>
      </c>
      <c r="O130" s="121">
        <v>1.5</v>
      </c>
      <c r="P130" s="121">
        <v>1.5</v>
      </c>
      <c r="Q130" s="121">
        <v>1.5</v>
      </c>
      <c r="R130" s="121">
        <v>1.5</v>
      </c>
      <c r="S130" s="121">
        <v>1.5</v>
      </c>
      <c r="T130" s="121">
        <v>1.5</v>
      </c>
      <c r="U130" s="121">
        <v>1.5</v>
      </c>
      <c r="V130" s="121">
        <v>1.5</v>
      </c>
      <c r="W130" s="121">
        <v>1.5</v>
      </c>
      <c r="X130" s="102"/>
      <c r="Y130" s="99" t="s">
        <v>996</v>
      </c>
      <c r="Z130" s="99" t="s">
        <v>997</v>
      </c>
      <c r="AA130" s="100"/>
      <c r="AB130" s="1"/>
      <c r="AC130" s="1"/>
      <c r="AD130" s="1"/>
      <c r="AE130" s="1"/>
      <c r="AF130" s="1"/>
      <c r="AG130" s="1"/>
      <c r="AH130" s="1"/>
      <c r="AI130" s="1"/>
      <c r="AJ130" s="1"/>
      <c r="AK130" s="1"/>
      <c r="AL130" s="1"/>
      <c r="AM130" s="1"/>
    </row>
    <row r="131" spans="2:39" ht="16.5" customHeight="1" x14ac:dyDescent="0.3">
      <c r="B131" s="119"/>
      <c r="C131" s="97"/>
      <c r="D131" s="102"/>
      <c r="E131" s="102"/>
      <c r="F131" s="102"/>
      <c r="G131" s="102"/>
      <c r="H131" s="102"/>
      <c r="I131" s="102"/>
      <c r="J131" s="102"/>
      <c r="K131" s="121">
        <v>1.5</v>
      </c>
      <c r="L131" s="121">
        <v>1.5</v>
      </c>
      <c r="M131" s="121">
        <v>1.5</v>
      </c>
      <c r="N131" s="121">
        <v>1.5</v>
      </c>
      <c r="O131" s="121">
        <v>1.5</v>
      </c>
      <c r="P131" s="121">
        <v>1.5</v>
      </c>
      <c r="Q131" s="121">
        <v>1.5</v>
      </c>
      <c r="R131" s="121">
        <v>1.5</v>
      </c>
      <c r="S131" s="121">
        <v>1.5</v>
      </c>
      <c r="T131" s="121">
        <v>1.5</v>
      </c>
      <c r="U131" s="121">
        <v>1.5</v>
      </c>
      <c r="V131" s="121">
        <v>1.5</v>
      </c>
      <c r="W131" s="121">
        <v>1.5</v>
      </c>
      <c r="X131" s="102"/>
      <c r="Y131" s="99" t="s">
        <v>998</v>
      </c>
      <c r="Z131" s="99" t="s">
        <v>999</v>
      </c>
      <c r="AA131" s="100"/>
      <c r="AB131" s="1"/>
      <c r="AC131" s="1"/>
      <c r="AD131" s="1"/>
      <c r="AE131" s="1"/>
      <c r="AF131" s="1"/>
      <c r="AG131" s="1"/>
      <c r="AH131" s="1"/>
      <c r="AI131" s="1"/>
      <c r="AJ131" s="1"/>
      <c r="AK131" s="1"/>
      <c r="AL131" s="1"/>
      <c r="AM131" s="1"/>
    </row>
    <row r="132" spans="2:39" ht="16.5" customHeight="1" x14ac:dyDescent="0.3">
      <c r="B132" s="119"/>
      <c r="C132" s="97"/>
      <c r="D132" s="102" t="s">
        <v>1030</v>
      </c>
      <c r="E132" s="102"/>
      <c r="F132" s="102" t="s">
        <v>618</v>
      </c>
      <c r="G132" s="102" t="s">
        <v>1031</v>
      </c>
      <c r="H132" s="102" t="s">
        <v>1032</v>
      </c>
      <c r="I132" s="102" t="s">
        <v>1033</v>
      </c>
      <c r="J132" s="102" t="s">
        <v>1034</v>
      </c>
      <c r="K132" s="120">
        <f>AVERAGE(K133:K137)</f>
        <v>1.5</v>
      </c>
      <c r="L132" s="120">
        <f t="shared" ref="L132:W132" si="20">AVERAGE(L133:L137)</f>
        <v>2</v>
      </c>
      <c r="M132" s="120">
        <f t="shared" si="20"/>
        <v>1.9</v>
      </c>
      <c r="N132" s="120">
        <f t="shared" si="20"/>
        <v>1.8</v>
      </c>
      <c r="O132" s="120">
        <f t="shared" si="20"/>
        <v>1.7</v>
      </c>
      <c r="P132" s="120">
        <f t="shared" si="20"/>
        <v>1.6</v>
      </c>
      <c r="Q132" s="120">
        <f t="shared" si="20"/>
        <v>1.5</v>
      </c>
      <c r="R132" s="120">
        <f t="shared" si="20"/>
        <v>1.4</v>
      </c>
      <c r="S132" s="120">
        <f t="shared" si="20"/>
        <v>1.3</v>
      </c>
      <c r="T132" s="120">
        <f t="shared" si="20"/>
        <v>1.3</v>
      </c>
      <c r="U132" s="120">
        <f t="shared" si="20"/>
        <v>1.4</v>
      </c>
      <c r="V132" s="120">
        <f t="shared" si="20"/>
        <v>1.3</v>
      </c>
      <c r="W132" s="120">
        <f t="shared" si="20"/>
        <v>1.3</v>
      </c>
      <c r="X132" s="102" t="s">
        <v>1035</v>
      </c>
      <c r="Y132" s="93" t="s">
        <v>988</v>
      </c>
      <c r="Z132" s="93" t="s">
        <v>989</v>
      </c>
      <c r="AA132" s="100"/>
      <c r="AB132" s="1"/>
      <c r="AC132" s="1"/>
      <c r="AD132" s="1"/>
      <c r="AE132" s="1"/>
      <c r="AF132" s="1"/>
      <c r="AG132" s="1"/>
      <c r="AH132" s="1"/>
      <c r="AI132" s="1"/>
      <c r="AJ132" s="1"/>
      <c r="AK132" s="1"/>
      <c r="AL132" s="1"/>
      <c r="AM132" s="1"/>
    </row>
    <row r="133" spans="2:39" ht="16.5" customHeight="1" x14ac:dyDescent="0.3">
      <c r="B133" s="119"/>
      <c r="C133" s="97"/>
      <c r="D133" s="102"/>
      <c r="E133" s="102"/>
      <c r="F133" s="102"/>
      <c r="G133" s="102"/>
      <c r="H133" s="102"/>
      <c r="I133" s="102"/>
      <c r="J133" s="102"/>
      <c r="K133" s="121">
        <v>1.5</v>
      </c>
      <c r="L133" s="121">
        <v>2</v>
      </c>
      <c r="M133" s="121">
        <v>1.9</v>
      </c>
      <c r="N133" s="121">
        <v>1.8</v>
      </c>
      <c r="O133" s="121">
        <v>1.7</v>
      </c>
      <c r="P133" s="121">
        <v>1.6</v>
      </c>
      <c r="Q133" s="121">
        <v>1.5</v>
      </c>
      <c r="R133" s="121">
        <v>1.4</v>
      </c>
      <c r="S133" s="121">
        <v>1.3</v>
      </c>
      <c r="T133" s="121">
        <v>1.3</v>
      </c>
      <c r="U133" s="121">
        <v>1.4</v>
      </c>
      <c r="V133" s="121">
        <v>1.3</v>
      </c>
      <c r="W133" s="121">
        <v>1.3</v>
      </c>
      <c r="X133" s="102"/>
      <c r="Y133" s="99" t="s">
        <v>990</v>
      </c>
      <c r="Z133" s="99" t="s">
        <v>991</v>
      </c>
      <c r="AA133" s="100"/>
      <c r="AB133" s="1"/>
      <c r="AC133" s="1"/>
      <c r="AD133" s="1"/>
      <c r="AE133" s="1"/>
      <c r="AF133" s="1"/>
      <c r="AG133" s="1"/>
      <c r="AH133" s="1"/>
      <c r="AI133" s="1"/>
      <c r="AJ133" s="1"/>
      <c r="AK133" s="1"/>
      <c r="AL133" s="1"/>
      <c r="AM133" s="1"/>
    </row>
    <row r="134" spans="2:39" ht="16.5" customHeight="1" x14ac:dyDescent="0.3">
      <c r="B134" s="119"/>
      <c r="C134" s="97"/>
      <c r="D134" s="102"/>
      <c r="E134" s="102"/>
      <c r="F134" s="102"/>
      <c r="G134" s="102"/>
      <c r="H134" s="102"/>
      <c r="I134" s="102"/>
      <c r="J134" s="102"/>
      <c r="K134" s="121">
        <v>1.5</v>
      </c>
      <c r="L134" s="121">
        <v>2</v>
      </c>
      <c r="M134" s="121">
        <v>1.9</v>
      </c>
      <c r="N134" s="121">
        <v>1.8</v>
      </c>
      <c r="O134" s="121">
        <v>1.7</v>
      </c>
      <c r="P134" s="121">
        <v>1.6</v>
      </c>
      <c r="Q134" s="121">
        <v>1.5</v>
      </c>
      <c r="R134" s="121">
        <v>1.4</v>
      </c>
      <c r="S134" s="121">
        <v>1.3</v>
      </c>
      <c r="T134" s="121">
        <v>1.3</v>
      </c>
      <c r="U134" s="121">
        <v>1.4</v>
      </c>
      <c r="V134" s="121">
        <v>1.3</v>
      </c>
      <c r="W134" s="121">
        <v>1.3</v>
      </c>
      <c r="X134" s="102"/>
      <c r="Y134" s="99" t="s">
        <v>992</v>
      </c>
      <c r="Z134" s="99" t="s">
        <v>993</v>
      </c>
      <c r="AA134" s="100"/>
      <c r="AB134" s="1"/>
      <c r="AC134" s="1"/>
      <c r="AD134" s="1"/>
      <c r="AE134" s="1"/>
      <c r="AF134" s="1"/>
      <c r="AG134" s="1"/>
      <c r="AH134" s="1"/>
      <c r="AI134" s="1"/>
      <c r="AJ134" s="1"/>
      <c r="AK134" s="1"/>
      <c r="AL134" s="1"/>
      <c r="AM134" s="1"/>
    </row>
    <row r="135" spans="2:39" ht="16.5" customHeight="1" x14ac:dyDescent="0.3">
      <c r="B135" s="119"/>
      <c r="C135" s="97"/>
      <c r="D135" s="102"/>
      <c r="E135" s="102"/>
      <c r="F135" s="102"/>
      <c r="G135" s="102"/>
      <c r="H135" s="102"/>
      <c r="I135" s="102"/>
      <c r="J135" s="102"/>
      <c r="K135" s="121">
        <v>1.5</v>
      </c>
      <c r="L135" s="121">
        <v>2</v>
      </c>
      <c r="M135" s="121">
        <v>1.9</v>
      </c>
      <c r="N135" s="121">
        <v>1.8</v>
      </c>
      <c r="O135" s="121">
        <v>1.7</v>
      </c>
      <c r="P135" s="121">
        <v>1.6</v>
      </c>
      <c r="Q135" s="121">
        <v>1.5</v>
      </c>
      <c r="R135" s="121">
        <v>1.4</v>
      </c>
      <c r="S135" s="121">
        <v>1.3</v>
      </c>
      <c r="T135" s="121">
        <v>1.3</v>
      </c>
      <c r="U135" s="121">
        <v>1.4</v>
      </c>
      <c r="V135" s="121">
        <v>1.3</v>
      </c>
      <c r="W135" s="121">
        <v>1.3</v>
      </c>
      <c r="X135" s="102"/>
      <c r="Y135" s="99" t="s">
        <v>994</v>
      </c>
      <c r="Z135" s="99" t="s">
        <v>995</v>
      </c>
      <c r="AA135" s="100"/>
      <c r="AB135" s="1"/>
      <c r="AC135" s="1"/>
      <c r="AD135" s="1"/>
      <c r="AE135" s="1"/>
      <c r="AF135" s="1"/>
      <c r="AG135" s="1"/>
      <c r="AH135" s="1"/>
      <c r="AI135" s="1"/>
      <c r="AJ135" s="1"/>
      <c r="AK135" s="1"/>
      <c r="AL135" s="1"/>
      <c r="AM135" s="1"/>
    </row>
    <row r="136" spans="2:39" ht="16.5" customHeight="1" x14ac:dyDescent="0.3">
      <c r="B136" s="119"/>
      <c r="C136" s="97"/>
      <c r="D136" s="102"/>
      <c r="E136" s="102"/>
      <c r="F136" s="102"/>
      <c r="G136" s="102"/>
      <c r="H136" s="102"/>
      <c r="I136" s="102"/>
      <c r="J136" s="102"/>
      <c r="K136" s="121">
        <v>1.5</v>
      </c>
      <c r="L136" s="121">
        <v>2</v>
      </c>
      <c r="M136" s="121">
        <v>1.9</v>
      </c>
      <c r="N136" s="121">
        <v>1.8</v>
      </c>
      <c r="O136" s="121">
        <v>1.7</v>
      </c>
      <c r="P136" s="121">
        <v>1.6</v>
      </c>
      <c r="Q136" s="121">
        <v>1.5</v>
      </c>
      <c r="R136" s="121">
        <v>1.4</v>
      </c>
      <c r="S136" s="121">
        <v>1.3</v>
      </c>
      <c r="T136" s="121">
        <v>1.3</v>
      </c>
      <c r="U136" s="121">
        <v>1.4</v>
      </c>
      <c r="V136" s="121">
        <v>1.3</v>
      </c>
      <c r="W136" s="121">
        <v>1.3</v>
      </c>
      <c r="X136" s="102"/>
      <c r="Y136" s="99" t="s">
        <v>996</v>
      </c>
      <c r="Z136" s="99" t="s">
        <v>997</v>
      </c>
      <c r="AA136" s="100"/>
      <c r="AB136" s="1"/>
      <c r="AC136" s="1"/>
      <c r="AD136" s="1"/>
      <c r="AE136" s="1"/>
      <c r="AF136" s="1"/>
      <c r="AG136" s="1"/>
      <c r="AH136" s="1"/>
      <c r="AI136" s="1"/>
      <c r="AJ136" s="1"/>
      <c r="AK136" s="1"/>
      <c r="AL136" s="1"/>
      <c r="AM136" s="1"/>
    </row>
    <row r="137" spans="2:39" ht="16.5" customHeight="1" x14ac:dyDescent="0.3">
      <c r="B137" s="119"/>
      <c r="C137" s="97"/>
      <c r="D137" s="102"/>
      <c r="E137" s="102"/>
      <c r="F137" s="102"/>
      <c r="G137" s="102"/>
      <c r="H137" s="102"/>
      <c r="I137" s="102"/>
      <c r="J137" s="102"/>
      <c r="K137" s="121">
        <v>1.5</v>
      </c>
      <c r="L137" s="121">
        <v>2</v>
      </c>
      <c r="M137" s="121">
        <v>1.9</v>
      </c>
      <c r="N137" s="121">
        <v>1.8</v>
      </c>
      <c r="O137" s="121">
        <v>1.7</v>
      </c>
      <c r="P137" s="121">
        <v>1.6</v>
      </c>
      <c r="Q137" s="121">
        <v>1.5</v>
      </c>
      <c r="R137" s="121">
        <v>1.4</v>
      </c>
      <c r="S137" s="121">
        <v>1.3</v>
      </c>
      <c r="T137" s="121">
        <v>1.3</v>
      </c>
      <c r="U137" s="121">
        <v>1.4</v>
      </c>
      <c r="V137" s="121">
        <v>1.3</v>
      </c>
      <c r="W137" s="121">
        <v>1.3</v>
      </c>
      <c r="X137" s="102"/>
      <c r="Y137" s="99" t="s">
        <v>998</v>
      </c>
      <c r="Z137" s="99" t="s">
        <v>999</v>
      </c>
      <c r="AA137" s="100"/>
      <c r="AB137" s="1"/>
      <c r="AC137" s="1"/>
      <c r="AD137" s="1"/>
      <c r="AE137" s="1"/>
      <c r="AF137" s="1"/>
      <c r="AG137" s="1"/>
      <c r="AH137" s="1"/>
      <c r="AI137" s="1"/>
      <c r="AJ137" s="1"/>
      <c r="AK137" s="1"/>
      <c r="AL137" s="1"/>
      <c r="AM137" s="1"/>
    </row>
    <row r="138" spans="2:39" ht="16.5" customHeight="1" x14ac:dyDescent="0.3">
      <c r="B138" s="119"/>
      <c r="C138" s="97"/>
      <c r="D138" s="102" t="s">
        <v>472</v>
      </c>
      <c r="E138" s="102"/>
      <c r="F138" s="102" t="s">
        <v>629</v>
      </c>
      <c r="G138" s="102" t="s">
        <v>1036</v>
      </c>
      <c r="H138" s="102" t="s">
        <v>1037</v>
      </c>
      <c r="I138" s="102" t="s">
        <v>476</v>
      </c>
      <c r="J138" s="102" t="s">
        <v>1038</v>
      </c>
      <c r="K138" s="122">
        <f>AVERAGE(K139:K143)</f>
        <v>1</v>
      </c>
      <c r="L138" s="122">
        <f t="shared" ref="L138:W138" si="21">AVERAGE(L139:L143)</f>
        <v>0</v>
      </c>
      <c r="M138" s="122">
        <f t="shared" si="21"/>
        <v>0.2</v>
      </c>
      <c r="N138" s="122">
        <f t="shared" si="21"/>
        <v>0</v>
      </c>
      <c r="O138" s="122">
        <f t="shared" si="21"/>
        <v>0.2</v>
      </c>
      <c r="P138" s="122">
        <f t="shared" si="21"/>
        <v>0</v>
      </c>
      <c r="Q138" s="122">
        <f t="shared" si="21"/>
        <v>0.2</v>
      </c>
      <c r="R138" s="122">
        <f t="shared" si="21"/>
        <v>0</v>
      </c>
      <c r="S138" s="122">
        <f t="shared" si="21"/>
        <v>0.2</v>
      </c>
      <c r="T138" s="122">
        <f t="shared" si="21"/>
        <v>0</v>
      </c>
      <c r="U138" s="122">
        <f t="shared" si="21"/>
        <v>0.2</v>
      </c>
      <c r="V138" s="122">
        <f t="shared" si="21"/>
        <v>0</v>
      </c>
      <c r="W138" s="122">
        <f t="shared" si="21"/>
        <v>0</v>
      </c>
      <c r="X138" s="102" t="s">
        <v>1039</v>
      </c>
      <c r="Y138" s="93" t="s">
        <v>988</v>
      </c>
      <c r="Z138" s="93" t="s">
        <v>989</v>
      </c>
      <c r="AA138" s="100"/>
      <c r="AB138" s="1"/>
      <c r="AC138" s="1"/>
      <c r="AD138" s="1"/>
      <c r="AE138" s="1"/>
      <c r="AF138" s="1"/>
      <c r="AG138" s="1"/>
      <c r="AH138" s="1"/>
      <c r="AI138" s="1"/>
      <c r="AJ138" s="1"/>
      <c r="AK138" s="1"/>
      <c r="AL138" s="1"/>
      <c r="AM138" s="1"/>
    </row>
    <row r="139" spans="2:39" ht="16.5" customHeight="1" x14ac:dyDescent="0.3">
      <c r="B139" s="119"/>
      <c r="C139" s="97"/>
      <c r="D139" s="102"/>
      <c r="E139" s="102"/>
      <c r="F139" s="102"/>
      <c r="G139" s="102"/>
      <c r="H139" s="102"/>
      <c r="I139" s="102"/>
      <c r="J139" s="102"/>
      <c r="K139" s="123">
        <v>1</v>
      </c>
      <c r="L139" s="123">
        <v>0</v>
      </c>
      <c r="M139" s="123">
        <v>0.2</v>
      </c>
      <c r="N139" s="123">
        <v>0</v>
      </c>
      <c r="O139" s="123">
        <v>0.2</v>
      </c>
      <c r="P139" s="123">
        <v>0</v>
      </c>
      <c r="Q139" s="123">
        <v>0.2</v>
      </c>
      <c r="R139" s="123">
        <v>0</v>
      </c>
      <c r="S139" s="123">
        <v>0.2</v>
      </c>
      <c r="T139" s="123">
        <v>0</v>
      </c>
      <c r="U139" s="123">
        <v>0.2</v>
      </c>
      <c r="V139" s="123">
        <v>0</v>
      </c>
      <c r="W139" s="123">
        <v>0</v>
      </c>
      <c r="X139" s="102"/>
      <c r="Y139" s="99" t="s">
        <v>990</v>
      </c>
      <c r="Z139" s="99" t="s">
        <v>991</v>
      </c>
      <c r="AA139" s="100"/>
      <c r="AB139" s="1"/>
      <c r="AC139" s="1"/>
      <c r="AD139" s="1"/>
      <c r="AE139" s="1"/>
      <c r="AF139" s="1"/>
      <c r="AG139" s="1"/>
      <c r="AH139" s="1"/>
      <c r="AI139" s="1"/>
      <c r="AJ139" s="1"/>
      <c r="AK139" s="1"/>
      <c r="AL139" s="1"/>
      <c r="AM139" s="1"/>
    </row>
    <row r="140" spans="2:39" ht="16.5" customHeight="1" x14ac:dyDescent="0.3">
      <c r="B140" s="119"/>
      <c r="C140" s="97"/>
      <c r="D140" s="102"/>
      <c r="E140" s="102"/>
      <c r="F140" s="102"/>
      <c r="G140" s="102"/>
      <c r="H140" s="102"/>
      <c r="I140" s="102"/>
      <c r="J140" s="102"/>
      <c r="K140" s="123">
        <v>1</v>
      </c>
      <c r="L140" s="123">
        <v>0</v>
      </c>
      <c r="M140" s="123">
        <v>0.2</v>
      </c>
      <c r="N140" s="123">
        <v>0</v>
      </c>
      <c r="O140" s="123">
        <v>0.2</v>
      </c>
      <c r="P140" s="123">
        <v>0</v>
      </c>
      <c r="Q140" s="123">
        <v>0.2</v>
      </c>
      <c r="R140" s="123">
        <v>0</v>
      </c>
      <c r="S140" s="123">
        <v>0.2</v>
      </c>
      <c r="T140" s="123">
        <v>0</v>
      </c>
      <c r="U140" s="123">
        <v>0.2</v>
      </c>
      <c r="V140" s="123">
        <v>0</v>
      </c>
      <c r="W140" s="123">
        <v>0</v>
      </c>
      <c r="X140" s="102"/>
      <c r="Y140" s="99" t="s">
        <v>992</v>
      </c>
      <c r="Z140" s="99" t="s">
        <v>993</v>
      </c>
      <c r="AA140" s="100"/>
      <c r="AB140" s="1"/>
      <c r="AC140" s="1"/>
      <c r="AD140" s="1"/>
      <c r="AE140" s="1"/>
      <c r="AF140" s="1"/>
      <c r="AG140" s="1"/>
      <c r="AH140" s="1"/>
      <c r="AI140" s="1"/>
      <c r="AJ140" s="1"/>
      <c r="AK140" s="1"/>
      <c r="AL140" s="1"/>
      <c r="AM140" s="1"/>
    </row>
    <row r="141" spans="2:39" ht="16.5" customHeight="1" x14ac:dyDescent="0.3">
      <c r="B141" s="119"/>
      <c r="C141" s="97"/>
      <c r="D141" s="102"/>
      <c r="E141" s="102"/>
      <c r="F141" s="102"/>
      <c r="G141" s="102"/>
      <c r="H141" s="102"/>
      <c r="I141" s="102"/>
      <c r="J141" s="102"/>
      <c r="K141" s="123">
        <v>1</v>
      </c>
      <c r="L141" s="123">
        <v>0</v>
      </c>
      <c r="M141" s="123">
        <v>0.2</v>
      </c>
      <c r="N141" s="123">
        <v>0</v>
      </c>
      <c r="O141" s="123">
        <v>0.2</v>
      </c>
      <c r="P141" s="123">
        <v>0</v>
      </c>
      <c r="Q141" s="123">
        <v>0.2</v>
      </c>
      <c r="R141" s="123">
        <v>0</v>
      </c>
      <c r="S141" s="123">
        <v>0.2</v>
      </c>
      <c r="T141" s="123">
        <v>0</v>
      </c>
      <c r="U141" s="123">
        <v>0.2</v>
      </c>
      <c r="V141" s="123">
        <v>0</v>
      </c>
      <c r="W141" s="123">
        <v>0</v>
      </c>
      <c r="X141" s="102"/>
      <c r="Y141" s="99" t="s">
        <v>994</v>
      </c>
      <c r="Z141" s="99" t="s">
        <v>995</v>
      </c>
      <c r="AA141" s="100"/>
      <c r="AB141" s="1"/>
      <c r="AC141" s="1"/>
      <c r="AD141" s="1"/>
      <c r="AE141" s="1"/>
      <c r="AF141" s="1"/>
      <c r="AG141" s="1"/>
      <c r="AH141" s="1"/>
      <c r="AI141" s="1"/>
      <c r="AJ141" s="1"/>
      <c r="AK141" s="1"/>
      <c r="AL141" s="1"/>
      <c r="AM141" s="1"/>
    </row>
    <row r="142" spans="2:39" ht="16.5" customHeight="1" x14ac:dyDescent="0.3">
      <c r="B142" s="119"/>
      <c r="C142" s="97"/>
      <c r="D142" s="102"/>
      <c r="E142" s="102"/>
      <c r="F142" s="102"/>
      <c r="G142" s="102"/>
      <c r="H142" s="102"/>
      <c r="I142" s="102"/>
      <c r="J142" s="102"/>
      <c r="K142" s="123">
        <v>1</v>
      </c>
      <c r="L142" s="123">
        <v>0</v>
      </c>
      <c r="M142" s="123">
        <v>0.2</v>
      </c>
      <c r="N142" s="123">
        <v>0</v>
      </c>
      <c r="O142" s="123">
        <v>0.2</v>
      </c>
      <c r="P142" s="123">
        <v>0</v>
      </c>
      <c r="Q142" s="123">
        <v>0.2</v>
      </c>
      <c r="R142" s="123">
        <v>0</v>
      </c>
      <c r="S142" s="123">
        <v>0.2</v>
      </c>
      <c r="T142" s="123">
        <v>0</v>
      </c>
      <c r="U142" s="123">
        <v>0.2</v>
      </c>
      <c r="V142" s="123">
        <v>0</v>
      </c>
      <c r="W142" s="123">
        <v>0</v>
      </c>
      <c r="X142" s="102"/>
      <c r="Y142" s="99" t="s">
        <v>996</v>
      </c>
      <c r="Z142" s="99" t="s">
        <v>997</v>
      </c>
      <c r="AA142" s="100"/>
      <c r="AB142" s="1"/>
      <c r="AC142" s="1"/>
      <c r="AD142" s="1"/>
      <c r="AE142" s="1"/>
      <c r="AF142" s="1"/>
      <c r="AG142" s="1"/>
      <c r="AH142" s="1"/>
      <c r="AI142" s="1"/>
      <c r="AJ142" s="1"/>
      <c r="AK142" s="1"/>
      <c r="AL142" s="1"/>
      <c r="AM142" s="1"/>
    </row>
    <row r="143" spans="2:39" ht="16.5" customHeight="1" x14ac:dyDescent="0.3">
      <c r="B143" s="119"/>
      <c r="C143" s="104"/>
      <c r="D143" s="102"/>
      <c r="E143" s="102"/>
      <c r="F143" s="102"/>
      <c r="G143" s="102"/>
      <c r="H143" s="102"/>
      <c r="I143" s="102"/>
      <c r="J143" s="102"/>
      <c r="K143" s="123">
        <v>1</v>
      </c>
      <c r="L143" s="123">
        <v>0</v>
      </c>
      <c r="M143" s="123">
        <v>0.2</v>
      </c>
      <c r="N143" s="123">
        <v>0</v>
      </c>
      <c r="O143" s="123">
        <v>0.2</v>
      </c>
      <c r="P143" s="123">
        <v>0</v>
      </c>
      <c r="Q143" s="123">
        <v>0.2</v>
      </c>
      <c r="R143" s="123">
        <v>0</v>
      </c>
      <c r="S143" s="123">
        <v>0.2</v>
      </c>
      <c r="T143" s="123">
        <v>0</v>
      </c>
      <c r="U143" s="123">
        <v>0.2</v>
      </c>
      <c r="V143" s="123">
        <v>0</v>
      </c>
      <c r="W143" s="123">
        <v>0</v>
      </c>
      <c r="X143" s="102"/>
      <c r="Y143" s="99" t="s">
        <v>998</v>
      </c>
      <c r="Z143" s="99" t="s">
        <v>999</v>
      </c>
      <c r="AA143" s="100"/>
      <c r="AB143" s="1"/>
      <c r="AC143" s="1"/>
      <c r="AD143" s="1"/>
      <c r="AE143" s="1"/>
      <c r="AF143" s="1"/>
      <c r="AG143" s="1"/>
      <c r="AH143" s="1"/>
      <c r="AI143" s="1"/>
      <c r="AJ143" s="1"/>
      <c r="AK143" s="1"/>
      <c r="AL143" s="1"/>
      <c r="AM143" s="1"/>
    </row>
    <row r="144" spans="2:39" ht="16.5" customHeight="1" x14ac:dyDescent="0.3">
      <c r="B144" s="119"/>
      <c r="C144" s="106" t="s">
        <v>173</v>
      </c>
      <c r="D144" s="102" t="s">
        <v>568</v>
      </c>
      <c r="E144" s="102"/>
      <c r="F144" s="102" t="s">
        <v>647</v>
      </c>
      <c r="G144" s="102" t="s">
        <v>1040</v>
      </c>
      <c r="H144" s="102" t="s">
        <v>1041</v>
      </c>
      <c r="I144" s="102" t="s">
        <v>476</v>
      </c>
      <c r="J144" s="102" t="s">
        <v>718</v>
      </c>
      <c r="K144" s="122">
        <f>AVERAGE(K145:K149)</f>
        <v>1</v>
      </c>
      <c r="L144" s="122">
        <f t="shared" ref="L144:W144" si="22">AVERAGE(L145:L149)</f>
        <v>0</v>
      </c>
      <c r="M144" s="122">
        <f t="shared" si="22"/>
        <v>0</v>
      </c>
      <c r="N144" s="122">
        <f t="shared" si="22"/>
        <v>0</v>
      </c>
      <c r="O144" s="122">
        <f t="shared" si="22"/>
        <v>0</v>
      </c>
      <c r="P144" s="122">
        <f t="shared" si="22"/>
        <v>0.25</v>
      </c>
      <c r="Q144" s="122">
        <f t="shared" si="22"/>
        <v>0.25</v>
      </c>
      <c r="R144" s="122">
        <f t="shared" si="22"/>
        <v>0.5</v>
      </c>
      <c r="S144" s="122">
        <f t="shared" si="22"/>
        <v>0</v>
      </c>
      <c r="T144" s="122">
        <f t="shared" si="22"/>
        <v>0</v>
      </c>
      <c r="U144" s="122">
        <f t="shared" si="22"/>
        <v>0</v>
      </c>
      <c r="V144" s="122">
        <f t="shared" si="22"/>
        <v>0</v>
      </c>
      <c r="W144" s="122">
        <f t="shared" si="22"/>
        <v>0</v>
      </c>
      <c r="X144" s="102" t="s">
        <v>1042</v>
      </c>
      <c r="Y144" s="93" t="s">
        <v>988</v>
      </c>
      <c r="Z144" s="93" t="s">
        <v>989</v>
      </c>
      <c r="AA144" s="100"/>
      <c r="AB144" s="1"/>
      <c r="AC144" s="1"/>
      <c r="AD144" s="1"/>
      <c r="AE144" s="1"/>
      <c r="AF144" s="1"/>
      <c r="AG144" s="1"/>
      <c r="AH144" s="1"/>
      <c r="AI144" s="1"/>
      <c r="AJ144" s="1"/>
      <c r="AK144" s="1"/>
      <c r="AL144" s="1"/>
      <c r="AM144" s="1"/>
    </row>
    <row r="145" spans="2:39" ht="16.5" customHeight="1" x14ac:dyDescent="0.3">
      <c r="B145" s="119"/>
      <c r="C145" s="96"/>
      <c r="D145" s="102"/>
      <c r="E145" s="102"/>
      <c r="F145" s="102"/>
      <c r="G145" s="102"/>
      <c r="H145" s="102"/>
      <c r="I145" s="102"/>
      <c r="J145" s="102"/>
      <c r="K145" s="123">
        <v>1</v>
      </c>
      <c r="L145" s="123">
        <v>0</v>
      </c>
      <c r="M145" s="123">
        <v>0</v>
      </c>
      <c r="N145" s="123">
        <v>0</v>
      </c>
      <c r="O145" s="123">
        <v>0</v>
      </c>
      <c r="P145" s="123">
        <v>0.25</v>
      </c>
      <c r="Q145" s="123">
        <v>0.25</v>
      </c>
      <c r="R145" s="123">
        <v>0.5</v>
      </c>
      <c r="S145" s="123">
        <v>0</v>
      </c>
      <c r="T145" s="123">
        <v>0</v>
      </c>
      <c r="U145" s="123">
        <v>0</v>
      </c>
      <c r="V145" s="123">
        <v>0</v>
      </c>
      <c r="W145" s="123">
        <v>0</v>
      </c>
      <c r="X145" s="102"/>
      <c r="Y145" s="99" t="s">
        <v>990</v>
      </c>
      <c r="Z145" s="99" t="s">
        <v>991</v>
      </c>
      <c r="AA145" s="100"/>
      <c r="AB145" s="1"/>
      <c r="AC145" s="1"/>
      <c r="AD145" s="1"/>
      <c r="AE145" s="1"/>
      <c r="AF145" s="1"/>
      <c r="AG145" s="1"/>
      <c r="AH145" s="1"/>
      <c r="AI145" s="1"/>
      <c r="AJ145" s="1"/>
      <c r="AK145" s="1"/>
      <c r="AL145" s="1"/>
      <c r="AM145" s="1"/>
    </row>
    <row r="146" spans="2:39" ht="16.5" customHeight="1" x14ac:dyDescent="0.3">
      <c r="B146" s="119"/>
      <c r="C146" s="96"/>
      <c r="D146" s="102"/>
      <c r="E146" s="102"/>
      <c r="F146" s="102"/>
      <c r="G146" s="102"/>
      <c r="H146" s="102"/>
      <c r="I146" s="102"/>
      <c r="J146" s="102"/>
      <c r="K146" s="123">
        <v>1</v>
      </c>
      <c r="L146" s="123">
        <v>0</v>
      </c>
      <c r="M146" s="123">
        <v>0</v>
      </c>
      <c r="N146" s="123">
        <v>0</v>
      </c>
      <c r="O146" s="123">
        <v>0</v>
      </c>
      <c r="P146" s="123">
        <v>0.25</v>
      </c>
      <c r="Q146" s="123">
        <v>0.25</v>
      </c>
      <c r="R146" s="123">
        <v>0.5</v>
      </c>
      <c r="S146" s="123">
        <v>0</v>
      </c>
      <c r="T146" s="123">
        <v>0</v>
      </c>
      <c r="U146" s="123">
        <v>0</v>
      </c>
      <c r="V146" s="123">
        <v>0</v>
      </c>
      <c r="W146" s="123">
        <v>0</v>
      </c>
      <c r="X146" s="102"/>
      <c r="Y146" s="99" t="s">
        <v>992</v>
      </c>
      <c r="Z146" s="99" t="s">
        <v>993</v>
      </c>
      <c r="AA146" s="100"/>
      <c r="AB146" s="1"/>
      <c r="AC146" s="1"/>
      <c r="AD146" s="1"/>
      <c r="AE146" s="1"/>
      <c r="AF146" s="1"/>
      <c r="AG146" s="1"/>
      <c r="AH146" s="1"/>
      <c r="AI146" s="1"/>
      <c r="AJ146" s="1"/>
      <c r="AK146" s="1"/>
      <c r="AL146" s="1"/>
      <c r="AM146" s="1"/>
    </row>
    <row r="147" spans="2:39" ht="16.5" customHeight="1" x14ac:dyDescent="0.3">
      <c r="B147" s="119"/>
      <c r="C147" s="96"/>
      <c r="D147" s="102"/>
      <c r="E147" s="102"/>
      <c r="F147" s="102"/>
      <c r="G147" s="102"/>
      <c r="H147" s="102"/>
      <c r="I147" s="102"/>
      <c r="J147" s="102"/>
      <c r="K147" s="123">
        <v>1</v>
      </c>
      <c r="L147" s="123">
        <v>0</v>
      </c>
      <c r="M147" s="123">
        <v>0</v>
      </c>
      <c r="N147" s="123">
        <v>0</v>
      </c>
      <c r="O147" s="123">
        <v>0</v>
      </c>
      <c r="P147" s="123">
        <v>0.25</v>
      </c>
      <c r="Q147" s="123">
        <v>0.25</v>
      </c>
      <c r="R147" s="123">
        <v>0.5</v>
      </c>
      <c r="S147" s="123">
        <v>0</v>
      </c>
      <c r="T147" s="123">
        <v>0</v>
      </c>
      <c r="U147" s="123">
        <v>0</v>
      </c>
      <c r="V147" s="123">
        <v>0</v>
      </c>
      <c r="W147" s="123">
        <v>0</v>
      </c>
      <c r="X147" s="102"/>
      <c r="Y147" s="99" t="s">
        <v>994</v>
      </c>
      <c r="Z147" s="99" t="s">
        <v>995</v>
      </c>
      <c r="AA147" s="100"/>
      <c r="AB147" s="1"/>
      <c r="AC147" s="1"/>
      <c r="AD147" s="1"/>
      <c r="AE147" s="1"/>
      <c r="AF147" s="1"/>
      <c r="AG147" s="1"/>
      <c r="AH147" s="1"/>
      <c r="AI147" s="1"/>
      <c r="AJ147" s="1"/>
      <c r="AK147" s="1"/>
      <c r="AL147" s="1"/>
      <c r="AM147" s="1"/>
    </row>
    <row r="148" spans="2:39" ht="16.5" customHeight="1" x14ac:dyDescent="0.3">
      <c r="B148" s="119"/>
      <c r="C148" s="96"/>
      <c r="D148" s="102"/>
      <c r="E148" s="102"/>
      <c r="F148" s="102"/>
      <c r="G148" s="102"/>
      <c r="H148" s="102"/>
      <c r="I148" s="102"/>
      <c r="J148" s="102"/>
      <c r="K148" s="123">
        <v>1</v>
      </c>
      <c r="L148" s="123">
        <v>0</v>
      </c>
      <c r="M148" s="123">
        <v>0</v>
      </c>
      <c r="N148" s="123">
        <v>0</v>
      </c>
      <c r="O148" s="123">
        <v>0</v>
      </c>
      <c r="P148" s="123">
        <v>0.25</v>
      </c>
      <c r="Q148" s="123">
        <v>0.25</v>
      </c>
      <c r="R148" s="123">
        <v>0.5</v>
      </c>
      <c r="S148" s="123">
        <v>0</v>
      </c>
      <c r="T148" s="123">
        <v>0</v>
      </c>
      <c r="U148" s="123">
        <v>0</v>
      </c>
      <c r="V148" s="123">
        <v>0</v>
      </c>
      <c r="W148" s="123">
        <v>0</v>
      </c>
      <c r="X148" s="102"/>
      <c r="Y148" s="99" t="s">
        <v>996</v>
      </c>
      <c r="Z148" s="99" t="s">
        <v>997</v>
      </c>
      <c r="AA148" s="100"/>
      <c r="AB148" s="1"/>
      <c r="AC148" s="1"/>
      <c r="AD148" s="1"/>
      <c r="AE148" s="1"/>
      <c r="AF148" s="1"/>
      <c r="AG148" s="1"/>
      <c r="AH148" s="1"/>
      <c r="AI148" s="1"/>
      <c r="AJ148" s="1"/>
      <c r="AK148" s="1"/>
      <c r="AL148" s="1"/>
      <c r="AM148" s="1"/>
    </row>
    <row r="149" spans="2:39" ht="16.5" customHeight="1" x14ac:dyDescent="0.3">
      <c r="B149" s="119"/>
      <c r="C149" s="96"/>
      <c r="D149" s="102"/>
      <c r="E149" s="102"/>
      <c r="F149" s="102"/>
      <c r="G149" s="102"/>
      <c r="H149" s="102"/>
      <c r="I149" s="102"/>
      <c r="J149" s="102"/>
      <c r="K149" s="123">
        <v>1</v>
      </c>
      <c r="L149" s="123">
        <v>0</v>
      </c>
      <c r="M149" s="123">
        <v>0</v>
      </c>
      <c r="N149" s="123">
        <v>0</v>
      </c>
      <c r="O149" s="123">
        <v>0</v>
      </c>
      <c r="P149" s="123">
        <v>0.25</v>
      </c>
      <c r="Q149" s="123">
        <v>0.25</v>
      </c>
      <c r="R149" s="123">
        <v>0.5</v>
      </c>
      <c r="S149" s="123">
        <v>0</v>
      </c>
      <c r="T149" s="123">
        <v>0</v>
      </c>
      <c r="U149" s="123">
        <v>0</v>
      </c>
      <c r="V149" s="123">
        <v>0</v>
      </c>
      <c r="W149" s="123">
        <v>0</v>
      </c>
      <c r="X149" s="102"/>
      <c r="Y149" s="99" t="s">
        <v>998</v>
      </c>
      <c r="Z149" s="99" t="s">
        <v>999</v>
      </c>
      <c r="AA149" s="100"/>
      <c r="AB149" s="1"/>
      <c r="AC149" s="1"/>
      <c r="AD149" s="1"/>
      <c r="AE149" s="1"/>
      <c r="AF149" s="1"/>
      <c r="AG149" s="1"/>
      <c r="AH149" s="1"/>
      <c r="AI149" s="1"/>
      <c r="AJ149" s="1"/>
      <c r="AK149" s="1"/>
      <c r="AL149" s="1"/>
      <c r="AM149" s="1"/>
    </row>
    <row r="150" spans="2:39" ht="16.5" customHeight="1" x14ac:dyDescent="0.3">
      <c r="B150" s="119"/>
      <c r="C150" s="96"/>
      <c r="D150" s="102" t="s">
        <v>670</v>
      </c>
      <c r="E150" s="102"/>
      <c r="F150" s="102" t="s">
        <v>669</v>
      </c>
      <c r="G150" s="102" t="s">
        <v>1043</v>
      </c>
      <c r="H150" s="102" t="s">
        <v>1044</v>
      </c>
      <c r="I150" s="102" t="s">
        <v>703</v>
      </c>
      <c r="J150" s="102" t="s">
        <v>1045</v>
      </c>
      <c r="K150" s="92">
        <f>SUM(K151:K155)</f>
        <v>35</v>
      </c>
      <c r="L150" s="92">
        <f t="shared" ref="L150:W150" si="23">SUM(L151:L155)</f>
        <v>2</v>
      </c>
      <c r="M150" s="92">
        <f t="shared" si="23"/>
        <v>3</v>
      </c>
      <c r="N150" s="92">
        <f t="shared" si="23"/>
        <v>3</v>
      </c>
      <c r="O150" s="92">
        <f t="shared" si="23"/>
        <v>3</v>
      </c>
      <c r="P150" s="92">
        <f t="shared" si="23"/>
        <v>3</v>
      </c>
      <c r="Q150" s="92">
        <f t="shared" si="23"/>
        <v>3</v>
      </c>
      <c r="R150" s="92">
        <f t="shared" si="23"/>
        <v>3</v>
      </c>
      <c r="S150" s="92">
        <f t="shared" si="23"/>
        <v>3</v>
      </c>
      <c r="T150" s="92">
        <f t="shared" si="23"/>
        <v>3</v>
      </c>
      <c r="U150" s="92">
        <f t="shared" si="23"/>
        <v>3</v>
      </c>
      <c r="V150" s="92">
        <f t="shared" si="23"/>
        <v>3</v>
      </c>
      <c r="W150" s="92">
        <f t="shared" si="23"/>
        <v>3</v>
      </c>
      <c r="X150" s="102" t="s">
        <v>1046</v>
      </c>
      <c r="Y150" s="93" t="s">
        <v>988</v>
      </c>
      <c r="Z150" s="93" t="s">
        <v>989</v>
      </c>
      <c r="AA150" s="100"/>
      <c r="AB150" s="1"/>
      <c r="AC150" s="1"/>
      <c r="AD150" s="1"/>
      <c r="AE150" s="1"/>
      <c r="AF150" s="1"/>
      <c r="AG150" s="1"/>
      <c r="AH150" s="1"/>
      <c r="AI150" s="1"/>
      <c r="AJ150" s="1"/>
      <c r="AK150" s="1"/>
      <c r="AL150" s="1"/>
      <c r="AM150" s="1"/>
    </row>
    <row r="151" spans="2:39" ht="16.5" customHeight="1" x14ac:dyDescent="0.3">
      <c r="B151" s="119"/>
      <c r="C151" s="96"/>
      <c r="D151" s="102"/>
      <c r="E151" s="102"/>
      <c r="F151" s="102"/>
      <c r="G151" s="102"/>
      <c r="H151" s="102"/>
      <c r="I151" s="102"/>
      <c r="J151" s="102"/>
      <c r="K151" s="98">
        <f>SUM(L151:W151)</f>
        <v>7</v>
      </c>
      <c r="L151" s="98">
        <v>0</v>
      </c>
      <c r="M151" s="98">
        <v>1</v>
      </c>
      <c r="N151" s="98">
        <v>1</v>
      </c>
      <c r="O151" s="98">
        <v>1</v>
      </c>
      <c r="P151" s="98">
        <v>1</v>
      </c>
      <c r="Q151" s="98">
        <v>0</v>
      </c>
      <c r="R151" s="98">
        <v>1</v>
      </c>
      <c r="S151" s="98">
        <v>1</v>
      </c>
      <c r="T151" s="98">
        <v>0</v>
      </c>
      <c r="U151" s="98">
        <v>0</v>
      </c>
      <c r="V151" s="98">
        <v>0</v>
      </c>
      <c r="W151" s="98">
        <v>1</v>
      </c>
      <c r="X151" s="102"/>
      <c r="Y151" s="99" t="s">
        <v>990</v>
      </c>
      <c r="Z151" s="99" t="s">
        <v>991</v>
      </c>
      <c r="AA151" s="100"/>
      <c r="AB151" s="1"/>
      <c r="AC151" s="1"/>
      <c r="AD151" s="1"/>
      <c r="AE151" s="1"/>
      <c r="AF151" s="1"/>
      <c r="AG151" s="1"/>
      <c r="AH151" s="1"/>
      <c r="AI151" s="1"/>
      <c r="AJ151" s="1"/>
      <c r="AK151" s="1"/>
      <c r="AL151" s="1"/>
      <c r="AM151" s="1"/>
    </row>
    <row r="152" spans="2:39" ht="16.5" customHeight="1" x14ac:dyDescent="0.3">
      <c r="B152" s="119"/>
      <c r="C152" s="96"/>
      <c r="D152" s="102"/>
      <c r="E152" s="102"/>
      <c r="F152" s="102"/>
      <c r="G152" s="102"/>
      <c r="H152" s="102"/>
      <c r="I152" s="102"/>
      <c r="J152" s="102"/>
      <c r="K152" s="98">
        <f t="shared" ref="K152:K155" si="24">SUM(L152:W152)</f>
        <v>7</v>
      </c>
      <c r="L152" s="98">
        <v>0</v>
      </c>
      <c r="M152" s="98">
        <v>1</v>
      </c>
      <c r="N152" s="98">
        <v>0</v>
      </c>
      <c r="O152" s="98">
        <v>1</v>
      </c>
      <c r="P152" s="98">
        <v>0</v>
      </c>
      <c r="Q152" s="98">
        <v>1</v>
      </c>
      <c r="R152" s="98">
        <v>0</v>
      </c>
      <c r="S152" s="98">
        <v>1</v>
      </c>
      <c r="T152" s="98">
        <v>1</v>
      </c>
      <c r="U152" s="98">
        <v>1</v>
      </c>
      <c r="V152" s="98">
        <v>1</v>
      </c>
      <c r="W152" s="98">
        <v>0</v>
      </c>
      <c r="X152" s="102"/>
      <c r="Y152" s="99" t="s">
        <v>992</v>
      </c>
      <c r="Z152" s="99" t="s">
        <v>993</v>
      </c>
      <c r="AA152" s="100"/>
      <c r="AB152" s="1"/>
      <c r="AC152" s="1"/>
      <c r="AD152" s="1"/>
      <c r="AE152" s="1"/>
      <c r="AF152" s="1"/>
      <c r="AG152" s="1"/>
      <c r="AH152" s="1"/>
      <c r="AI152" s="1"/>
      <c r="AJ152" s="1"/>
      <c r="AK152" s="1"/>
      <c r="AL152" s="1"/>
      <c r="AM152" s="1"/>
    </row>
    <row r="153" spans="2:39" ht="16.5" customHeight="1" x14ac:dyDescent="0.3">
      <c r="B153" s="119"/>
      <c r="C153" s="96"/>
      <c r="D153" s="102"/>
      <c r="E153" s="102"/>
      <c r="F153" s="102"/>
      <c r="G153" s="102"/>
      <c r="H153" s="102"/>
      <c r="I153" s="102"/>
      <c r="J153" s="102"/>
      <c r="K153" s="98">
        <f t="shared" si="24"/>
        <v>7</v>
      </c>
      <c r="L153" s="98">
        <v>1</v>
      </c>
      <c r="M153" s="98">
        <v>0</v>
      </c>
      <c r="N153" s="98">
        <v>1</v>
      </c>
      <c r="O153" s="98">
        <v>0</v>
      </c>
      <c r="P153" s="98">
        <v>0</v>
      </c>
      <c r="Q153" s="98">
        <v>1</v>
      </c>
      <c r="R153" s="98">
        <v>0</v>
      </c>
      <c r="S153" s="98">
        <v>1</v>
      </c>
      <c r="T153" s="98">
        <v>1</v>
      </c>
      <c r="U153" s="98">
        <v>1</v>
      </c>
      <c r="V153" s="98">
        <v>1</v>
      </c>
      <c r="W153" s="98">
        <v>0</v>
      </c>
      <c r="X153" s="102"/>
      <c r="Y153" s="99" t="s">
        <v>994</v>
      </c>
      <c r="Z153" s="99" t="s">
        <v>995</v>
      </c>
      <c r="AA153" s="100"/>
      <c r="AB153" s="1"/>
      <c r="AC153" s="1"/>
      <c r="AD153" s="1"/>
      <c r="AE153" s="1"/>
      <c r="AF153" s="1"/>
      <c r="AG153" s="1"/>
      <c r="AH153" s="1"/>
      <c r="AI153" s="1"/>
      <c r="AJ153" s="1"/>
      <c r="AK153" s="1"/>
      <c r="AL153" s="1"/>
      <c r="AM153" s="1"/>
    </row>
    <row r="154" spans="2:39" ht="16.5" customHeight="1" x14ac:dyDescent="0.3">
      <c r="B154" s="119"/>
      <c r="C154" s="96"/>
      <c r="D154" s="102"/>
      <c r="E154" s="102"/>
      <c r="F154" s="102"/>
      <c r="G154" s="102"/>
      <c r="H154" s="102"/>
      <c r="I154" s="102"/>
      <c r="J154" s="102"/>
      <c r="K154" s="98">
        <f t="shared" si="24"/>
        <v>7</v>
      </c>
      <c r="L154" s="98">
        <v>1</v>
      </c>
      <c r="M154" s="98">
        <v>0</v>
      </c>
      <c r="N154" s="98">
        <v>1</v>
      </c>
      <c r="O154" s="98">
        <v>0</v>
      </c>
      <c r="P154" s="98">
        <v>1</v>
      </c>
      <c r="Q154" s="98">
        <v>0</v>
      </c>
      <c r="R154" s="98">
        <v>1</v>
      </c>
      <c r="S154" s="98">
        <v>0</v>
      </c>
      <c r="T154" s="98">
        <v>1</v>
      </c>
      <c r="U154" s="98">
        <v>0</v>
      </c>
      <c r="V154" s="98">
        <v>1</v>
      </c>
      <c r="W154" s="98">
        <v>1</v>
      </c>
      <c r="X154" s="102"/>
      <c r="Y154" s="99" t="s">
        <v>996</v>
      </c>
      <c r="Z154" s="99" t="s">
        <v>997</v>
      </c>
      <c r="AA154" s="100"/>
      <c r="AB154" s="1"/>
      <c r="AC154" s="1"/>
      <c r="AD154" s="1"/>
      <c r="AE154" s="1"/>
      <c r="AF154" s="1"/>
      <c r="AG154" s="1"/>
      <c r="AH154" s="1"/>
      <c r="AI154" s="1"/>
      <c r="AJ154" s="1"/>
      <c r="AK154" s="1"/>
      <c r="AL154" s="1"/>
      <c r="AM154" s="1"/>
    </row>
    <row r="155" spans="2:39" ht="16.5" customHeight="1" x14ac:dyDescent="0.3">
      <c r="B155" s="119"/>
      <c r="C155" s="96"/>
      <c r="D155" s="102"/>
      <c r="E155" s="102"/>
      <c r="F155" s="102"/>
      <c r="G155" s="102"/>
      <c r="H155" s="102"/>
      <c r="I155" s="102"/>
      <c r="J155" s="102"/>
      <c r="K155" s="98">
        <f t="shared" si="24"/>
        <v>7</v>
      </c>
      <c r="L155" s="98">
        <v>0</v>
      </c>
      <c r="M155" s="98">
        <v>1</v>
      </c>
      <c r="N155" s="98">
        <v>0</v>
      </c>
      <c r="O155" s="98">
        <v>1</v>
      </c>
      <c r="P155" s="98">
        <v>1</v>
      </c>
      <c r="Q155" s="98">
        <v>1</v>
      </c>
      <c r="R155" s="98">
        <v>1</v>
      </c>
      <c r="S155" s="98">
        <v>0</v>
      </c>
      <c r="T155" s="98">
        <v>0</v>
      </c>
      <c r="U155" s="98">
        <v>1</v>
      </c>
      <c r="V155" s="98">
        <v>0</v>
      </c>
      <c r="W155" s="98">
        <v>1</v>
      </c>
      <c r="X155" s="102"/>
      <c r="Y155" s="99" t="s">
        <v>998</v>
      </c>
      <c r="Z155" s="99" t="s">
        <v>999</v>
      </c>
      <c r="AA155" s="100"/>
      <c r="AB155" s="1"/>
      <c r="AC155" s="1"/>
      <c r="AD155" s="1"/>
      <c r="AE155" s="1"/>
      <c r="AF155" s="1"/>
      <c r="AG155" s="1"/>
      <c r="AH155" s="1"/>
      <c r="AI155" s="1"/>
      <c r="AJ155" s="1"/>
      <c r="AK155" s="1"/>
      <c r="AL155" s="1"/>
      <c r="AM155" s="1"/>
    </row>
    <row r="156" spans="2:39" ht="16.5" customHeight="1" x14ac:dyDescent="0.3">
      <c r="B156" s="119"/>
      <c r="C156" s="96"/>
      <c r="D156" s="102" t="s">
        <v>670</v>
      </c>
      <c r="E156" s="102"/>
      <c r="F156" s="102" t="s">
        <v>677</v>
      </c>
      <c r="G156" s="102" t="s">
        <v>1047</v>
      </c>
      <c r="H156" s="102" t="s">
        <v>1048</v>
      </c>
      <c r="I156" s="102" t="s">
        <v>1049</v>
      </c>
      <c r="J156" s="102" t="s">
        <v>1050</v>
      </c>
      <c r="K156" s="92">
        <f>SUM(K157:K161)</f>
        <v>800000</v>
      </c>
      <c r="L156" s="92">
        <f t="shared" ref="L156:W156" si="25">SUM(L157:L161)</f>
        <v>75000</v>
      </c>
      <c r="M156" s="92">
        <f t="shared" si="25"/>
        <v>75000</v>
      </c>
      <c r="N156" s="92">
        <f t="shared" si="25"/>
        <v>73000</v>
      </c>
      <c r="O156" s="92">
        <f t="shared" si="25"/>
        <v>70000</v>
      </c>
      <c r="P156" s="92">
        <f t="shared" si="25"/>
        <v>70000</v>
      </c>
      <c r="Q156" s="92">
        <f t="shared" si="25"/>
        <v>67000</v>
      </c>
      <c r="R156" s="92">
        <f t="shared" si="25"/>
        <v>65000</v>
      </c>
      <c r="S156" s="92">
        <f t="shared" si="25"/>
        <v>63000</v>
      </c>
      <c r="T156" s="92">
        <f t="shared" si="25"/>
        <v>62000</v>
      </c>
      <c r="U156" s="92">
        <f t="shared" si="25"/>
        <v>60000</v>
      </c>
      <c r="V156" s="92">
        <f t="shared" si="25"/>
        <v>60000</v>
      </c>
      <c r="W156" s="92">
        <f t="shared" si="25"/>
        <v>60000</v>
      </c>
      <c r="X156" s="102" t="s">
        <v>1049</v>
      </c>
      <c r="Y156" s="93" t="s">
        <v>988</v>
      </c>
      <c r="Z156" s="93" t="s">
        <v>989</v>
      </c>
      <c r="AA156" s="100"/>
      <c r="AB156" s="1"/>
      <c r="AC156" s="1"/>
      <c r="AD156" s="1"/>
      <c r="AE156" s="1"/>
      <c r="AF156" s="1"/>
      <c r="AG156" s="1"/>
      <c r="AH156" s="1"/>
      <c r="AI156" s="1"/>
      <c r="AJ156" s="1"/>
      <c r="AK156" s="1"/>
      <c r="AL156" s="1"/>
      <c r="AM156" s="1"/>
    </row>
    <row r="157" spans="2:39" ht="16.5" customHeight="1" x14ac:dyDescent="0.3">
      <c r="B157" s="119"/>
      <c r="C157" s="96"/>
      <c r="D157" s="102"/>
      <c r="E157" s="102"/>
      <c r="F157" s="102"/>
      <c r="G157" s="102"/>
      <c r="H157" s="102"/>
      <c r="I157" s="102"/>
      <c r="J157" s="102"/>
      <c r="K157" s="98">
        <f>SUM(L157:W157)</f>
        <v>262670</v>
      </c>
      <c r="L157" s="98">
        <v>24625</v>
      </c>
      <c r="M157" s="98">
        <v>24625</v>
      </c>
      <c r="N157" s="98">
        <v>23969</v>
      </c>
      <c r="O157" s="98">
        <v>22984</v>
      </c>
      <c r="P157" s="98">
        <v>22984</v>
      </c>
      <c r="Q157" s="98">
        <v>21999</v>
      </c>
      <c r="R157" s="98">
        <v>21342</v>
      </c>
      <c r="S157" s="98">
        <v>20685</v>
      </c>
      <c r="T157" s="98">
        <v>20357</v>
      </c>
      <c r="U157" s="98">
        <v>19700</v>
      </c>
      <c r="V157" s="98">
        <v>19700</v>
      </c>
      <c r="W157" s="98">
        <v>19700</v>
      </c>
      <c r="X157" s="102"/>
      <c r="Y157" s="99" t="s">
        <v>990</v>
      </c>
      <c r="Z157" s="99" t="s">
        <v>991</v>
      </c>
      <c r="AA157" s="100"/>
      <c r="AB157" s="1"/>
      <c r="AC157" s="1"/>
      <c r="AD157" s="1"/>
      <c r="AE157" s="1"/>
      <c r="AF157" s="1"/>
      <c r="AG157" s="1"/>
      <c r="AH157" s="1"/>
      <c r="AI157" s="1"/>
      <c r="AJ157" s="1"/>
      <c r="AK157" s="1"/>
      <c r="AL157" s="1"/>
      <c r="AM157" s="1"/>
    </row>
    <row r="158" spans="2:39" ht="16.5" customHeight="1" x14ac:dyDescent="0.3">
      <c r="B158" s="119"/>
      <c r="C158" s="96"/>
      <c r="D158" s="102"/>
      <c r="E158" s="102"/>
      <c r="F158" s="102"/>
      <c r="G158" s="102"/>
      <c r="H158" s="102"/>
      <c r="I158" s="102"/>
      <c r="J158" s="102"/>
      <c r="K158" s="98">
        <f t="shared" ref="K158:K161" si="26">SUM(L158:W158)</f>
        <v>98806</v>
      </c>
      <c r="L158" s="98">
        <v>9264</v>
      </c>
      <c r="M158" s="98">
        <v>9264</v>
      </c>
      <c r="N158" s="98">
        <v>9016</v>
      </c>
      <c r="O158" s="98">
        <v>8645</v>
      </c>
      <c r="P158" s="98">
        <v>8645</v>
      </c>
      <c r="Q158" s="98">
        <v>8275</v>
      </c>
      <c r="R158" s="98">
        <v>8028</v>
      </c>
      <c r="S158" s="98">
        <v>7781</v>
      </c>
      <c r="T158" s="98">
        <v>7658</v>
      </c>
      <c r="U158" s="98">
        <v>7410</v>
      </c>
      <c r="V158" s="98">
        <v>7410</v>
      </c>
      <c r="W158" s="98">
        <v>7410</v>
      </c>
      <c r="X158" s="102"/>
      <c r="Y158" s="99" t="s">
        <v>992</v>
      </c>
      <c r="Z158" s="99" t="s">
        <v>993</v>
      </c>
      <c r="AA158" s="100"/>
      <c r="AB158" s="1"/>
      <c r="AC158" s="1"/>
      <c r="AD158" s="1"/>
      <c r="AE158" s="1"/>
      <c r="AF158" s="1"/>
      <c r="AG158" s="1"/>
      <c r="AH158" s="1"/>
      <c r="AI158" s="1"/>
      <c r="AJ158" s="1"/>
      <c r="AK158" s="1"/>
      <c r="AL158" s="1"/>
      <c r="AM158" s="1"/>
    </row>
    <row r="159" spans="2:39" ht="16.5" customHeight="1" x14ac:dyDescent="0.3">
      <c r="B159" s="119"/>
      <c r="C159" s="96"/>
      <c r="D159" s="102"/>
      <c r="E159" s="102"/>
      <c r="F159" s="102"/>
      <c r="G159" s="102"/>
      <c r="H159" s="102"/>
      <c r="I159" s="102"/>
      <c r="J159" s="102"/>
      <c r="K159" s="98">
        <f t="shared" si="26"/>
        <v>178970</v>
      </c>
      <c r="L159" s="98">
        <v>16778</v>
      </c>
      <c r="M159" s="98">
        <v>16778</v>
      </c>
      <c r="N159" s="98">
        <v>16331</v>
      </c>
      <c r="O159" s="98">
        <v>15660</v>
      </c>
      <c r="P159" s="98">
        <v>15660</v>
      </c>
      <c r="Q159" s="98">
        <v>14989</v>
      </c>
      <c r="R159" s="98">
        <v>14541</v>
      </c>
      <c r="S159" s="98">
        <v>14094</v>
      </c>
      <c r="T159" s="98">
        <v>13870</v>
      </c>
      <c r="U159" s="98">
        <v>13423</v>
      </c>
      <c r="V159" s="98">
        <v>13423</v>
      </c>
      <c r="W159" s="98">
        <v>13423</v>
      </c>
      <c r="X159" s="102"/>
      <c r="Y159" s="99" t="s">
        <v>994</v>
      </c>
      <c r="Z159" s="99" t="s">
        <v>995</v>
      </c>
      <c r="AA159" s="100"/>
      <c r="AB159" s="1"/>
      <c r="AC159" s="1"/>
      <c r="AD159" s="1"/>
      <c r="AE159" s="1"/>
      <c r="AF159" s="1"/>
      <c r="AG159" s="1"/>
      <c r="AH159" s="1"/>
      <c r="AI159" s="1"/>
      <c r="AJ159" s="1"/>
      <c r="AK159" s="1"/>
      <c r="AL159" s="1"/>
      <c r="AM159" s="1"/>
    </row>
    <row r="160" spans="2:39" ht="16.5" customHeight="1" x14ac:dyDescent="0.3">
      <c r="B160" s="119"/>
      <c r="C160" s="96"/>
      <c r="D160" s="102"/>
      <c r="E160" s="102"/>
      <c r="F160" s="102"/>
      <c r="G160" s="102"/>
      <c r="H160" s="102"/>
      <c r="I160" s="102"/>
      <c r="J160" s="102"/>
      <c r="K160" s="98">
        <f t="shared" si="26"/>
        <v>156996</v>
      </c>
      <c r="L160" s="98">
        <v>14718</v>
      </c>
      <c r="M160" s="98">
        <v>14718</v>
      </c>
      <c r="N160" s="98">
        <v>14326</v>
      </c>
      <c r="O160" s="98">
        <v>13737</v>
      </c>
      <c r="P160" s="98">
        <v>13737</v>
      </c>
      <c r="Q160" s="98">
        <v>13148</v>
      </c>
      <c r="R160" s="98">
        <v>12756</v>
      </c>
      <c r="S160" s="98">
        <v>12364</v>
      </c>
      <c r="T160" s="98">
        <v>12167</v>
      </c>
      <c r="U160" s="98">
        <v>11775</v>
      </c>
      <c r="V160" s="98">
        <v>11775</v>
      </c>
      <c r="W160" s="98">
        <v>11775</v>
      </c>
      <c r="X160" s="102"/>
      <c r="Y160" s="99" t="s">
        <v>996</v>
      </c>
      <c r="Z160" s="99" t="s">
        <v>997</v>
      </c>
      <c r="AA160" s="100"/>
      <c r="AB160" s="1"/>
      <c r="AC160" s="1"/>
      <c r="AD160" s="1"/>
      <c r="AE160" s="1"/>
      <c r="AF160" s="1"/>
      <c r="AG160" s="1"/>
      <c r="AH160" s="1"/>
      <c r="AI160" s="1"/>
      <c r="AJ160" s="1"/>
      <c r="AK160" s="1"/>
      <c r="AL160" s="1"/>
      <c r="AM160" s="1"/>
    </row>
    <row r="161" spans="2:39" ht="16.5" customHeight="1" x14ac:dyDescent="0.3">
      <c r="B161" s="119"/>
      <c r="C161" s="105"/>
      <c r="D161" s="102"/>
      <c r="E161" s="102"/>
      <c r="F161" s="102"/>
      <c r="G161" s="102"/>
      <c r="H161" s="102"/>
      <c r="I161" s="102"/>
      <c r="J161" s="102"/>
      <c r="K161" s="98">
        <f t="shared" si="26"/>
        <v>102558</v>
      </c>
      <c r="L161" s="98">
        <v>9615</v>
      </c>
      <c r="M161" s="98">
        <v>9615</v>
      </c>
      <c r="N161" s="98">
        <v>9358</v>
      </c>
      <c r="O161" s="98">
        <v>8974</v>
      </c>
      <c r="P161" s="98">
        <v>8974</v>
      </c>
      <c r="Q161" s="98">
        <v>8589</v>
      </c>
      <c r="R161" s="98">
        <v>8333</v>
      </c>
      <c r="S161" s="98">
        <v>8076</v>
      </c>
      <c r="T161" s="98">
        <v>7948</v>
      </c>
      <c r="U161" s="98">
        <v>7692</v>
      </c>
      <c r="V161" s="98">
        <v>7692</v>
      </c>
      <c r="W161" s="98">
        <v>7692</v>
      </c>
      <c r="X161" s="102"/>
      <c r="Y161" s="99" t="s">
        <v>998</v>
      </c>
      <c r="Z161" s="99" t="s">
        <v>999</v>
      </c>
      <c r="AA161" s="100"/>
      <c r="AB161" s="1"/>
      <c r="AC161" s="1"/>
      <c r="AD161" s="1"/>
      <c r="AE161" s="1"/>
      <c r="AF161" s="1"/>
      <c r="AG161" s="1"/>
      <c r="AH161" s="1"/>
      <c r="AI161" s="1"/>
      <c r="AJ161" s="1"/>
      <c r="AK161" s="1"/>
      <c r="AL161" s="1"/>
      <c r="AM161" s="1"/>
    </row>
    <row r="162" spans="2:39" ht="16.5" customHeight="1" x14ac:dyDescent="0.3">
      <c r="B162" s="119"/>
      <c r="C162" s="118" t="s">
        <v>678</v>
      </c>
      <c r="D162" s="102" t="s">
        <v>670</v>
      </c>
      <c r="E162" s="102"/>
      <c r="F162" s="102" t="s">
        <v>720</v>
      </c>
      <c r="G162" s="102" t="s">
        <v>1051</v>
      </c>
      <c r="H162" s="102" t="s">
        <v>1052</v>
      </c>
      <c r="I162" s="102" t="s">
        <v>1053</v>
      </c>
      <c r="J162" s="102" t="s">
        <v>1054</v>
      </c>
      <c r="K162" s="92">
        <f>SUM(K163:K167)</f>
        <v>6164</v>
      </c>
      <c r="L162" s="92">
        <f t="shared" ref="L162:W162" si="27">SUM(L163:L167)</f>
        <v>497</v>
      </c>
      <c r="M162" s="92">
        <f t="shared" si="27"/>
        <v>467</v>
      </c>
      <c r="N162" s="92">
        <f t="shared" si="27"/>
        <v>552</v>
      </c>
      <c r="O162" s="92">
        <f t="shared" si="27"/>
        <v>497</v>
      </c>
      <c r="P162" s="92">
        <f t="shared" si="27"/>
        <v>542</v>
      </c>
      <c r="Q162" s="92">
        <f t="shared" si="27"/>
        <v>497</v>
      </c>
      <c r="R162" s="92">
        <f t="shared" si="27"/>
        <v>497</v>
      </c>
      <c r="S162" s="92">
        <f t="shared" si="27"/>
        <v>517</v>
      </c>
      <c r="T162" s="92">
        <f t="shared" si="27"/>
        <v>537</v>
      </c>
      <c r="U162" s="92">
        <f t="shared" si="27"/>
        <v>537</v>
      </c>
      <c r="V162" s="92">
        <f t="shared" si="27"/>
        <v>517</v>
      </c>
      <c r="W162" s="92">
        <f t="shared" si="27"/>
        <v>507</v>
      </c>
      <c r="X162" s="102" t="s">
        <v>987</v>
      </c>
      <c r="Y162" s="93" t="s">
        <v>988</v>
      </c>
      <c r="Z162" s="93" t="s">
        <v>989</v>
      </c>
      <c r="AA162" s="94"/>
      <c r="AB162" s="1"/>
      <c r="AC162" s="1"/>
      <c r="AD162" s="1"/>
      <c r="AE162" s="1"/>
      <c r="AF162" s="1"/>
      <c r="AG162" s="1"/>
      <c r="AH162" s="1"/>
      <c r="AI162" s="1"/>
      <c r="AJ162" s="1"/>
      <c r="AK162" s="1"/>
      <c r="AL162" s="1"/>
      <c r="AM162" s="1"/>
    </row>
    <row r="163" spans="2:39" ht="16.5" customHeight="1" x14ac:dyDescent="0.3">
      <c r="B163" s="119"/>
      <c r="C163" s="118"/>
      <c r="D163" s="102"/>
      <c r="E163" s="102"/>
      <c r="F163" s="102"/>
      <c r="G163" s="102"/>
      <c r="H163" s="102"/>
      <c r="I163" s="102"/>
      <c r="J163" s="102"/>
      <c r="K163" s="98">
        <v>1500</v>
      </c>
      <c r="L163" s="98">
        <v>125</v>
      </c>
      <c r="M163" s="98">
        <v>125</v>
      </c>
      <c r="N163" s="98">
        <v>125</v>
      </c>
      <c r="O163" s="98">
        <v>125</v>
      </c>
      <c r="P163" s="98">
        <v>125</v>
      </c>
      <c r="Q163" s="98">
        <v>125</v>
      </c>
      <c r="R163" s="98">
        <v>125</v>
      </c>
      <c r="S163" s="98">
        <v>125</v>
      </c>
      <c r="T163" s="98">
        <v>125</v>
      </c>
      <c r="U163" s="98">
        <v>125</v>
      </c>
      <c r="V163" s="98">
        <v>125</v>
      </c>
      <c r="W163" s="98">
        <v>125</v>
      </c>
      <c r="X163" s="102"/>
      <c r="Y163" s="99" t="s">
        <v>990</v>
      </c>
      <c r="Z163" s="99" t="s">
        <v>991</v>
      </c>
      <c r="AA163" s="100"/>
      <c r="AB163" s="1"/>
      <c r="AC163" s="1"/>
      <c r="AD163" s="1"/>
      <c r="AE163" s="1"/>
      <c r="AF163" s="1"/>
      <c r="AG163" s="1"/>
      <c r="AH163" s="1"/>
      <c r="AI163" s="1"/>
      <c r="AJ163" s="1"/>
      <c r="AK163" s="1"/>
      <c r="AL163" s="1"/>
      <c r="AM163" s="1"/>
    </row>
    <row r="164" spans="2:39" ht="16.5" customHeight="1" x14ac:dyDescent="0.3">
      <c r="B164" s="119"/>
      <c r="C164" s="118"/>
      <c r="D164" s="102"/>
      <c r="E164" s="102"/>
      <c r="F164" s="102"/>
      <c r="G164" s="102"/>
      <c r="H164" s="102"/>
      <c r="I164" s="102"/>
      <c r="J164" s="102"/>
      <c r="K164" s="98">
        <v>1464</v>
      </c>
      <c r="L164" s="98">
        <v>122</v>
      </c>
      <c r="M164" s="98">
        <v>122</v>
      </c>
      <c r="N164" s="98">
        <v>122</v>
      </c>
      <c r="O164" s="98">
        <v>122</v>
      </c>
      <c r="P164" s="98">
        <v>122</v>
      </c>
      <c r="Q164" s="98">
        <v>122</v>
      </c>
      <c r="R164" s="98">
        <v>122</v>
      </c>
      <c r="S164" s="98">
        <v>122</v>
      </c>
      <c r="T164" s="98">
        <v>122</v>
      </c>
      <c r="U164" s="98">
        <v>122</v>
      </c>
      <c r="V164" s="98">
        <v>122</v>
      </c>
      <c r="W164" s="98">
        <v>122</v>
      </c>
      <c r="X164" s="102"/>
      <c r="Y164" s="99" t="s">
        <v>992</v>
      </c>
      <c r="Z164" s="99" t="s">
        <v>993</v>
      </c>
      <c r="AA164" s="100"/>
      <c r="AB164" s="1"/>
      <c r="AC164" s="1"/>
      <c r="AD164" s="1"/>
      <c r="AE164" s="1"/>
      <c r="AF164" s="1"/>
      <c r="AG164" s="1"/>
      <c r="AH164" s="1"/>
      <c r="AI164" s="1"/>
      <c r="AJ164" s="1"/>
      <c r="AK164" s="1"/>
      <c r="AL164" s="1"/>
      <c r="AM164" s="1"/>
    </row>
    <row r="165" spans="2:39" ht="16.5" customHeight="1" x14ac:dyDescent="0.3">
      <c r="B165" s="119"/>
      <c r="C165" s="118"/>
      <c r="D165" s="102"/>
      <c r="E165" s="102"/>
      <c r="F165" s="102"/>
      <c r="G165" s="102"/>
      <c r="H165" s="102"/>
      <c r="I165" s="102"/>
      <c r="J165" s="102"/>
      <c r="K165" s="98">
        <v>1400</v>
      </c>
      <c r="L165" s="98">
        <v>100</v>
      </c>
      <c r="M165" s="98">
        <v>90</v>
      </c>
      <c r="N165" s="98">
        <v>135</v>
      </c>
      <c r="O165" s="98">
        <v>120</v>
      </c>
      <c r="P165" s="98">
        <v>125</v>
      </c>
      <c r="Q165" s="98">
        <v>100</v>
      </c>
      <c r="R165" s="98">
        <v>120</v>
      </c>
      <c r="S165" s="98">
        <v>120</v>
      </c>
      <c r="T165" s="98">
        <v>120</v>
      </c>
      <c r="U165" s="98">
        <v>140</v>
      </c>
      <c r="V165" s="98">
        <v>120</v>
      </c>
      <c r="W165" s="98">
        <v>110</v>
      </c>
      <c r="X165" s="102"/>
      <c r="Y165" s="99" t="s">
        <v>994</v>
      </c>
      <c r="Z165" s="99" t="s">
        <v>995</v>
      </c>
      <c r="AA165" s="100"/>
      <c r="AB165" s="1"/>
      <c r="AC165" s="1"/>
      <c r="AD165" s="1"/>
      <c r="AE165" s="1"/>
      <c r="AF165" s="1"/>
      <c r="AG165" s="1"/>
      <c r="AH165" s="1"/>
      <c r="AI165" s="1"/>
      <c r="AJ165" s="1"/>
      <c r="AK165" s="1"/>
      <c r="AL165" s="1"/>
      <c r="AM165" s="1"/>
    </row>
    <row r="166" spans="2:39" ht="16.5" customHeight="1" x14ac:dyDescent="0.3">
      <c r="B166" s="119"/>
      <c r="C166" s="118"/>
      <c r="D166" s="102"/>
      <c r="E166" s="102"/>
      <c r="F166" s="102"/>
      <c r="G166" s="102"/>
      <c r="H166" s="102"/>
      <c r="I166" s="102"/>
      <c r="J166" s="102"/>
      <c r="K166" s="98">
        <v>1200</v>
      </c>
      <c r="L166" s="98">
        <v>100</v>
      </c>
      <c r="M166" s="98">
        <v>80</v>
      </c>
      <c r="N166" s="98">
        <v>120</v>
      </c>
      <c r="O166" s="98">
        <v>80</v>
      </c>
      <c r="P166" s="98">
        <v>120</v>
      </c>
      <c r="Q166" s="98">
        <v>100</v>
      </c>
      <c r="R166" s="98">
        <v>80</v>
      </c>
      <c r="S166" s="98">
        <v>100</v>
      </c>
      <c r="T166" s="98">
        <v>120</v>
      </c>
      <c r="U166" s="98">
        <v>100</v>
      </c>
      <c r="V166" s="98">
        <v>100</v>
      </c>
      <c r="W166" s="98">
        <v>100</v>
      </c>
      <c r="X166" s="102"/>
      <c r="Y166" s="99" t="s">
        <v>996</v>
      </c>
      <c r="Z166" s="99" t="s">
        <v>997</v>
      </c>
      <c r="AA166" s="100"/>
      <c r="AB166" s="1"/>
      <c r="AC166" s="1"/>
      <c r="AD166" s="1"/>
      <c r="AE166" s="1"/>
      <c r="AF166" s="1"/>
      <c r="AG166" s="1"/>
      <c r="AH166" s="1"/>
      <c r="AI166" s="1"/>
      <c r="AJ166" s="1"/>
      <c r="AK166" s="1"/>
      <c r="AL166" s="1"/>
      <c r="AM166" s="1"/>
    </row>
    <row r="167" spans="2:39" ht="16.5" customHeight="1" x14ac:dyDescent="0.3">
      <c r="B167" s="119"/>
      <c r="C167" s="118"/>
      <c r="D167" s="102"/>
      <c r="E167" s="102"/>
      <c r="F167" s="102"/>
      <c r="G167" s="102"/>
      <c r="H167" s="102"/>
      <c r="I167" s="102"/>
      <c r="J167" s="102"/>
      <c r="K167" s="98">
        <v>600</v>
      </c>
      <c r="L167" s="98">
        <v>50</v>
      </c>
      <c r="M167" s="98">
        <v>50</v>
      </c>
      <c r="N167" s="98">
        <v>50</v>
      </c>
      <c r="O167" s="98">
        <v>50</v>
      </c>
      <c r="P167" s="98">
        <v>50</v>
      </c>
      <c r="Q167" s="98">
        <v>50</v>
      </c>
      <c r="R167" s="98">
        <v>50</v>
      </c>
      <c r="S167" s="98">
        <v>50</v>
      </c>
      <c r="T167" s="98">
        <v>50</v>
      </c>
      <c r="U167" s="98">
        <v>50</v>
      </c>
      <c r="V167" s="98">
        <v>50</v>
      </c>
      <c r="W167" s="98">
        <v>50</v>
      </c>
      <c r="X167" s="102"/>
      <c r="Y167" s="99" t="s">
        <v>998</v>
      </c>
      <c r="Z167" s="99" t="s">
        <v>999</v>
      </c>
      <c r="AA167" s="100"/>
      <c r="AB167" s="1"/>
      <c r="AC167" s="1"/>
      <c r="AD167" s="1"/>
      <c r="AE167" s="1"/>
      <c r="AF167" s="1"/>
      <c r="AG167" s="1"/>
      <c r="AH167" s="1"/>
      <c r="AI167" s="1"/>
      <c r="AJ167" s="1"/>
      <c r="AK167" s="1"/>
      <c r="AL167" s="1"/>
      <c r="AM167" s="1"/>
    </row>
    <row r="168" spans="2:39" ht="16.5" customHeight="1" x14ac:dyDescent="0.3">
      <c r="B168" s="119"/>
      <c r="C168" s="118"/>
      <c r="D168" s="102" t="s">
        <v>670</v>
      </c>
      <c r="E168" s="102"/>
      <c r="F168" s="102" t="s">
        <v>721</v>
      </c>
      <c r="G168" s="102" t="s">
        <v>1055</v>
      </c>
      <c r="H168" s="102" t="s">
        <v>1056</v>
      </c>
      <c r="I168" s="102" t="s">
        <v>1057</v>
      </c>
      <c r="J168" s="102" t="s">
        <v>1058</v>
      </c>
      <c r="K168" s="92">
        <f>SUM(K169:K173)</f>
        <v>18144</v>
      </c>
      <c r="L168" s="92">
        <f t="shared" ref="L168:W168" si="28">SUM(L169:L173)</f>
        <v>1512</v>
      </c>
      <c r="M168" s="92">
        <f t="shared" si="28"/>
        <v>1512</v>
      </c>
      <c r="N168" s="92">
        <f t="shared" si="28"/>
        <v>1512</v>
      </c>
      <c r="O168" s="92">
        <f t="shared" si="28"/>
        <v>1512</v>
      </c>
      <c r="P168" s="92">
        <f t="shared" si="28"/>
        <v>1512</v>
      </c>
      <c r="Q168" s="92">
        <f t="shared" si="28"/>
        <v>1512</v>
      </c>
      <c r="R168" s="92">
        <f t="shared" si="28"/>
        <v>1512</v>
      </c>
      <c r="S168" s="92">
        <f t="shared" si="28"/>
        <v>1512</v>
      </c>
      <c r="T168" s="92">
        <f t="shared" si="28"/>
        <v>1512</v>
      </c>
      <c r="U168" s="92">
        <f t="shared" si="28"/>
        <v>1512</v>
      </c>
      <c r="V168" s="92">
        <f t="shared" si="28"/>
        <v>1512</v>
      </c>
      <c r="W168" s="92">
        <f t="shared" si="28"/>
        <v>1512</v>
      </c>
      <c r="X168" s="102" t="s">
        <v>1059</v>
      </c>
      <c r="Y168" s="93" t="s">
        <v>988</v>
      </c>
      <c r="Z168" s="93" t="s">
        <v>989</v>
      </c>
      <c r="AA168" s="94"/>
      <c r="AB168" s="1"/>
      <c r="AC168" s="1"/>
      <c r="AD168" s="1"/>
      <c r="AE168" s="1"/>
      <c r="AF168" s="1"/>
      <c r="AG168" s="1"/>
      <c r="AH168" s="1"/>
      <c r="AI168" s="1"/>
      <c r="AJ168" s="1"/>
      <c r="AK168" s="1"/>
      <c r="AL168" s="1"/>
      <c r="AM168" s="1"/>
    </row>
    <row r="169" spans="2:39" ht="16.5" customHeight="1" x14ac:dyDescent="0.3">
      <c r="B169" s="119"/>
      <c r="C169" s="118"/>
      <c r="D169" s="102"/>
      <c r="E169" s="102"/>
      <c r="F169" s="102"/>
      <c r="G169" s="102"/>
      <c r="H169" s="102"/>
      <c r="I169" s="102"/>
      <c r="J169" s="102"/>
      <c r="K169" s="101">
        <v>4200</v>
      </c>
      <c r="L169" s="98">
        <v>350</v>
      </c>
      <c r="M169" s="98">
        <v>350</v>
      </c>
      <c r="N169" s="98">
        <v>350</v>
      </c>
      <c r="O169" s="98">
        <v>350</v>
      </c>
      <c r="P169" s="98">
        <v>350</v>
      </c>
      <c r="Q169" s="98">
        <v>350</v>
      </c>
      <c r="R169" s="98">
        <v>350</v>
      </c>
      <c r="S169" s="98">
        <v>350</v>
      </c>
      <c r="T169" s="98">
        <v>350</v>
      </c>
      <c r="U169" s="98">
        <v>350</v>
      </c>
      <c r="V169" s="98">
        <v>350</v>
      </c>
      <c r="W169" s="98">
        <v>350</v>
      </c>
      <c r="X169" s="102"/>
      <c r="Y169" s="99" t="s">
        <v>990</v>
      </c>
      <c r="Z169" s="99" t="s">
        <v>991</v>
      </c>
      <c r="AA169" s="100"/>
      <c r="AB169" s="1"/>
      <c r="AC169" s="1"/>
      <c r="AD169" s="1"/>
      <c r="AE169" s="1"/>
      <c r="AF169" s="1"/>
      <c r="AG169" s="1"/>
      <c r="AH169" s="1"/>
      <c r="AI169" s="1"/>
      <c r="AJ169" s="1"/>
      <c r="AK169" s="1"/>
      <c r="AL169" s="1"/>
      <c r="AM169" s="1"/>
    </row>
    <row r="170" spans="2:39" ht="16.5" customHeight="1" x14ac:dyDescent="0.3">
      <c r="B170" s="119"/>
      <c r="C170" s="118"/>
      <c r="D170" s="102"/>
      <c r="E170" s="102"/>
      <c r="F170" s="102"/>
      <c r="G170" s="102"/>
      <c r="H170" s="102"/>
      <c r="I170" s="102"/>
      <c r="J170" s="102"/>
      <c r="K170" s="101">
        <v>504</v>
      </c>
      <c r="L170" s="98">
        <v>42</v>
      </c>
      <c r="M170" s="98">
        <v>42</v>
      </c>
      <c r="N170" s="98">
        <v>42</v>
      </c>
      <c r="O170" s="98">
        <v>42</v>
      </c>
      <c r="P170" s="98">
        <v>42</v>
      </c>
      <c r="Q170" s="98">
        <v>42</v>
      </c>
      <c r="R170" s="98">
        <v>42</v>
      </c>
      <c r="S170" s="98">
        <v>42</v>
      </c>
      <c r="T170" s="98">
        <v>42</v>
      </c>
      <c r="U170" s="98">
        <v>42</v>
      </c>
      <c r="V170" s="98">
        <v>42</v>
      </c>
      <c r="W170" s="98">
        <v>42</v>
      </c>
      <c r="X170" s="102"/>
      <c r="Y170" s="99" t="s">
        <v>992</v>
      </c>
      <c r="Z170" s="99" t="s">
        <v>993</v>
      </c>
      <c r="AA170" s="100"/>
      <c r="AB170" s="1"/>
      <c r="AC170" s="1"/>
      <c r="AD170" s="1"/>
      <c r="AE170" s="1"/>
      <c r="AF170" s="1"/>
      <c r="AG170" s="1"/>
      <c r="AH170" s="1"/>
      <c r="AI170" s="1"/>
      <c r="AJ170" s="1"/>
      <c r="AK170" s="1"/>
      <c r="AL170" s="1"/>
      <c r="AM170" s="1"/>
    </row>
    <row r="171" spans="2:39" ht="16.5" customHeight="1" x14ac:dyDescent="0.3">
      <c r="B171" s="119"/>
      <c r="C171" s="118"/>
      <c r="D171" s="102"/>
      <c r="E171" s="102"/>
      <c r="F171" s="102"/>
      <c r="G171" s="102"/>
      <c r="H171" s="102"/>
      <c r="I171" s="102"/>
      <c r="J171" s="102"/>
      <c r="K171" s="98">
        <v>5040</v>
      </c>
      <c r="L171" s="98">
        <v>420</v>
      </c>
      <c r="M171" s="98">
        <v>420</v>
      </c>
      <c r="N171" s="98">
        <v>420</v>
      </c>
      <c r="O171" s="98">
        <v>420</v>
      </c>
      <c r="P171" s="98">
        <v>420</v>
      </c>
      <c r="Q171" s="98">
        <v>420</v>
      </c>
      <c r="R171" s="98">
        <v>420</v>
      </c>
      <c r="S171" s="98">
        <v>420</v>
      </c>
      <c r="T171" s="98">
        <v>420</v>
      </c>
      <c r="U171" s="98">
        <v>420</v>
      </c>
      <c r="V171" s="98">
        <v>420</v>
      </c>
      <c r="W171" s="98">
        <v>420</v>
      </c>
      <c r="X171" s="102"/>
      <c r="Y171" s="99" t="s">
        <v>994</v>
      </c>
      <c r="Z171" s="99" t="s">
        <v>995</v>
      </c>
      <c r="AA171" s="100"/>
      <c r="AB171" s="1"/>
      <c r="AC171" s="1"/>
      <c r="AD171" s="1"/>
      <c r="AE171" s="1"/>
      <c r="AF171" s="1"/>
      <c r="AG171" s="1"/>
      <c r="AH171" s="1"/>
      <c r="AI171" s="1"/>
      <c r="AJ171" s="1"/>
      <c r="AK171" s="1"/>
      <c r="AL171" s="1"/>
      <c r="AM171" s="1"/>
    </row>
    <row r="172" spans="2:39" ht="16.5" customHeight="1" x14ac:dyDescent="0.3">
      <c r="B172" s="119"/>
      <c r="C172" s="118"/>
      <c r="D172" s="102"/>
      <c r="E172" s="102"/>
      <c r="F172" s="102"/>
      <c r="G172" s="102"/>
      <c r="H172" s="102"/>
      <c r="I172" s="102"/>
      <c r="J172" s="102"/>
      <c r="K172" s="98">
        <v>4800</v>
      </c>
      <c r="L172" s="98">
        <v>400</v>
      </c>
      <c r="M172" s="98">
        <v>400</v>
      </c>
      <c r="N172" s="98">
        <v>400</v>
      </c>
      <c r="O172" s="98">
        <v>400</v>
      </c>
      <c r="P172" s="98">
        <v>400</v>
      </c>
      <c r="Q172" s="98">
        <v>400</v>
      </c>
      <c r="R172" s="98">
        <v>400</v>
      </c>
      <c r="S172" s="98">
        <v>400</v>
      </c>
      <c r="T172" s="98">
        <v>400</v>
      </c>
      <c r="U172" s="98">
        <v>400</v>
      </c>
      <c r="V172" s="98">
        <v>400</v>
      </c>
      <c r="W172" s="98">
        <v>400</v>
      </c>
      <c r="X172" s="102"/>
      <c r="Y172" s="99" t="s">
        <v>996</v>
      </c>
      <c r="Z172" s="99" t="s">
        <v>997</v>
      </c>
      <c r="AA172" s="100"/>
      <c r="AB172" s="1"/>
      <c r="AC172" s="1"/>
      <c r="AD172" s="1"/>
      <c r="AE172" s="1"/>
      <c r="AF172" s="1"/>
      <c r="AG172" s="1"/>
      <c r="AH172" s="1"/>
      <c r="AI172" s="1"/>
      <c r="AJ172" s="1"/>
      <c r="AK172" s="1"/>
      <c r="AL172" s="1"/>
      <c r="AM172" s="1"/>
    </row>
    <row r="173" spans="2:39" ht="16.5" customHeight="1" x14ac:dyDescent="0.3">
      <c r="B173" s="119"/>
      <c r="C173" s="118"/>
      <c r="D173" s="102"/>
      <c r="E173" s="102"/>
      <c r="F173" s="102"/>
      <c r="G173" s="102"/>
      <c r="H173" s="102"/>
      <c r="I173" s="102"/>
      <c r="J173" s="102"/>
      <c r="K173" s="98">
        <v>3600</v>
      </c>
      <c r="L173" s="98">
        <v>300</v>
      </c>
      <c r="M173" s="98">
        <v>300</v>
      </c>
      <c r="N173" s="98">
        <v>300</v>
      </c>
      <c r="O173" s="98">
        <v>300</v>
      </c>
      <c r="P173" s="98">
        <v>300</v>
      </c>
      <c r="Q173" s="98">
        <v>300</v>
      </c>
      <c r="R173" s="98">
        <v>300</v>
      </c>
      <c r="S173" s="98">
        <v>300</v>
      </c>
      <c r="T173" s="98">
        <v>300</v>
      </c>
      <c r="U173" s="98">
        <v>300</v>
      </c>
      <c r="V173" s="98">
        <v>300</v>
      </c>
      <c r="W173" s="98">
        <v>300</v>
      </c>
      <c r="X173" s="102"/>
      <c r="Y173" s="99" t="s">
        <v>998</v>
      </c>
      <c r="Z173" s="99" t="s">
        <v>999</v>
      </c>
      <c r="AA173" s="100"/>
      <c r="AB173" s="1"/>
      <c r="AC173" s="1"/>
      <c r="AD173" s="1"/>
      <c r="AE173" s="1"/>
      <c r="AF173" s="1"/>
      <c r="AG173" s="1"/>
      <c r="AH173" s="1"/>
      <c r="AI173" s="1"/>
      <c r="AJ173" s="1"/>
      <c r="AK173" s="1"/>
      <c r="AL173" s="1"/>
      <c r="AM173" s="1"/>
    </row>
    <row r="174" spans="2:39" ht="16.5" customHeight="1" x14ac:dyDescent="0.3">
      <c r="B174" s="119" t="s">
        <v>188</v>
      </c>
      <c r="C174" s="118" t="s">
        <v>728</v>
      </c>
      <c r="D174" s="102" t="s">
        <v>670</v>
      </c>
      <c r="E174" s="102"/>
      <c r="F174" s="102" t="s">
        <v>729</v>
      </c>
      <c r="G174" s="102" t="s">
        <v>1060</v>
      </c>
      <c r="H174" s="102" t="s">
        <v>1061</v>
      </c>
      <c r="I174" s="102" t="s">
        <v>1062</v>
      </c>
      <c r="J174" s="102" t="s">
        <v>1063</v>
      </c>
      <c r="K174" s="92">
        <f>SUM(K175:K179)</f>
        <v>40</v>
      </c>
      <c r="L174" s="92">
        <f t="shared" ref="L174:W174" si="29">SUM(L175:L179)</f>
        <v>2</v>
      </c>
      <c r="M174" s="92">
        <f t="shared" si="29"/>
        <v>4</v>
      </c>
      <c r="N174" s="92">
        <f t="shared" si="29"/>
        <v>3</v>
      </c>
      <c r="O174" s="92">
        <f t="shared" si="29"/>
        <v>4</v>
      </c>
      <c r="P174" s="92">
        <f t="shared" si="29"/>
        <v>2</v>
      </c>
      <c r="Q174" s="92">
        <f t="shared" si="29"/>
        <v>5</v>
      </c>
      <c r="R174" s="92">
        <f t="shared" si="29"/>
        <v>2</v>
      </c>
      <c r="S174" s="92">
        <f t="shared" si="29"/>
        <v>4</v>
      </c>
      <c r="T174" s="92">
        <f t="shared" si="29"/>
        <v>3</v>
      </c>
      <c r="U174" s="92">
        <f t="shared" si="29"/>
        <v>4</v>
      </c>
      <c r="V174" s="92">
        <f t="shared" si="29"/>
        <v>4</v>
      </c>
      <c r="W174" s="92">
        <f t="shared" si="29"/>
        <v>3</v>
      </c>
      <c r="X174" s="102" t="s">
        <v>1064</v>
      </c>
      <c r="Y174" s="93" t="s">
        <v>988</v>
      </c>
      <c r="Z174" s="93" t="s">
        <v>989</v>
      </c>
      <c r="AA174" s="94"/>
      <c r="AB174" s="1"/>
      <c r="AC174" s="1"/>
      <c r="AD174" s="1"/>
      <c r="AE174" s="1"/>
      <c r="AF174" s="1"/>
      <c r="AG174" s="1"/>
      <c r="AH174" s="1"/>
      <c r="AI174" s="1"/>
      <c r="AJ174" s="1"/>
      <c r="AK174" s="1"/>
      <c r="AL174" s="1"/>
      <c r="AM174" s="1"/>
    </row>
    <row r="175" spans="2:39" ht="16.5" customHeight="1" x14ac:dyDescent="0.3">
      <c r="B175" s="119"/>
      <c r="C175" s="118"/>
      <c r="D175" s="102"/>
      <c r="E175" s="102"/>
      <c r="F175" s="102"/>
      <c r="G175" s="102"/>
      <c r="H175" s="102"/>
      <c r="I175" s="102"/>
      <c r="J175" s="102"/>
      <c r="K175" s="101">
        <v>8</v>
      </c>
      <c r="L175" s="98">
        <v>1</v>
      </c>
      <c r="M175" s="98">
        <v>1</v>
      </c>
      <c r="N175" s="98"/>
      <c r="O175" s="98">
        <v>1</v>
      </c>
      <c r="P175" s="98">
        <v>1</v>
      </c>
      <c r="Q175" s="98"/>
      <c r="R175" s="98">
        <v>1</v>
      </c>
      <c r="S175" s="98">
        <v>1</v>
      </c>
      <c r="T175" s="98"/>
      <c r="U175" s="98">
        <v>1</v>
      </c>
      <c r="V175" s="98">
        <v>1</v>
      </c>
      <c r="W175" s="98"/>
      <c r="X175" s="102"/>
      <c r="Y175" s="99" t="s">
        <v>990</v>
      </c>
      <c r="Z175" s="99" t="s">
        <v>991</v>
      </c>
      <c r="AA175" s="100"/>
      <c r="AB175" s="1"/>
      <c r="AC175" s="1"/>
      <c r="AD175" s="1"/>
      <c r="AE175" s="1"/>
      <c r="AF175" s="1"/>
      <c r="AG175" s="1"/>
      <c r="AH175" s="1"/>
      <c r="AI175" s="1"/>
      <c r="AJ175" s="1"/>
      <c r="AK175" s="1"/>
      <c r="AL175" s="1"/>
      <c r="AM175" s="1"/>
    </row>
    <row r="176" spans="2:39" ht="16.5" customHeight="1" x14ac:dyDescent="0.3">
      <c r="B176" s="119"/>
      <c r="C176" s="118"/>
      <c r="D176" s="102"/>
      <c r="E176" s="102"/>
      <c r="F176" s="102"/>
      <c r="G176" s="102"/>
      <c r="H176" s="102"/>
      <c r="I176" s="102"/>
      <c r="J176" s="102"/>
      <c r="K176" s="98">
        <v>6</v>
      </c>
      <c r="L176" s="98">
        <v>0</v>
      </c>
      <c r="M176" s="98">
        <v>1</v>
      </c>
      <c r="N176" s="98">
        <v>0</v>
      </c>
      <c r="O176" s="98">
        <v>1</v>
      </c>
      <c r="P176" s="98">
        <v>0</v>
      </c>
      <c r="Q176" s="98">
        <v>1</v>
      </c>
      <c r="R176" s="98">
        <v>0</v>
      </c>
      <c r="S176" s="98">
        <v>1</v>
      </c>
      <c r="T176" s="98">
        <v>0</v>
      </c>
      <c r="U176" s="98">
        <v>1</v>
      </c>
      <c r="V176" s="98">
        <v>0</v>
      </c>
      <c r="W176" s="98">
        <v>1</v>
      </c>
      <c r="X176" s="102"/>
      <c r="Y176" s="99" t="s">
        <v>992</v>
      </c>
      <c r="Z176" s="99" t="s">
        <v>993</v>
      </c>
      <c r="AA176" s="100"/>
      <c r="AB176" s="1"/>
      <c r="AC176" s="1"/>
      <c r="AD176" s="1"/>
      <c r="AE176" s="1"/>
      <c r="AF176" s="1"/>
      <c r="AG176" s="1"/>
      <c r="AH176" s="1"/>
      <c r="AI176" s="1"/>
      <c r="AJ176" s="1"/>
      <c r="AK176" s="1"/>
      <c r="AL176" s="1"/>
      <c r="AM176" s="1"/>
    </row>
    <row r="177" spans="2:39" ht="16.5" customHeight="1" x14ac:dyDescent="0.3">
      <c r="B177" s="119"/>
      <c r="C177" s="118"/>
      <c r="D177" s="102"/>
      <c r="E177" s="102"/>
      <c r="F177" s="102"/>
      <c r="G177" s="102"/>
      <c r="H177" s="102"/>
      <c r="I177" s="102"/>
      <c r="J177" s="102"/>
      <c r="K177" s="98">
        <v>6</v>
      </c>
      <c r="L177" s="98">
        <v>0</v>
      </c>
      <c r="M177" s="98">
        <v>1</v>
      </c>
      <c r="N177" s="98">
        <v>0</v>
      </c>
      <c r="O177" s="98">
        <v>1</v>
      </c>
      <c r="P177" s="98">
        <v>0</v>
      </c>
      <c r="Q177" s="98">
        <v>1</v>
      </c>
      <c r="R177" s="98">
        <v>0</v>
      </c>
      <c r="S177" s="98">
        <v>1</v>
      </c>
      <c r="T177" s="98">
        <v>0</v>
      </c>
      <c r="U177" s="98">
        <v>1</v>
      </c>
      <c r="V177" s="98">
        <v>0</v>
      </c>
      <c r="W177" s="98">
        <v>1</v>
      </c>
      <c r="X177" s="102"/>
      <c r="Y177" s="99" t="s">
        <v>994</v>
      </c>
      <c r="Z177" s="99" t="s">
        <v>995</v>
      </c>
      <c r="AA177" s="100"/>
      <c r="AB177" s="1"/>
      <c r="AC177" s="1"/>
      <c r="AD177" s="1"/>
      <c r="AE177" s="1"/>
      <c r="AF177" s="1"/>
      <c r="AG177" s="1"/>
      <c r="AH177" s="1"/>
      <c r="AI177" s="1"/>
      <c r="AJ177" s="1"/>
      <c r="AK177" s="1"/>
      <c r="AL177" s="1"/>
      <c r="AM177" s="1"/>
    </row>
    <row r="178" spans="2:39" ht="16.5" customHeight="1" x14ac:dyDescent="0.3">
      <c r="B178" s="119"/>
      <c r="C178" s="118"/>
      <c r="D178" s="102"/>
      <c r="E178" s="102"/>
      <c r="F178" s="102"/>
      <c r="G178" s="102"/>
      <c r="H178" s="102"/>
      <c r="I178" s="102"/>
      <c r="J178" s="102"/>
      <c r="K178" s="101">
        <v>8</v>
      </c>
      <c r="L178" s="98">
        <v>0</v>
      </c>
      <c r="M178" s="98">
        <v>0</v>
      </c>
      <c r="N178" s="98">
        <v>2</v>
      </c>
      <c r="O178" s="98">
        <v>0</v>
      </c>
      <c r="P178" s="98">
        <v>0</v>
      </c>
      <c r="Q178" s="98">
        <v>2</v>
      </c>
      <c r="R178" s="98">
        <v>0</v>
      </c>
      <c r="S178" s="98">
        <v>0</v>
      </c>
      <c r="T178" s="98">
        <v>2</v>
      </c>
      <c r="U178" s="98">
        <v>0</v>
      </c>
      <c r="V178" s="98">
        <v>2</v>
      </c>
      <c r="W178" s="98">
        <v>0</v>
      </c>
      <c r="X178" s="102"/>
      <c r="Y178" s="99" t="s">
        <v>996</v>
      </c>
      <c r="Z178" s="99" t="s">
        <v>997</v>
      </c>
      <c r="AA178" s="100"/>
      <c r="AB178" s="1"/>
      <c r="AC178" s="1"/>
      <c r="AD178" s="1"/>
      <c r="AE178" s="1"/>
      <c r="AF178" s="1"/>
      <c r="AG178" s="1"/>
      <c r="AH178" s="1"/>
      <c r="AI178" s="1"/>
      <c r="AJ178" s="1"/>
      <c r="AK178" s="1"/>
      <c r="AL178" s="1"/>
      <c r="AM178" s="1"/>
    </row>
    <row r="179" spans="2:39" ht="16.5" customHeight="1" x14ac:dyDescent="0.3">
      <c r="B179" s="119"/>
      <c r="C179" s="118"/>
      <c r="D179" s="102"/>
      <c r="E179" s="102"/>
      <c r="F179" s="102"/>
      <c r="G179" s="102"/>
      <c r="H179" s="102"/>
      <c r="I179" s="102"/>
      <c r="J179" s="102"/>
      <c r="K179" s="98">
        <v>12</v>
      </c>
      <c r="L179" s="98">
        <v>1</v>
      </c>
      <c r="M179" s="98">
        <v>1</v>
      </c>
      <c r="N179" s="98">
        <v>1</v>
      </c>
      <c r="O179" s="98">
        <v>1</v>
      </c>
      <c r="P179" s="98">
        <v>1</v>
      </c>
      <c r="Q179" s="98">
        <v>1</v>
      </c>
      <c r="R179" s="98">
        <v>1</v>
      </c>
      <c r="S179" s="98">
        <v>1</v>
      </c>
      <c r="T179" s="98">
        <v>1</v>
      </c>
      <c r="U179" s="98">
        <v>1</v>
      </c>
      <c r="V179" s="98">
        <v>1</v>
      </c>
      <c r="W179" s="98">
        <v>1</v>
      </c>
      <c r="X179" s="102"/>
      <c r="Y179" s="99" t="s">
        <v>998</v>
      </c>
      <c r="Z179" s="99" t="s">
        <v>999</v>
      </c>
      <c r="AA179" s="100"/>
      <c r="AB179" s="1"/>
      <c r="AC179" s="1"/>
      <c r="AD179" s="1"/>
      <c r="AE179" s="1"/>
      <c r="AF179" s="1"/>
      <c r="AG179" s="1"/>
      <c r="AH179" s="1"/>
      <c r="AI179" s="1"/>
      <c r="AJ179" s="1"/>
      <c r="AK179" s="1"/>
      <c r="AL179" s="1"/>
      <c r="AM179" s="1"/>
    </row>
    <row r="180" spans="2:39" ht="16.5" customHeight="1" x14ac:dyDescent="0.3">
      <c r="B180" s="119"/>
      <c r="C180" s="118" t="s">
        <v>735</v>
      </c>
      <c r="D180" s="102" t="s">
        <v>670</v>
      </c>
      <c r="E180" s="102"/>
      <c r="F180" s="102" t="s">
        <v>736</v>
      </c>
      <c r="G180" s="102" t="s">
        <v>1065</v>
      </c>
      <c r="H180" s="102" t="s">
        <v>1066</v>
      </c>
      <c r="I180" s="102" t="s">
        <v>1067</v>
      </c>
      <c r="J180" s="102" t="s">
        <v>1068</v>
      </c>
      <c r="K180" s="92">
        <f>SUM(K181:K185)</f>
        <v>10</v>
      </c>
      <c r="L180" s="92">
        <f t="shared" ref="L180:W180" si="30">SUM(L181:L185)</f>
        <v>5</v>
      </c>
      <c r="M180" s="92">
        <f t="shared" si="30"/>
        <v>0</v>
      </c>
      <c r="N180" s="92">
        <f t="shared" si="30"/>
        <v>0</v>
      </c>
      <c r="O180" s="92">
        <f t="shared" si="30"/>
        <v>0</v>
      </c>
      <c r="P180" s="92">
        <f t="shared" si="30"/>
        <v>0</v>
      </c>
      <c r="Q180" s="92">
        <f t="shared" si="30"/>
        <v>0</v>
      </c>
      <c r="R180" s="92">
        <f t="shared" si="30"/>
        <v>5</v>
      </c>
      <c r="S180" s="92">
        <f t="shared" si="30"/>
        <v>0</v>
      </c>
      <c r="T180" s="92">
        <f t="shared" si="30"/>
        <v>0</v>
      </c>
      <c r="U180" s="92">
        <f t="shared" si="30"/>
        <v>0</v>
      </c>
      <c r="V180" s="92">
        <f t="shared" si="30"/>
        <v>0</v>
      </c>
      <c r="W180" s="92">
        <f t="shared" si="30"/>
        <v>0</v>
      </c>
      <c r="X180" s="102" t="s">
        <v>1069</v>
      </c>
      <c r="Y180" s="93" t="s">
        <v>988</v>
      </c>
      <c r="Z180" s="93" t="s">
        <v>989</v>
      </c>
      <c r="AA180" s="94"/>
      <c r="AB180" s="1"/>
      <c r="AC180" s="1"/>
      <c r="AD180" s="1"/>
      <c r="AE180" s="1"/>
      <c r="AF180" s="1"/>
      <c r="AG180" s="1"/>
      <c r="AH180" s="1"/>
      <c r="AI180" s="1"/>
      <c r="AJ180" s="1"/>
      <c r="AK180" s="1"/>
      <c r="AL180" s="1"/>
      <c r="AM180" s="1"/>
    </row>
    <row r="181" spans="2:39" ht="16.5" customHeight="1" x14ac:dyDescent="0.3">
      <c r="B181" s="119"/>
      <c r="C181" s="118"/>
      <c r="D181" s="102"/>
      <c r="E181" s="102"/>
      <c r="F181" s="102"/>
      <c r="G181" s="102"/>
      <c r="H181" s="102"/>
      <c r="I181" s="102"/>
      <c r="J181" s="102"/>
      <c r="K181" s="98">
        <v>2</v>
      </c>
      <c r="L181" s="98">
        <v>1</v>
      </c>
      <c r="M181" s="98">
        <v>0</v>
      </c>
      <c r="N181" s="98">
        <v>0</v>
      </c>
      <c r="O181" s="98">
        <v>0</v>
      </c>
      <c r="P181" s="98">
        <v>0</v>
      </c>
      <c r="Q181" s="98">
        <v>0</v>
      </c>
      <c r="R181" s="98">
        <v>1</v>
      </c>
      <c r="S181" s="98">
        <v>0</v>
      </c>
      <c r="T181" s="98">
        <v>0</v>
      </c>
      <c r="U181" s="98">
        <v>0</v>
      </c>
      <c r="V181" s="98">
        <v>0</v>
      </c>
      <c r="W181" s="98">
        <v>0</v>
      </c>
      <c r="X181" s="102"/>
      <c r="Y181" s="99" t="s">
        <v>990</v>
      </c>
      <c r="Z181" s="99" t="s">
        <v>991</v>
      </c>
      <c r="AA181" s="100"/>
      <c r="AB181" s="1"/>
      <c r="AC181" s="1"/>
      <c r="AD181" s="1"/>
      <c r="AE181" s="1"/>
      <c r="AF181" s="1"/>
      <c r="AG181" s="1"/>
      <c r="AH181" s="1"/>
      <c r="AI181" s="1"/>
      <c r="AJ181" s="1"/>
      <c r="AK181" s="1"/>
      <c r="AL181" s="1"/>
      <c r="AM181" s="1"/>
    </row>
    <row r="182" spans="2:39" ht="16.5" customHeight="1" x14ac:dyDescent="0.3">
      <c r="B182" s="119"/>
      <c r="C182" s="118"/>
      <c r="D182" s="102"/>
      <c r="E182" s="102"/>
      <c r="F182" s="102"/>
      <c r="G182" s="102"/>
      <c r="H182" s="102"/>
      <c r="I182" s="102"/>
      <c r="J182" s="102"/>
      <c r="K182" s="98">
        <v>2</v>
      </c>
      <c r="L182" s="98">
        <v>1</v>
      </c>
      <c r="M182" s="98">
        <v>0</v>
      </c>
      <c r="N182" s="98">
        <v>0</v>
      </c>
      <c r="O182" s="98">
        <v>0</v>
      </c>
      <c r="P182" s="98">
        <v>0</v>
      </c>
      <c r="Q182" s="98">
        <v>0</v>
      </c>
      <c r="R182" s="98">
        <v>1</v>
      </c>
      <c r="S182" s="98">
        <v>0</v>
      </c>
      <c r="T182" s="98">
        <v>0</v>
      </c>
      <c r="U182" s="98">
        <v>0</v>
      </c>
      <c r="V182" s="98">
        <v>0</v>
      </c>
      <c r="W182" s="98">
        <v>0</v>
      </c>
      <c r="X182" s="102"/>
      <c r="Y182" s="99" t="s">
        <v>992</v>
      </c>
      <c r="Z182" s="99" t="s">
        <v>993</v>
      </c>
      <c r="AA182" s="100"/>
      <c r="AB182" s="1"/>
      <c r="AC182" s="1"/>
      <c r="AD182" s="1"/>
      <c r="AE182" s="1"/>
      <c r="AF182" s="1"/>
      <c r="AG182" s="1"/>
      <c r="AH182" s="1"/>
      <c r="AI182" s="1"/>
      <c r="AJ182" s="1"/>
      <c r="AK182" s="1"/>
      <c r="AL182" s="1"/>
      <c r="AM182" s="1"/>
    </row>
    <row r="183" spans="2:39" ht="16.5" customHeight="1" x14ac:dyDescent="0.3">
      <c r="B183" s="119"/>
      <c r="C183" s="118"/>
      <c r="D183" s="102"/>
      <c r="E183" s="102"/>
      <c r="F183" s="102"/>
      <c r="G183" s="102"/>
      <c r="H183" s="102"/>
      <c r="I183" s="102"/>
      <c r="J183" s="102"/>
      <c r="K183" s="98">
        <v>2</v>
      </c>
      <c r="L183" s="98">
        <v>1</v>
      </c>
      <c r="M183" s="98">
        <v>0</v>
      </c>
      <c r="N183" s="98">
        <v>0</v>
      </c>
      <c r="O183" s="98">
        <v>0</v>
      </c>
      <c r="P183" s="98">
        <v>0</v>
      </c>
      <c r="Q183" s="98">
        <v>0</v>
      </c>
      <c r="R183" s="98">
        <v>1</v>
      </c>
      <c r="S183" s="98">
        <v>0</v>
      </c>
      <c r="T183" s="98">
        <v>0</v>
      </c>
      <c r="U183" s="98">
        <v>0</v>
      </c>
      <c r="V183" s="98">
        <v>0</v>
      </c>
      <c r="W183" s="98">
        <v>0</v>
      </c>
      <c r="X183" s="102"/>
      <c r="Y183" s="99" t="s">
        <v>994</v>
      </c>
      <c r="Z183" s="99" t="s">
        <v>995</v>
      </c>
      <c r="AA183" s="100"/>
      <c r="AB183" s="1"/>
      <c r="AC183" s="1"/>
      <c r="AD183" s="1"/>
      <c r="AE183" s="1"/>
      <c r="AF183" s="1"/>
      <c r="AG183" s="1"/>
      <c r="AH183" s="1"/>
      <c r="AI183" s="1"/>
      <c r="AJ183" s="1"/>
      <c r="AK183" s="1"/>
      <c r="AL183" s="1"/>
      <c r="AM183" s="1"/>
    </row>
    <row r="184" spans="2:39" ht="16.5" customHeight="1" x14ac:dyDescent="0.3">
      <c r="B184" s="119"/>
      <c r="C184" s="118"/>
      <c r="D184" s="102"/>
      <c r="E184" s="102"/>
      <c r="F184" s="102"/>
      <c r="G184" s="102"/>
      <c r="H184" s="102"/>
      <c r="I184" s="102"/>
      <c r="J184" s="102"/>
      <c r="K184" s="98">
        <v>2</v>
      </c>
      <c r="L184" s="98">
        <v>1</v>
      </c>
      <c r="M184" s="98">
        <v>0</v>
      </c>
      <c r="N184" s="98">
        <v>0</v>
      </c>
      <c r="O184" s="98">
        <v>0</v>
      </c>
      <c r="P184" s="98">
        <v>0</v>
      </c>
      <c r="Q184" s="98">
        <v>0</v>
      </c>
      <c r="R184" s="98">
        <v>1</v>
      </c>
      <c r="S184" s="98">
        <v>0</v>
      </c>
      <c r="T184" s="98">
        <v>0</v>
      </c>
      <c r="U184" s="98">
        <v>0</v>
      </c>
      <c r="V184" s="98">
        <v>0</v>
      </c>
      <c r="W184" s="98">
        <v>0</v>
      </c>
      <c r="X184" s="102"/>
      <c r="Y184" s="99" t="s">
        <v>996</v>
      </c>
      <c r="Z184" s="99" t="s">
        <v>997</v>
      </c>
      <c r="AA184" s="100"/>
      <c r="AB184" s="1"/>
      <c r="AC184" s="1"/>
      <c r="AD184" s="1"/>
      <c r="AE184" s="1"/>
      <c r="AF184" s="1"/>
      <c r="AG184" s="1"/>
      <c r="AH184" s="1"/>
      <c r="AI184" s="1"/>
      <c r="AJ184" s="1"/>
      <c r="AK184" s="1"/>
      <c r="AL184" s="1"/>
      <c r="AM184" s="1"/>
    </row>
    <row r="185" spans="2:39" ht="16.5" customHeight="1" x14ac:dyDescent="0.3">
      <c r="B185" s="119"/>
      <c r="C185" s="118"/>
      <c r="D185" s="102"/>
      <c r="E185" s="102"/>
      <c r="F185" s="102"/>
      <c r="G185" s="102"/>
      <c r="H185" s="102"/>
      <c r="I185" s="102"/>
      <c r="J185" s="102"/>
      <c r="K185" s="98">
        <v>2</v>
      </c>
      <c r="L185" s="98">
        <v>1</v>
      </c>
      <c r="M185" s="98">
        <v>0</v>
      </c>
      <c r="N185" s="98">
        <v>0</v>
      </c>
      <c r="O185" s="98">
        <v>0</v>
      </c>
      <c r="P185" s="98">
        <v>0</v>
      </c>
      <c r="Q185" s="98">
        <v>0</v>
      </c>
      <c r="R185" s="98">
        <v>1</v>
      </c>
      <c r="S185" s="98">
        <v>0</v>
      </c>
      <c r="T185" s="98">
        <v>0</v>
      </c>
      <c r="U185" s="98">
        <v>0</v>
      </c>
      <c r="V185" s="98">
        <v>0</v>
      </c>
      <c r="W185" s="98">
        <v>0</v>
      </c>
      <c r="X185" s="102"/>
      <c r="Y185" s="99" t="s">
        <v>998</v>
      </c>
      <c r="Z185" s="99" t="s">
        <v>999</v>
      </c>
      <c r="AA185" s="100"/>
      <c r="AB185" s="1"/>
      <c r="AC185" s="1"/>
      <c r="AD185" s="1"/>
      <c r="AE185" s="1"/>
      <c r="AF185" s="1"/>
      <c r="AG185" s="1"/>
      <c r="AH185" s="1"/>
      <c r="AI185" s="1"/>
      <c r="AJ185" s="1"/>
      <c r="AK185" s="1"/>
      <c r="AL185" s="1"/>
      <c r="AM185" s="1"/>
    </row>
    <row r="186" spans="2:39" ht="16.5" customHeight="1" x14ac:dyDescent="0.3">
      <c r="B186" s="119" t="s">
        <v>196</v>
      </c>
      <c r="C186" s="118" t="s">
        <v>206</v>
      </c>
      <c r="D186" s="124" t="s">
        <v>670</v>
      </c>
      <c r="E186" s="102"/>
      <c r="F186" s="102" t="s">
        <v>843</v>
      </c>
      <c r="G186" s="102" t="s">
        <v>1070</v>
      </c>
      <c r="H186" s="102" t="s">
        <v>1071</v>
      </c>
      <c r="I186" s="102" t="s">
        <v>1072</v>
      </c>
      <c r="J186" s="102" t="s">
        <v>1073</v>
      </c>
      <c r="K186" s="92">
        <f>SUM(K187:K191)</f>
        <v>255060</v>
      </c>
      <c r="L186" s="92">
        <f t="shared" ref="L186:W186" si="31">SUM(L187:L191)</f>
        <v>21255</v>
      </c>
      <c r="M186" s="92">
        <f t="shared" si="31"/>
        <v>21255</v>
      </c>
      <c r="N186" s="92">
        <f t="shared" si="31"/>
        <v>21255</v>
      </c>
      <c r="O186" s="92">
        <f t="shared" si="31"/>
        <v>21255</v>
      </c>
      <c r="P186" s="92">
        <f t="shared" si="31"/>
        <v>21255</v>
      </c>
      <c r="Q186" s="92">
        <f t="shared" si="31"/>
        <v>21255</v>
      </c>
      <c r="R186" s="92">
        <f t="shared" si="31"/>
        <v>21255</v>
      </c>
      <c r="S186" s="92">
        <f t="shared" si="31"/>
        <v>21255</v>
      </c>
      <c r="T186" s="92">
        <f t="shared" si="31"/>
        <v>21255</v>
      </c>
      <c r="U186" s="92">
        <f t="shared" si="31"/>
        <v>21255</v>
      </c>
      <c r="V186" s="92">
        <f t="shared" si="31"/>
        <v>21255</v>
      </c>
      <c r="W186" s="92">
        <f t="shared" si="31"/>
        <v>21255</v>
      </c>
      <c r="X186" s="102" t="s">
        <v>987</v>
      </c>
      <c r="Y186" s="93" t="s">
        <v>988</v>
      </c>
      <c r="Z186" s="93" t="s">
        <v>989</v>
      </c>
      <c r="AA186" s="94"/>
      <c r="AB186" s="1"/>
      <c r="AC186" s="1"/>
      <c r="AD186" s="1"/>
      <c r="AE186" s="1"/>
      <c r="AF186" s="1"/>
      <c r="AG186" s="1"/>
      <c r="AH186" s="1"/>
      <c r="AI186" s="1"/>
      <c r="AJ186" s="1"/>
      <c r="AK186" s="1"/>
      <c r="AL186" s="1"/>
      <c r="AM186" s="1"/>
    </row>
    <row r="187" spans="2:39" ht="16.5" customHeight="1" x14ac:dyDescent="0.3">
      <c r="B187" s="119"/>
      <c r="C187" s="118"/>
      <c r="D187" s="124"/>
      <c r="E187" s="102"/>
      <c r="F187" s="102"/>
      <c r="G187" s="102"/>
      <c r="H187" s="102"/>
      <c r="I187" s="102"/>
      <c r="J187" s="102"/>
      <c r="K187" s="98">
        <v>60000</v>
      </c>
      <c r="L187" s="98">
        <v>5000</v>
      </c>
      <c r="M187" s="98">
        <v>5000</v>
      </c>
      <c r="N187" s="98">
        <v>5000</v>
      </c>
      <c r="O187" s="98">
        <v>5000</v>
      </c>
      <c r="P187" s="98">
        <v>5000</v>
      </c>
      <c r="Q187" s="98">
        <v>5000</v>
      </c>
      <c r="R187" s="98">
        <v>5000</v>
      </c>
      <c r="S187" s="98">
        <v>5000</v>
      </c>
      <c r="T187" s="98">
        <v>5000</v>
      </c>
      <c r="U187" s="98">
        <v>5000</v>
      </c>
      <c r="V187" s="98">
        <v>5000</v>
      </c>
      <c r="W187" s="98">
        <v>5000</v>
      </c>
      <c r="X187" s="102"/>
      <c r="Y187" s="99" t="s">
        <v>990</v>
      </c>
      <c r="Z187" s="99" t="s">
        <v>991</v>
      </c>
      <c r="AA187" s="100"/>
      <c r="AB187" s="1"/>
      <c r="AC187" s="1"/>
      <c r="AD187" s="1"/>
      <c r="AE187" s="1"/>
      <c r="AF187" s="1"/>
      <c r="AG187" s="1"/>
      <c r="AH187" s="1"/>
      <c r="AI187" s="1"/>
      <c r="AJ187" s="1"/>
      <c r="AK187" s="1"/>
      <c r="AL187" s="1"/>
      <c r="AM187" s="1"/>
    </row>
    <row r="188" spans="2:39" ht="16.5" customHeight="1" x14ac:dyDescent="0.3">
      <c r="B188" s="119"/>
      <c r="C188" s="118"/>
      <c r="D188" s="124"/>
      <c r="E188" s="102"/>
      <c r="F188" s="102"/>
      <c r="G188" s="102"/>
      <c r="H188" s="102"/>
      <c r="I188" s="102"/>
      <c r="J188" s="102"/>
      <c r="K188" s="98">
        <v>40980</v>
      </c>
      <c r="L188" s="98">
        <v>3415</v>
      </c>
      <c r="M188" s="98">
        <v>3415</v>
      </c>
      <c r="N188" s="98">
        <v>3415</v>
      </c>
      <c r="O188" s="98">
        <v>3415</v>
      </c>
      <c r="P188" s="98">
        <v>3415</v>
      </c>
      <c r="Q188" s="98">
        <v>3415</v>
      </c>
      <c r="R188" s="98">
        <v>3415</v>
      </c>
      <c r="S188" s="98">
        <v>3415</v>
      </c>
      <c r="T188" s="98">
        <v>3415</v>
      </c>
      <c r="U188" s="98">
        <v>3415</v>
      </c>
      <c r="V188" s="98">
        <v>3415</v>
      </c>
      <c r="W188" s="98">
        <v>3415</v>
      </c>
      <c r="X188" s="102"/>
      <c r="Y188" s="99" t="s">
        <v>992</v>
      </c>
      <c r="Z188" s="99" t="s">
        <v>993</v>
      </c>
      <c r="AA188" s="100"/>
      <c r="AB188" s="1"/>
      <c r="AC188" s="1"/>
      <c r="AD188" s="1"/>
      <c r="AE188" s="1"/>
      <c r="AF188" s="1"/>
      <c r="AG188" s="1"/>
      <c r="AH188" s="1"/>
      <c r="AI188" s="1"/>
      <c r="AJ188" s="1"/>
      <c r="AK188" s="1"/>
      <c r="AL188" s="1"/>
      <c r="AM188" s="1"/>
    </row>
    <row r="189" spans="2:39" ht="16.5" customHeight="1" x14ac:dyDescent="0.3">
      <c r="B189" s="119"/>
      <c r="C189" s="118"/>
      <c r="D189" s="124"/>
      <c r="E189" s="102"/>
      <c r="F189" s="102"/>
      <c r="G189" s="102"/>
      <c r="H189" s="102"/>
      <c r="I189" s="102"/>
      <c r="J189" s="102"/>
      <c r="K189" s="98">
        <v>54000</v>
      </c>
      <c r="L189" s="98">
        <v>4500</v>
      </c>
      <c r="M189" s="98">
        <v>4500</v>
      </c>
      <c r="N189" s="98">
        <v>4500</v>
      </c>
      <c r="O189" s="98">
        <v>4500</v>
      </c>
      <c r="P189" s="98">
        <v>4500</v>
      </c>
      <c r="Q189" s="98">
        <v>4500</v>
      </c>
      <c r="R189" s="98">
        <v>4500</v>
      </c>
      <c r="S189" s="98">
        <v>4500</v>
      </c>
      <c r="T189" s="98">
        <v>4500</v>
      </c>
      <c r="U189" s="98">
        <v>4500</v>
      </c>
      <c r="V189" s="98">
        <v>4500</v>
      </c>
      <c r="W189" s="98">
        <v>4500</v>
      </c>
      <c r="X189" s="102"/>
      <c r="Y189" s="99" t="s">
        <v>994</v>
      </c>
      <c r="Z189" s="99" t="s">
        <v>995</v>
      </c>
      <c r="AA189" s="100"/>
      <c r="AB189" s="1"/>
      <c r="AC189" s="1"/>
      <c r="AD189" s="1"/>
      <c r="AE189" s="1"/>
      <c r="AF189" s="1"/>
      <c r="AG189" s="1"/>
      <c r="AH189" s="1"/>
      <c r="AI189" s="1"/>
      <c r="AJ189" s="1"/>
      <c r="AK189" s="1"/>
      <c r="AL189" s="1"/>
      <c r="AM189" s="1"/>
    </row>
    <row r="190" spans="2:39" ht="16.5" customHeight="1" x14ac:dyDescent="0.3">
      <c r="B190" s="119"/>
      <c r="C190" s="118"/>
      <c r="D190" s="124"/>
      <c r="E190" s="102"/>
      <c r="F190" s="102"/>
      <c r="G190" s="102"/>
      <c r="H190" s="102"/>
      <c r="I190" s="102"/>
      <c r="J190" s="102"/>
      <c r="K190" s="98">
        <v>60000</v>
      </c>
      <c r="L190" s="98">
        <v>5000</v>
      </c>
      <c r="M190" s="98">
        <v>5000</v>
      </c>
      <c r="N190" s="98">
        <v>5000</v>
      </c>
      <c r="O190" s="98">
        <v>5000</v>
      </c>
      <c r="P190" s="98">
        <v>5000</v>
      </c>
      <c r="Q190" s="98">
        <v>5000</v>
      </c>
      <c r="R190" s="98">
        <v>5000</v>
      </c>
      <c r="S190" s="98">
        <v>5000</v>
      </c>
      <c r="T190" s="98">
        <v>5000</v>
      </c>
      <c r="U190" s="98">
        <v>5000</v>
      </c>
      <c r="V190" s="98">
        <v>5000</v>
      </c>
      <c r="W190" s="98">
        <v>5000</v>
      </c>
      <c r="X190" s="102"/>
      <c r="Y190" s="99" t="s">
        <v>996</v>
      </c>
      <c r="Z190" s="99" t="s">
        <v>997</v>
      </c>
      <c r="AA190" s="100"/>
      <c r="AB190" s="1"/>
      <c r="AC190" s="1"/>
      <c r="AD190" s="1"/>
      <c r="AE190" s="1"/>
      <c r="AF190" s="1"/>
      <c r="AG190" s="1"/>
      <c r="AH190" s="1"/>
      <c r="AI190" s="1"/>
      <c r="AJ190" s="1"/>
      <c r="AK190" s="1"/>
      <c r="AL190" s="1"/>
      <c r="AM190" s="1"/>
    </row>
    <row r="191" spans="2:39" ht="16.5" customHeight="1" x14ac:dyDescent="0.3">
      <c r="B191" s="119"/>
      <c r="C191" s="118"/>
      <c r="D191" s="124"/>
      <c r="E191" s="102"/>
      <c r="F191" s="102"/>
      <c r="G191" s="102"/>
      <c r="H191" s="102"/>
      <c r="I191" s="102"/>
      <c r="J191" s="102"/>
      <c r="K191" s="98">
        <v>40080</v>
      </c>
      <c r="L191" s="98">
        <v>3340</v>
      </c>
      <c r="M191" s="98">
        <v>3340</v>
      </c>
      <c r="N191" s="98">
        <v>3340</v>
      </c>
      <c r="O191" s="98">
        <v>3340</v>
      </c>
      <c r="P191" s="98">
        <v>3340</v>
      </c>
      <c r="Q191" s="98">
        <v>3340</v>
      </c>
      <c r="R191" s="98">
        <v>3340</v>
      </c>
      <c r="S191" s="98">
        <v>3340</v>
      </c>
      <c r="T191" s="98">
        <v>3340</v>
      </c>
      <c r="U191" s="98">
        <v>3340</v>
      </c>
      <c r="V191" s="98">
        <v>3340</v>
      </c>
      <c r="W191" s="98">
        <v>3340</v>
      </c>
      <c r="X191" s="102"/>
      <c r="Y191" s="99" t="s">
        <v>998</v>
      </c>
      <c r="Z191" s="99" t="s">
        <v>999</v>
      </c>
      <c r="AA191" s="100"/>
      <c r="AB191" s="1"/>
      <c r="AC191" s="1"/>
      <c r="AD191" s="1"/>
      <c r="AE191" s="1"/>
      <c r="AF191" s="1"/>
      <c r="AG191" s="1"/>
      <c r="AH191" s="1"/>
      <c r="AI191" s="1"/>
      <c r="AJ191" s="1"/>
      <c r="AK191" s="1"/>
      <c r="AL191" s="1"/>
      <c r="AM191" s="1"/>
    </row>
    <row r="192" spans="2:39" ht="16.5" customHeight="1" x14ac:dyDescent="0.3">
      <c r="B192" s="119"/>
      <c r="C192" s="118"/>
      <c r="D192" s="124" t="s">
        <v>789</v>
      </c>
      <c r="E192" s="102"/>
      <c r="F192" s="102" t="s">
        <v>844</v>
      </c>
      <c r="G192" s="102" t="s">
        <v>1074</v>
      </c>
      <c r="H192" s="102" t="s">
        <v>1075</v>
      </c>
      <c r="I192" s="102" t="s">
        <v>1076</v>
      </c>
      <c r="J192" s="102" t="s">
        <v>1077</v>
      </c>
      <c r="K192" s="122">
        <f>AVERAGE(K193:K197)</f>
        <v>0.8</v>
      </c>
      <c r="L192" s="122">
        <f t="shared" ref="L192:W192" si="32">AVERAGE(L193:L197)</f>
        <v>0.57999999999999996</v>
      </c>
      <c r="M192" s="122">
        <f t="shared" si="32"/>
        <v>0.6</v>
      </c>
      <c r="N192" s="122">
        <f t="shared" si="32"/>
        <v>0.62</v>
      </c>
      <c r="O192" s="122">
        <f t="shared" si="32"/>
        <v>0.64</v>
      </c>
      <c r="P192" s="122">
        <f t="shared" si="32"/>
        <v>0.66</v>
      </c>
      <c r="Q192" s="122">
        <f t="shared" si="32"/>
        <v>0.68</v>
      </c>
      <c r="R192" s="122">
        <f t="shared" si="32"/>
        <v>0.7</v>
      </c>
      <c r="S192" s="122">
        <f t="shared" si="32"/>
        <v>0.72</v>
      </c>
      <c r="T192" s="122">
        <f t="shared" si="32"/>
        <v>0.74</v>
      </c>
      <c r="U192" s="122">
        <f t="shared" si="32"/>
        <v>0.76</v>
      </c>
      <c r="V192" s="122">
        <f t="shared" si="32"/>
        <v>0.78</v>
      </c>
      <c r="W192" s="122">
        <f t="shared" si="32"/>
        <v>0.8</v>
      </c>
      <c r="X192" s="102" t="s">
        <v>1078</v>
      </c>
      <c r="Y192" s="93" t="s">
        <v>988</v>
      </c>
      <c r="Z192" s="93" t="s">
        <v>989</v>
      </c>
      <c r="AA192" s="94"/>
      <c r="AB192" s="1"/>
      <c r="AC192" s="1"/>
      <c r="AD192" s="1"/>
      <c r="AE192" s="1"/>
      <c r="AF192" s="1"/>
      <c r="AG192" s="1"/>
      <c r="AH192" s="1"/>
      <c r="AI192" s="1"/>
      <c r="AJ192" s="1"/>
      <c r="AK192" s="1"/>
      <c r="AL192" s="1"/>
      <c r="AM192" s="1"/>
    </row>
    <row r="193" spans="2:39" ht="16.5" customHeight="1" x14ac:dyDescent="0.3">
      <c r="B193" s="119"/>
      <c r="C193" s="118"/>
      <c r="D193" s="124"/>
      <c r="E193" s="102"/>
      <c r="F193" s="102"/>
      <c r="G193" s="102"/>
      <c r="H193" s="102"/>
      <c r="I193" s="102"/>
      <c r="J193" s="102"/>
      <c r="K193" s="123">
        <v>0.8</v>
      </c>
      <c r="L193" s="123">
        <v>0.57999999999999996</v>
      </c>
      <c r="M193" s="123">
        <v>0.6</v>
      </c>
      <c r="N193" s="123">
        <v>0.62</v>
      </c>
      <c r="O193" s="123">
        <v>0.64</v>
      </c>
      <c r="P193" s="123">
        <v>0.66</v>
      </c>
      <c r="Q193" s="123">
        <v>0.68</v>
      </c>
      <c r="R193" s="123">
        <v>0.7</v>
      </c>
      <c r="S193" s="123">
        <v>0.72</v>
      </c>
      <c r="T193" s="123">
        <v>0.74</v>
      </c>
      <c r="U193" s="123">
        <v>0.76</v>
      </c>
      <c r="V193" s="123">
        <v>0.78</v>
      </c>
      <c r="W193" s="123">
        <v>0.8</v>
      </c>
      <c r="X193" s="102"/>
      <c r="Y193" s="99" t="s">
        <v>990</v>
      </c>
      <c r="Z193" s="99" t="s">
        <v>991</v>
      </c>
      <c r="AA193" s="100"/>
      <c r="AB193" s="1"/>
      <c r="AC193" s="1"/>
      <c r="AD193" s="1"/>
      <c r="AE193" s="1"/>
      <c r="AF193" s="1"/>
      <c r="AG193" s="1"/>
      <c r="AH193" s="1"/>
      <c r="AI193" s="1"/>
      <c r="AJ193" s="1"/>
      <c r="AK193" s="1"/>
      <c r="AL193" s="1"/>
      <c r="AM193" s="1"/>
    </row>
    <row r="194" spans="2:39" ht="16.5" customHeight="1" x14ac:dyDescent="0.3">
      <c r="B194" s="119"/>
      <c r="C194" s="118"/>
      <c r="D194" s="124"/>
      <c r="E194" s="102"/>
      <c r="F194" s="102"/>
      <c r="G194" s="102"/>
      <c r="H194" s="102"/>
      <c r="I194" s="102"/>
      <c r="J194" s="102"/>
      <c r="K194" s="123">
        <v>0.8</v>
      </c>
      <c r="L194" s="123">
        <v>0.57999999999999996</v>
      </c>
      <c r="M194" s="123">
        <v>0.6</v>
      </c>
      <c r="N194" s="123">
        <v>0.62</v>
      </c>
      <c r="O194" s="123">
        <v>0.64</v>
      </c>
      <c r="P194" s="123">
        <v>0.66</v>
      </c>
      <c r="Q194" s="123">
        <v>0.68</v>
      </c>
      <c r="R194" s="123">
        <v>0.7</v>
      </c>
      <c r="S194" s="123">
        <v>0.72</v>
      </c>
      <c r="T194" s="123">
        <v>0.74</v>
      </c>
      <c r="U194" s="123">
        <v>0.76</v>
      </c>
      <c r="V194" s="123">
        <v>0.78</v>
      </c>
      <c r="W194" s="123">
        <v>0.8</v>
      </c>
      <c r="X194" s="102"/>
      <c r="Y194" s="99" t="s">
        <v>992</v>
      </c>
      <c r="Z194" s="99" t="s">
        <v>993</v>
      </c>
      <c r="AA194" s="100"/>
      <c r="AB194" s="1"/>
      <c r="AC194" s="1"/>
      <c r="AD194" s="1"/>
      <c r="AE194" s="1"/>
      <c r="AF194" s="1"/>
      <c r="AG194" s="1"/>
      <c r="AH194" s="1"/>
      <c r="AI194" s="1"/>
      <c r="AJ194" s="1"/>
      <c r="AK194" s="1"/>
      <c r="AL194" s="1"/>
      <c r="AM194" s="1"/>
    </row>
    <row r="195" spans="2:39" ht="16.5" customHeight="1" x14ac:dyDescent="0.3">
      <c r="B195" s="119"/>
      <c r="C195" s="118"/>
      <c r="D195" s="124"/>
      <c r="E195" s="102"/>
      <c r="F195" s="102"/>
      <c r="G195" s="102"/>
      <c r="H195" s="102"/>
      <c r="I195" s="102"/>
      <c r="J195" s="102"/>
      <c r="K195" s="123">
        <v>0.8</v>
      </c>
      <c r="L195" s="123">
        <v>0.57999999999999996</v>
      </c>
      <c r="M195" s="123">
        <v>0.6</v>
      </c>
      <c r="N195" s="123">
        <v>0.62</v>
      </c>
      <c r="O195" s="123">
        <v>0.64</v>
      </c>
      <c r="P195" s="123">
        <v>0.66</v>
      </c>
      <c r="Q195" s="123">
        <v>0.68</v>
      </c>
      <c r="R195" s="123">
        <v>0.7</v>
      </c>
      <c r="S195" s="123">
        <v>0.72</v>
      </c>
      <c r="T195" s="123">
        <v>0.74</v>
      </c>
      <c r="U195" s="123">
        <v>0.76</v>
      </c>
      <c r="V195" s="123">
        <v>0.78</v>
      </c>
      <c r="W195" s="123">
        <v>0.8</v>
      </c>
      <c r="X195" s="102"/>
      <c r="Y195" s="99" t="s">
        <v>994</v>
      </c>
      <c r="Z195" s="99" t="s">
        <v>995</v>
      </c>
      <c r="AA195" s="100"/>
      <c r="AB195" s="1"/>
      <c r="AC195" s="1"/>
      <c r="AD195" s="1"/>
      <c r="AE195" s="1"/>
      <c r="AF195" s="1"/>
      <c r="AG195" s="1"/>
      <c r="AH195" s="1"/>
      <c r="AI195" s="1"/>
      <c r="AJ195" s="1"/>
      <c r="AK195" s="1"/>
      <c r="AL195" s="1"/>
      <c r="AM195" s="1"/>
    </row>
    <row r="196" spans="2:39" ht="16.5" customHeight="1" x14ac:dyDescent="0.3">
      <c r="B196" s="119"/>
      <c r="C196" s="118"/>
      <c r="D196" s="124"/>
      <c r="E196" s="102"/>
      <c r="F196" s="102"/>
      <c r="G196" s="102"/>
      <c r="H196" s="102"/>
      <c r="I196" s="102"/>
      <c r="J196" s="102"/>
      <c r="K196" s="123">
        <v>0.8</v>
      </c>
      <c r="L196" s="123">
        <v>0.57999999999999996</v>
      </c>
      <c r="M196" s="123">
        <v>0.6</v>
      </c>
      <c r="N196" s="123">
        <v>0.62</v>
      </c>
      <c r="O196" s="123">
        <v>0.64</v>
      </c>
      <c r="P196" s="123">
        <v>0.66</v>
      </c>
      <c r="Q196" s="123">
        <v>0.68</v>
      </c>
      <c r="R196" s="123">
        <v>0.7</v>
      </c>
      <c r="S196" s="123">
        <v>0.72</v>
      </c>
      <c r="T196" s="123">
        <v>0.74</v>
      </c>
      <c r="U196" s="123">
        <v>0.76</v>
      </c>
      <c r="V196" s="123">
        <v>0.78</v>
      </c>
      <c r="W196" s="123">
        <v>0.8</v>
      </c>
      <c r="X196" s="102"/>
      <c r="Y196" s="99" t="s">
        <v>996</v>
      </c>
      <c r="Z196" s="99" t="s">
        <v>997</v>
      </c>
      <c r="AA196" s="100"/>
      <c r="AB196" s="1"/>
      <c r="AC196" s="1"/>
      <c r="AD196" s="1"/>
      <c r="AE196" s="1"/>
      <c r="AF196" s="1"/>
      <c r="AG196" s="1"/>
      <c r="AH196" s="1"/>
      <c r="AI196" s="1"/>
      <c r="AJ196" s="1"/>
      <c r="AK196" s="1"/>
      <c r="AL196" s="1"/>
      <c r="AM196" s="1"/>
    </row>
    <row r="197" spans="2:39" ht="16.5" customHeight="1" x14ac:dyDescent="0.3">
      <c r="B197" s="119"/>
      <c r="C197" s="118"/>
      <c r="D197" s="124"/>
      <c r="E197" s="102"/>
      <c r="F197" s="102"/>
      <c r="G197" s="102"/>
      <c r="H197" s="102"/>
      <c r="I197" s="102"/>
      <c r="J197" s="102"/>
      <c r="K197" s="123">
        <v>0.8</v>
      </c>
      <c r="L197" s="123">
        <v>0.57999999999999996</v>
      </c>
      <c r="M197" s="123">
        <v>0.6</v>
      </c>
      <c r="N197" s="123">
        <v>0.62</v>
      </c>
      <c r="O197" s="123">
        <v>0.64</v>
      </c>
      <c r="P197" s="123">
        <v>0.66</v>
      </c>
      <c r="Q197" s="123">
        <v>0.68</v>
      </c>
      <c r="R197" s="123">
        <v>0.7</v>
      </c>
      <c r="S197" s="123">
        <v>0.72</v>
      </c>
      <c r="T197" s="123">
        <v>0.74</v>
      </c>
      <c r="U197" s="123">
        <v>0.76</v>
      </c>
      <c r="V197" s="123">
        <v>0.78</v>
      </c>
      <c r="W197" s="123">
        <v>0.8</v>
      </c>
      <c r="X197" s="102"/>
      <c r="Y197" s="99" t="s">
        <v>998</v>
      </c>
      <c r="Z197" s="99" t="s">
        <v>999</v>
      </c>
      <c r="AA197" s="100"/>
      <c r="AB197" s="1"/>
      <c r="AC197" s="1"/>
      <c r="AD197" s="1"/>
      <c r="AE197" s="1"/>
      <c r="AF197" s="1"/>
      <c r="AG197" s="1"/>
      <c r="AH197" s="1"/>
      <c r="AI197" s="1"/>
      <c r="AJ197" s="1"/>
      <c r="AK197" s="1"/>
      <c r="AL197" s="1"/>
      <c r="AM197" s="1"/>
    </row>
    <row r="198" spans="2:39" ht="16.5" customHeight="1" x14ac:dyDescent="0.3">
      <c r="B198" s="119"/>
      <c r="C198" s="118"/>
      <c r="D198" s="124" t="s">
        <v>789</v>
      </c>
      <c r="E198" s="102"/>
      <c r="F198" s="102" t="s">
        <v>845</v>
      </c>
      <c r="G198" s="102" t="s">
        <v>1079</v>
      </c>
      <c r="H198" s="102" t="s">
        <v>1080</v>
      </c>
      <c r="I198" s="102" t="s">
        <v>1076</v>
      </c>
      <c r="J198" s="102" t="s">
        <v>1077</v>
      </c>
      <c r="K198" s="122">
        <f>AVERAGE(K199:K203)</f>
        <v>0.8</v>
      </c>
      <c r="L198" s="122">
        <f t="shared" ref="L198:W198" si="33">AVERAGE(L199:L203)</f>
        <v>0.57999999999999996</v>
      </c>
      <c r="M198" s="122">
        <f t="shared" si="33"/>
        <v>0.6</v>
      </c>
      <c r="N198" s="122">
        <f t="shared" si="33"/>
        <v>0.62</v>
      </c>
      <c r="O198" s="122">
        <f t="shared" si="33"/>
        <v>0.64</v>
      </c>
      <c r="P198" s="122">
        <f t="shared" si="33"/>
        <v>0.66</v>
      </c>
      <c r="Q198" s="122">
        <f t="shared" si="33"/>
        <v>0.68</v>
      </c>
      <c r="R198" s="122">
        <f t="shared" si="33"/>
        <v>0.7</v>
      </c>
      <c r="S198" s="122">
        <f t="shared" si="33"/>
        <v>0.72</v>
      </c>
      <c r="T198" s="122">
        <f t="shared" si="33"/>
        <v>0.74</v>
      </c>
      <c r="U198" s="122">
        <f t="shared" si="33"/>
        <v>0.76</v>
      </c>
      <c r="V198" s="122">
        <f t="shared" si="33"/>
        <v>0.78</v>
      </c>
      <c r="W198" s="122">
        <f t="shared" si="33"/>
        <v>0.8</v>
      </c>
      <c r="X198" s="102" t="s">
        <v>1078</v>
      </c>
      <c r="Y198" s="93" t="s">
        <v>988</v>
      </c>
      <c r="Z198" s="93" t="s">
        <v>989</v>
      </c>
      <c r="AA198" s="94"/>
      <c r="AB198" s="1"/>
      <c r="AC198" s="1"/>
      <c r="AD198" s="1"/>
      <c r="AE198" s="1"/>
      <c r="AF198" s="1"/>
      <c r="AG198" s="1"/>
      <c r="AH198" s="1"/>
      <c r="AI198" s="1"/>
      <c r="AJ198" s="1"/>
      <c r="AK198" s="1"/>
      <c r="AL198" s="1"/>
      <c r="AM198" s="1"/>
    </row>
    <row r="199" spans="2:39" ht="16.5" customHeight="1" x14ac:dyDescent="0.3">
      <c r="B199" s="119"/>
      <c r="C199" s="118"/>
      <c r="D199" s="124"/>
      <c r="E199" s="102"/>
      <c r="F199" s="102"/>
      <c r="G199" s="102"/>
      <c r="H199" s="102"/>
      <c r="I199" s="102"/>
      <c r="J199" s="102"/>
      <c r="K199" s="123">
        <v>0.8</v>
      </c>
      <c r="L199" s="123">
        <v>0.57999999999999996</v>
      </c>
      <c r="M199" s="123">
        <v>0.6</v>
      </c>
      <c r="N199" s="123">
        <v>0.62</v>
      </c>
      <c r="O199" s="123">
        <v>0.64</v>
      </c>
      <c r="P199" s="123">
        <v>0.66</v>
      </c>
      <c r="Q199" s="123">
        <v>0.68</v>
      </c>
      <c r="R199" s="123">
        <v>0.7</v>
      </c>
      <c r="S199" s="123">
        <v>0.72</v>
      </c>
      <c r="T199" s="123">
        <v>0.74</v>
      </c>
      <c r="U199" s="123">
        <v>0.76</v>
      </c>
      <c r="V199" s="123">
        <v>0.78</v>
      </c>
      <c r="W199" s="123">
        <v>0.8</v>
      </c>
      <c r="X199" s="102"/>
      <c r="Y199" s="99" t="s">
        <v>990</v>
      </c>
      <c r="Z199" s="99" t="s">
        <v>991</v>
      </c>
      <c r="AA199" s="100"/>
      <c r="AB199" s="1"/>
      <c r="AC199" s="1"/>
      <c r="AD199" s="1"/>
      <c r="AE199" s="1"/>
      <c r="AF199" s="1"/>
      <c r="AG199" s="1"/>
      <c r="AH199" s="1"/>
      <c r="AI199" s="1"/>
      <c r="AJ199" s="1"/>
      <c r="AK199" s="1"/>
      <c r="AL199" s="1"/>
      <c r="AM199" s="1"/>
    </row>
    <row r="200" spans="2:39" ht="16.5" customHeight="1" x14ac:dyDescent="0.3">
      <c r="B200" s="119"/>
      <c r="C200" s="118"/>
      <c r="D200" s="124"/>
      <c r="E200" s="102"/>
      <c r="F200" s="102"/>
      <c r="G200" s="102"/>
      <c r="H200" s="102"/>
      <c r="I200" s="102"/>
      <c r="J200" s="102"/>
      <c r="K200" s="123">
        <v>0.8</v>
      </c>
      <c r="L200" s="123">
        <v>0.57999999999999996</v>
      </c>
      <c r="M200" s="123">
        <v>0.6</v>
      </c>
      <c r="N200" s="123">
        <v>0.62</v>
      </c>
      <c r="O200" s="123">
        <v>0.64</v>
      </c>
      <c r="P200" s="123">
        <v>0.66</v>
      </c>
      <c r="Q200" s="123">
        <v>0.68</v>
      </c>
      <c r="R200" s="123">
        <v>0.7</v>
      </c>
      <c r="S200" s="123">
        <v>0.72</v>
      </c>
      <c r="T200" s="123">
        <v>0.74</v>
      </c>
      <c r="U200" s="123">
        <v>0.76</v>
      </c>
      <c r="V200" s="123">
        <v>0.78</v>
      </c>
      <c r="W200" s="123">
        <v>0.8</v>
      </c>
      <c r="X200" s="102"/>
      <c r="Y200" s="99" t="s">
        <v>992</v>
      </c>
      <c r="Z200" s="99" t="s">
        <v>993</v>
      </c>
      <c r="AA200" s="100"/>
      <c r="AB200" s="1"/>
      <c r="AC200" s="1"/>
      <c r="AD200" s="1"/>
      <c r="AE200" s="1"/>
      <c r="AF200" s="1"/>
      <c r="AG200" s="1"/>
      <c r="AH200" s="1"/>
      <c r="AI200" s="1"/>
      <c r="AJ200" s="1"/>
      <c r="AK200" s="1"/>
      <c r="AL200" s="1"/>
      <c r="AM200" s="1"/>
    </row>
    <row r="201" spans="2:39" ht="16.5" customHeight="1" x14ac:dyDescent="0.3">
      <c r="B201" s="119"/>
      <c r="C201" s="118"/>
      <c r="D201" s="124"/>
      <c r="E201" s="102"/>
      <c r="F201" s="102"/>
      <c r="G201" s="102"/>
      <c r="H201" s="102"/>
      <c r="I201" s="102"/>
      <c r="J201" s="102"/>
      <c r="K201" s="123">
        <v>0.8</v>
      </c>
      <c r="L201" s="123">
        <v>0.57999999999999996</v>
      </c>
      <c r="M201" s="123">
        <v>0.6</v>
      </c>
      <c r="N201" s="123">
        <v>0.62</v>
      </c>
      <c r="O201" s="123">
        <v>0.64</v>
      </c>
      <c r="P201" s="123">
        <v>0.66</v>
      </c>
      <c r="Q201" s="123">
        <v>0.68</v>
      </c>
      <c r="R201" s="123">
        <v>0.7</v>
      </c>
      <c r="S201" s="123">
        <v>0.72</v>
      </c>
      <c r="T201" s="123">
        <v>0.74</v>
      </c>
      <c r="U201" s="123">
        <v>0.76</v>
      </c>
      <c r="V201" s="123">
        <v>0.78</v>
      </c>
      <c r="W201" s="123">
        <v>0.8</v>
      </c>
      <c r="X201" s="102"/>
      <c r="Y201" s="99" t="s">
        <v>994</v>
      </c>
      <c r="Z201" s="99" t="s">
        <v>995</v>
      </c>
      <c r="AA201" s="100"/>
      <c r="AB201" s="1"/>
      <c r="AC201" s="1"/>
      <c r="AD201" s="1"/>
      <c r="AE201" s="1"/>
      <c r="AF201" s="1"/>
      <c r="AG201" s="1"/>
      <c r="AH201" s="1"/>
      <c r="AI201" s="1"/>
      <c r="AJ201" s="1"/>
      <c r="AK201" s="1"/>
      <c r="AL201" s="1"/>
      <c r="AM201" s="1"/>
    </row>
    <row r="202" spans="2:39" ht="16.5" customHeight="1" x14ac:dyDescent="0.3">
      <c r="B202" s="119"/>
      <c r="C202" s="118"/>
      <c r="D202" s="124"/>
      <c r="E202" s="102"/>
      <c r="F202" s="102"/>
      <c r="G202" s="102"/>
      <c r="H202" s="102"/>
      <c r="I202" s="102"/>
      <c r="J202" s="102"/>
      <c r="K202" s="123">
        <v>0.8</v>
      </c>
      <c r="L202" s="123">
        <v>0.57999999999999996</v>
      </c>
      <c r="M202" s="123">
        <v>0.6</v>
      </c>
      <c r="N202" s="123">
        <v>0.62</v>
      </c>
      <c r="O202" s="123">
        <v>0.64</v>
      </c>
      <c r="P202" s="123">
        <v>0.66</v>
      </c>
      <c r="Q202" s="123">
        <v>0.68</v>
      </c>
      <c r="R202" s="123">
        <v>0.7</v>
      </c>
      <c r="S202" s="123">
        <v>0.72</v>
      </c>
      <c r="T202" s="123">
        <v>0.74</v>
      </c>
      <c r="U202" s="123">
        <v>0.76</v>
      </c>
      <c r="V202" s="123">
        <v>0.78</v>
      </c>
      <c r="W202" s="123">
        <v>0.8</v>
      </c>
      <c r="X202" s="102"/>
      <c r="Y202" s="99" t="s">
        <v>996</v>
      </c>
      <c r="Z202" s="99" t="s">
        <v>997</v>
      </c>
      <c r="AA202" s="100"/>
      <c r="AB202" s="1"/>
      <c r="AC202" s="1"/>
      <c r="AD202" s="1"/>
      <c r="AE202" s="1"/>
      <c r="AF202" s="1"/>
      <c r="AG202" s="1"/>
      <c r="AH202" s="1"/>
      <c r="AI202" s="1"/>
      <c r="AJ202" s="1"/>
      <c r="AK202" s="1"/>
      <c r="AL202" s="1"/>
      <c r="AM202" s="1"/>
    </row>
    <row r="203" spans="2:39" ht="16.5" customHeight="1" x14ac:dyDescent="0.3">
      <c r="B203" s="119"/>
      <c r="C203" s="118"/>
      <c r="D203" s="124"/>
      <c r="E203" s="102"/>
      <c r="F203" s="102"/>
      <c r="G203" s="102"/>
      <c r="H203" s="102"/>
      <c r="I203" s="102"/>
      <c r="J203" s="102"/>
      <c r="K203" s="123">
        <v>0.8</v>
      </c>
      <c r="L203" s="123">
        <v>0.57999999999999996</v>
      </c>
      <c r="M203" s="123">
        <v>0.6</v>
      </c>
      <c r="N203" s="123">
        <v>0.62</v>
      </c>
      <c r="O203" s="123">
        <v>0.64</v>
      </c>
      <c r="P203" s="123">
        <v>0.66</v>
      </c>
      <c r="Q203" s="123">
        <v>0.68</v>
      </c>
      <c r="R203" s="123">
        <v>0.7</v>
      </c>
      <c r="S203" s="123">
        <v>0.72</v>
      </c>
      <c r="T203" s="123">
        <v>0.74</v>
      </c>
      <c r="U203" s="123">
        <v>0.76</v>
      </c>
      <c r="V203" s="123">
        <v>0.78</v>
      </c>
      <c r="W203" s="123">
        <v>0.8</v>
      </c>
      <c r="X203" s="102"/>
      <c r="Y203" s="99" t="s">
        <v>998</v>
      </c>
      <c r="Z203" s="99" t="s">
        <v>999</v>
      </c>
      <c r="AA203" s="100"/>
      <c r="AB203" s="1"/>
      <c r="AC203" s="1"/>
      <c r="AD203" s="1"/>
      <c r="AE203" s="1"/>
      <c r="AF203" s="1"/>
      <c r="AG203" s="1"/>
      <c r="AH203" s="1"/>
      <c r="AI203" s="1"/>
      <c r="AJ203" s="1"/>
      <c r="AK203" s="1"/>
      <c r="AL203" s="1"/>
      <c r="AM203" s="1"/>
    </row>
    <row r="204" spans="2:39" x14ac:dyDescent="0.25">
      <c r="AA204" s="1"/>
      <c r="AB204" s="1"/>
      <c r="AC204" s="1"/>
      <c r="AD204" s="1"/>
      <c r="AE204" s="1"/>
      <c r="AF204" s="1"/>
      <c r="AG204" s="1"/>
      <c r="AH204" s="1"/>
      <c r="AI204" s="1"/>
      <c r="AJ204" s="1"/>
      <c r="AK204" s="1"/>
      <c r="AL204" s="1"/>
      <c r="AM204" s="1"/>
    </row>
    <row r="205" spans="2:39" x14ac:dyDescent="0.25">
      <c r="J205" s="1">
        <f>156+32</f>
        <v>188</v>
      </c>
      <c r="AA205" s="1"/>
      <c r="AB205" s="1"/>
      <c r="AC205" s="1"/>
      <c r="AD205" s="1"/>
      <c r="AE205" s="1"/>
      <c r="AF205" s="1"/>
      <c r="AG205" s="1"/>
      <c r="AH205" s="1"/>
      <c r="AI205" s="1"/>
      <c r="AJ205" s="1"/>
      <c r="AK205" s="1"/>
      <c r="AL205" s="1"/>
      <c r="AM205" s="1"/>
    </row>
    <row r="213" spans="27:39" x14ac:dyDescent="0.25">
      <c r="AA213" s="1"/>
      <c r="AB213" s="1"/>
      <c r="AC213" s="1"/>
      <c r="AD213" s="1"/>
      <c r="AE213" s="1"/>
      <c r="AF213" s="1"/>
      <c r="AG213" s="1"/>
      <c r="AH213" s="1"/>
      <c r="AI213" s="1"/>
      <c r="AJ213" s="1"/>
      <c r="AK213" s="1"/>
      <c r="AL213" s="1"/>
      <c r="AM213" s="1"/>
    </row>
  </sheetData>
  <autoFilter ref="B11:AA203"/>
  <mergeCells count="278">
    <mergeCell ref="J192:J197"/>
    <mergeCell ref="X192:X197"/>
    <mergeCell ref="D198:D203"/>
    <mergeCell ref="E198:E203"/>
    <mergeCell ref="F198:F203"/>
    <mergeCell ref="G198:G203"/>
    <mergeCell ref="H198:H203"/>
    <mergeCell ref="I198:I203"/>
    <mergeCell ref="J198:J203"/>
    <mergeCell ref="X198:X203"/>
    <mergeCell ref="H186:H191"/>
    <mergeCell ref="I186:I191"/>
    <mergeCell ref="J186:J191"/>
    <mergeCell ref="X186:X191"/>
    <mergeCell ref="D192:D197"/>
    <mergeCell ref="E192:E197"/>
    <mergeCell ref="F192:F197"/>
    <mergeCell ref="G192:G197"/>
    <mergeCell ref="H192:H197"/>
    <mergeCell ref="I192:I197"/>
    <mergeCell ref="B186:B203"/>
    <mergeCell ref="C186:C203"/>
    <mergeCell ref="D186:D191"/>
    <mergeCell ref="E186:E191"/>
    <mergeCell ref="F186:F191"/>
    <mergeCell ref="G186:G191"/>
    <mergeCell ref="X174:X179"/>
    <mergeCell ref="C180:C185"/>
    <mergeCell ref="D180:D185"/>
    <mergeCell ref="E180:E185"/>
    <mergeCell ref="F180:F185"/>
    <mergeCell ref="G180:G185"/>
    <mergeCell ref="H180:H185"/>
    <mergeCell ref="I180:I185"/>
    <mergeCell ref="J180:J185"/>
    <mergeCell ref="X180:X185"/>
    <mergeCell ref="X168:X173"/>
    <mergeCell ref="B174:B185"/>
    <mergeCell ref="C174:C179"/>
    <mergeCell ref="D174:D179"/>
    <mergeCell ref="E174:E179"/>
    <mergeCell ref="F174:F179"/>
    <mergeCell ref="G174:G179"/>
    <mergeCell ref="H174:H179"/>
    <mergeCell ref="I174:I179"/>
    <mergeCell ref="J174:J179"/>
    <mergeCell ref="I162:I167"/>
    <mergeCell ref="J162:J167"/>
    <mergeCell ref="X162:X167"/>
    <mergeCell ref="D168:D173"/>
    <mergeCell ref="E168:E173"/>
    <mergeCell ref="F168:F173"/>
    <mergeCell ref="G168:G173"/>
    <mergeCell ref="H168:H173"/>
    <mergeCell ref="I168:I173"/>
    <mergeCell ref="J168:J173"/>
    <mergeCell ref="C162:C173"/>
    <mergeCell ref="D162:D167"/>
    <mergeCell ref="E162:E167"/>
    <mergeCell ref="F162:F167"/>
    <mergeCell ref="G162:G167"/>
    <mergeCell ref="H162:H167"/>
    <mergeCell ref="X150:X155"/>
    <mergeCell ref="D156:D161"/>
    <mergeCell ref="E156:E161"/>
    <mergeCell ref="F156:F161"/>
    <mergeCell ref="G156:G161"/>
    <mergeCell ref="H156:H161"/>
    <mergeCell ref="I156:I161"/>
    <mergeCell ref="J156:J161"/>
    <mergeCell ref="X156:X161"/>
    <mergeCell ref="I144:I149"/>
    <mergeCell ref="J144:J149"/>
    <mergeCell ref="X144:X149"/>
    <mergeCell ref="D150:D155"/>
    <mergeCell ref="E150:E155"/>
    <mergeCell ref="F150:F155"/>
    <mergeCell ref="G150:G155"/>
    <mergeCell ref="H150:H155"/>
    <mergeCell ref="I150:I155"/>
    <mergeCell ref="J150:J155"/>
    <mergeCell ref="C144:C161"/>
    <mergeCell ref="D144:D149"/>
    <mergeCell ref="E144:E149"/>
    <mergeCell ref="F144:F149"/>
    <mergeCell ref="G144:G149"/>
    <mergeCell ref="H144:H149"/>
    <mergeCell ref="J132:J137"/>
    <mergeCell ref="X132:X137"/>
    <mergeCell ref="D138:D143"/>
    <mergeCell ref="E138:E143"/>
    <mergeCell ref="F138:F143"/>
    <mergeCell ref="G138:G143"/>
    <mergeCell ref="H138:H143"/>
    <mergeCell ref="I138:I143"/>
    <mergeCell ref="J138:J143"/>
    <mergeCell ref="X138:X143"/>
    <mergeCell ref="D132:D137"/>
    <mergeCell ref="E132:E137"/>
    <mergeCell ref="F132:F137"/>
    <mergeCell ref="G132:G137"/>
    <mergeCell ref="H132:H137"/>
    <mergeCell ref="I132:I137"/>
    <mergeCell ref="J120:J125"/>
    <mergeCell ref="X120:X125"/>
    <mergeCell ref="D126:D131"/>
    <mergeCell ref="E126:E131"/>
    <mergeCell ref="F126:F131"/>
    <mergeCell ref="G126:G131"/>
    <mergeCell ref="H126:H131"/>
    <mergeCell ref="I126:I131"/>
    <mergeCell ref="J126:J131"/>
    <mergeCell ref="X126:X131"/>
    <mergeCell ref="D120:D125"/>
    <mergeCell ref="E120:E125"/>
    <mergeCell ref="F120:F125"/>
    <mergeCell ref="G120:G125"/>
    <mergeCell ref="H120:H125"/>
    <mergeCell ref="I120:I125"/>
    <mergeCell ref="X108:X113"/>
    <mergeCell ref="C114:C143"/>
    <mergeCell ref="D114:D119"/>
    <mergeCell ref="E114:E119"/>
    <mergeCell ref="F114:F119"/>
    <mergeCell ref="G114:G119"/>
    <mergeCell ref="H114:H119"/>
    <mergeCell ref="I114:I119"/>
    <mergeCell ref="J114:J119"/>
    <mergeCell ref="X114:X119"/>
    <mergeCell ref="X102:X107"/>
    <mergeCell ref="B108:B173"/>
    <mergeCell ref="C108:C113"/>
    <mergeCell ref="D108:D113"/>
    <mergeCell ref="E108:E113"/>
    <mergeCell ref="F108:F113"/>
    <mergeCell ref="G108:G113"/>
    <mergeCell ref="H108:H113"/>
    <mergeCell ref="I108:I113"/>
    <mergeCell ref="J108:J113"/>
    <mergeCell ref="X96:X101"/>
    <mergeCell ref="B102:B107"/>
    <mergeCell ref="C102:C107"/>
    <mergeCell ref="D102:D107"/>
    <mergeCell ref="E102:E107"/>
    <mergeCell ref="F102:F107"/>
    <mergeCell ref="G102:G107"/>
    <mergeCell ref="H102:H107"/>
    <mergeCell ref="I102:I107"/>
    <mergeCell ref="J102:J107"/>
    <mergeCell ref="I90:I95"/>
    <mergeCell ref="J90:J95"/>
    <mergeCell ref="X90:X95"/>
    <mergeCell ref="D96:D101"/>
    <mergeCell ref="E96:E101"/>
    <mergeCell ref="F96:F101"/>
    <mergeCell ref="G96:G101"/>
    <mergeCell ref="H96:H101"/>
    <mergeCell ref="I96:I101"/>
    <mergeCell ref="J96:J101"/>
    <mergeCell ref="C90:C101"/>
    <mergeCell ref="D90:D95"/>
    <mergeCell ref="E90:E95"/>
    <mergeCell ref="F90:F95"/>
    <mergeCell ref="G90:G95"/>
    <mergeCell ref="H90:H95"/>
    <mergeCell ref="J78:J83"/>
    <mergeCell ref="X78:X83"/>
    <mergeCell ref="D84:D89"/>
    <mergeCell ref="E84:E89"/>
    <mergeCell ref="F84:F89"/>
    <mergeCell ref="G84:G89"/>
    <mergeCell ref="H84:H89"/>
    <mergeCell ref="I84:I89"/>
    <mergeCell ref="J84:J89"/>
    <mergeCell ref="X84:X89"/>
    <mergeCell ref="D78:D83"/>
    <mergeCell ref="E78:E83"/>
    <mergeCell ref="F78:F83"/>
    <mergeCell ref="G78:G83"/>
    <mergeCell ref="H78:H83"/>
    <mergeCell ref="I78:I83"/>
    <mergeCell ref="J66:J71"/>
    <mergeCell ref="X66:X71"/>
    <mergeCell ref="D72:D77"/>
    <mergeCell ref="E72:E77"/>
    <mergeCell ref="F72:F77"/>
    <mergeCell ref="G72:G77"/>
    <mergeCell ref="H72:H77"/>
    <mergeCell ref="I72:I77"/>
    <mergeCell ref="J72:J77"/>
    <mergeCell ref="X72:X77"/>
    <mergeCell ref="D66:D71"/>
    <mergeCell ref="E66:E71"/>
    <mergeCell ref="F66:F71"/>
    <mergeCell ref="G66:G71"/>
    <mergeCell ref="H66:H71"/>
    <mergeCell ref="I66:I71"/>
    <mergeCell ref="J54:J59"/>
    <mergeCell ref="X54:X59"/>
    <mergeCell ref="D60:D65"/>
    <mergeCell ref="E60:E65"/>
    <mergeCell ref="F60:F65"/>
    <mergeCell ref="G60:G65"/>
    <mergeCell ref="H60:H65"/>
    <mergeCell ref="I60:I65"/>
    <mergeCell ref="J60:J65"/>
    <mergeCell ref="X60:X65"/>
    <mergeCell ref="D54:D59"/>
    <mergeCell ref="E54:E59"/>
    <mergeCell ref="F54:F59"/>
    <mergeCell ref="G54:G59"/>
    <mergeCell ref="H54:H59"/>
    <mergeCell ref="I54:I59"/>
    <mergeCell ref="X42:X47"/>
    <mergeCell ref="D48:D53"/>
    <mergeCell ref="E48:E53"/>
    <mergeCell ref="F48:F53"/>
    <mergeCell ref="G48:G53"/>
    <mergeCell ref="H48:H53"/>
    <mergeCell ref="I48:I53"/>
    <mergeCell ref="J48:J53"/>
    <mergeCell ref="X48:X53"/>
    <mergeCell ref="X36:X41"/>
    <mergeCell ref="B42:B101"/>
    <mergeCell ref="C42:C89"/>
    <mergeCell ref="D42:D47"/>
    <mergeCell ref="E42:E47"/>
    <mergeCell ref="F42:F47"/>
    <mergeCell ref="G42:G47"/>
    <mergeCell ref="H42:H47"/>
    <mergeCell ref="I42:I47"/>
    <mergeCell ref="J42:J47"/>
    <mergeCell ref="I30:I35"/>
    <mergeCell ref="J30:J35"/>
    <mergeCell ref="X30:X35"/>
    <mergeCell ref="D36:D41"/>
    <mergeCell ref="E36:E41"/>
    <mergeCell ref="F36:F41"/>
    <mergeCell ref="G36:G41"/>
    <mergeCell ref="H36:H41"/>
    <mergeCell ref="I36:I41"/>
    <mergeCell ref="J36:J41"/>
    <mergeCell ref="C30:C41"/>
    <mergeCell ref="D30:D35"/>
    <mergeCell ref="E30:E35"/>
    <mergeCell ref="F30:F35"/>
    <mergeCell ref="G30:G35"/>
    <mergeCell ref="H30:H35"/>
    <mergeCell ref="J18:J23"/>
    <mergeCell ref="X18:X23"/>
    <mergeCell ref="D24:D29"/>
    <mergeCell ref="E24:E29"/>
    <mergeCell ref="F24:F29"/>
    <mergeCell ref="G24:G29"/>
    <mergeCell ref="H24:H29"/>
    <mergeCell ref="I24:I29"/>
    <mergeCell ref="J24:J29"/>
    <mergeCell ref="X24:X29"/>
    <mergeCell ref="H12:H17"/>
    <mergeCell ref="I12:I17"/>
    <mergeCell ref="J12:J17"/>
    <mergeCell ref="X12:X17"/>
    <mergeCell ref="D18:D23"/>
    <mergeCell ref="E18:E23"/>
    <mergeCell ref="F18:F23"/>
    <mergeCell ref="G18:G23"/>
    <mergeCell ref="H18:H23"/>
    <mergeCell ref="I18:I23"/>
    <mergeCell ref="C5:Y5"/>
    <mergeCell ref="B9:D10"/>
    <mergeCell ref="E9:AA9"/>
    <mergeCell ref="L10:W10"/>
    <mergeCell ref="B12:B41"/>
    <mergeCell ref="C12:C29"/>
    <mergeCell ref="D12:D17"/>
    <mergeCell ref="E12:E17"/>
    <mergeCell ref="F12:F17"/>
    <mergeCell ref="G12:G17"/>
  </mergeCells>
  <pageMargins left="0.19685039370078741" right="0.19685039370078741" top="0.19685039370078741" bottom="0.19685039370078741" header="0.31496062992125984" footer="0.31496062992125984"/>
  <pageSetup scale="2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AK44"/>
  <sheetViews>
    <sheetView showGridLines="0" view="pageBreakPreview" zoomScale="50" zoomScaleNormal="55" zoomScaleSheetLayoutView="50" workbookViewId="0">
      <pane ySplit="13" topLeftCell="A14" activePane="bottomLeft" state="frozen"/>
      <selection pane="bottomLeft" activeCell="F16" sqref="F16"/>
    </sheetView>
  </sheetViews>
  <sheetFormatPr baseColWidth="10" defaultRowHeight="15.75" x14ac:dyDescent="0.25"/>
  <cols>
    <col min="1" max="1" width="0.5703125" style="126" customWidth="1"/>
    <col min="2" max="2" width="51" style="126" customWidth="1"/>
    <col min="3" max="3" width="48.140625" style="126" customWidth="1"/>
    <col min="4" max="4" width="24" style="126" customWidth="1"/>
    <col min="5" max="5" width="30.42578125" style="126" customWidth="1"/>
    <col min="6" max="6" width="33.85546875" style="126" customWidth="1"/>
    <col min="7" max="7" width="46.28515625" style="126" customWidth="1"/>
    <col min="8" max="8" width="31.42578125" style="126" customWidth="1"/>
    <col min="9" max="9" width="29" style="126" bestFit="1" customWidth="1"/>
    <col min="10" max="10" width="29" style="126" customWidth="1"/>
    <col min="11" max="11" width="17.42578125" style="126" bestFit="1" customWidth="1"/>
    <col min="12" max="23" width="11" style="126" customWidth="1"/>
    <col min="24" max="24" width="26.28515625" style="126" customWidth="1"/>
    <col min="25" max="25" width="22.42578125" style="126" customWidth="1"/>
    <col min="26" max="26" width="28.5703125" style="126" customWidth="1"/>
    <col min="27" max="27" width="22.7109375" style="128" customWidth="1"/>
    <col min="28" max="37" width="11.42578125" style="128"/>
    <col min="38" max="38" width="5" style="126" customWidth="1"/>
    <col min="39" max="16384" width="11.42578125" style="126"/>
  </cols>
  <sheetData>
    <row r="5" spans="1:37" ht="27" x14ac:dyDescent="0.25">
      <c r="C5" s="127" t="s">
        <v>0</v>
      </c>
      <c r="D5" s="127"/>
      <c r="E5" s="127"/>
      <c r="F5" s="127"/>
      <c r="G5" s="127"/>
      <c r="H5" s="127"/>
      <c r="I5" s="127"/>
      <c r="J5" s="127"/>
      <c r="K5" s="127"/>
      <c r="L5" s="127"/>
      <c r="M5" s="127"/>
      <c r="N5" s="127"/>
      <c r="O5" s="127"/>
      <c r="P5" s="127"/>
      <c r="Q5" s="127"/>
      <c r="R5" s="127"/>
      <c r="S5" s="127"/>
      <c r="T5" s="127"/>
      <c r="U5" s="127"/>
      <c r="V5" s="127"/>
      <c r="W5" s="127"/>
      <c r="X5" s="127"/>
      <c r="Y5" s="127"/>
    </row>
    <row r="11" spans="1:37" ht="36" customHeight="1" x14ac:dyDescent="0.25">
      <c r="B11" s="129" t="s">
        <v>1</v>
      </c>
      <c r="C11" s="129"/>
      <c r="D11" s="129"/>
      <c r="E11" s="129" t="s">
        <v>1081</v>
      </c>
      <c r="F11" s="129"/>
      <c r="G11" s="129"/>
      <c r="H11" s="129"/>
      <c r="I11" s="129"/>
      <c r="J11" s="129"/>
      <c r="K11" s="129"/>
      <c r="L11" s="129"/>
      <c r="M11" s="129"/>
      <c r="N11" s="129"/>
      <c r="O11" s="129"/>
      <c r="P11" s="129"/>
      <c r="Q11" s="129"/>
      <c r="R11" s="129"/>
      <c r="S11" s="129"/>
      <c r="T11" s="129"/>
      <c r="U11" s="129"/>
      <c r="V11" s="129"/>
      <c r="W11" s="129"/>
      <c r="X11" s="129"/>
      <c r="Y11" s="129"/>
      <c r="Z11" s="129"/>
      <c r="AA11" s="129"/>
    </row>
    <row r="12" spans="1:37" ht="29.25" customHeight="1" x14ac:dyDescent="0.25">
      <c r="B12" s="129"/>
      <c r="C12" s="129"/>
      <c r="D12" s="129"/>
      <c r="E12" s="129" t="s">
        <v>3</v>
      </c>
      <c r="F12" s="129" t="s">
        <v>4</v>
      </c>
      <c r="G12" s="129" t="s">
        <v>5</v>
      </c>
      <c r="H12" s="129" t="s">
        <v>6</v>
      </c>
      <c r="I12" s="129" t="s">
        <v>7</v>
      </c>
      <c r="J12" s="129" t="s">
        <v>267</v>
      </c>
      <c r="K12" s="129" t="s">
        <v>9</v>
      </c>
      <c r="L12" s="129" t="s">
        <v>10</v>
      </c>
      <c r="M12" s="129"/>
      <c r="N12" s="129"/>
      <c r="O12" s="129"/>
      <c r="P12" s="129"/>
      <c r="Q12" s="129"/>
      <c r="R12" s="129"/>
      <c r="S12" s="129"/>
      <c r="T12" s="129"/>
      <c r="U12" s="129"/>
      <c r="V12" s="129"/>
      <c r="W12" s="129"/>
      <c r="X12" s="129" t="s">
        <v>11</v>
      </c>
      <c r="Y12" s="129" t="s">
        <v>12</v>
      </c>
      <c r="Z12" s="129" t="s">
        <v>13</v>
      </c>
      <c r="AA12" s="129" t="s">
        <v>14</v>
      </c>
    </row>
    <row r="13" spans="1:37" ht="47.25" customHeight="1" x14ac:dyDescent="0.25">
      <c r="A13" s="130"/>
      <c r="B13" s="131" t="s">
        <v>15</v>
      </c>
      <c r="C13" s="131" t="s">
        <v>16</v>
      </c>
      <c r="D13" s="131" t="s">
        <v>17</v>
      </c>
      <c r="E13" s="129"/>
      <c r="F13" s="129"/>
      <c r="G13" s="129"/>
      <c r="H13" s="129"/>
      <c r="I13" s="129"/>
      <c r="J13" s="129"/>
      <c r="K13" s="129"/>
      <c r="L13" s="131" t="s">
        <v>18</v>
      </c>
      <c r="M13" s="131" t="s">
        <v>19</v>
      </c>
      <c r="N13" s="131" t="s">
        <v>20</v>
      </c>
      <c r="O13" s="131" t="s">
        <v>21</v>
      </c>
      <c r="P13" s="131" t="s">
        <v>22</v>
      </c>
      <c r="Q13" s="131" t="s">
        <v>23</v>
      </c>
      <c r="R13" s="131" t="s">
        <v>24</v>
      </c>
      <c r="S13" s="131" t="s">
        <v>25</v>
      </c>
      <c r="T13" s="131" t="s">
        <v>26</v>
      </c>
      <c r="U13" s="131" t="s">
        <v>27</v>
      </c>
      <c r="V13" s="131" t="s">
        <v>28</v>
      </c>
      <c r="W13" s="131" t="s">
        <v>29</v>
      </c>
      <c r="X13" s="129"/>
      <c r="Y13" s="129"/>
      <c r="Z13" s="129"/>
      <c r="AA13" s="129"/>
    </row>
    <row r="14" spans="1:37" ht="154.5" customHeight="1" x14ac:dyDescent="0.25">
      <c r="B14" s="132" t="s">
        <v>30</v>
      </c>
      <c r="C14" s="133" t="s">
        <v>305</v>
      </c>
      <c r="D14" s="133" t="s">
        <v>1082</v>
      </c>
      <c r="E14" s="133"/>
      <c r="F14" s="133" t="s">
        <v>1083</v>
      </c>
      <c r="G14" s="133" t="s">
        <v>1084</v>
      </c>
      <c r="H14" s="130"/>
      <c r="I14" s="134" t="s">
        <v>1085</v>
      </c>
      <c r="J14" s="135"/>
      <c r="K14" s="136">
        <f>SUBTOTAL(9,L14:W14)</f>
        <v>12</v>
      </c>
      <c r="L14" s="137"/>
      <c r="M14" s="137"/>
      <c r="N14" s="137">
        <v>1</v>
      </c>
      <c r="O14" s="137"/>
      <c r="P14" s="137"/>
      <c r="Q14" s="137">
        <v>2</v>
      </c>
      <c r="R14" s="137"/>
      <c r="S14" s="137"/>
      <c r="T14" s="137">
        <v>2</v>
      </c>
      <c r="U14" s="137"/>
      <c r="V14" s="137"/>
      <c r="W14" s="137">
        <v>7</v>
      </c>
      <c r="X14" s="133" t="s">
        <v>1086</v>
      </c>
      <c r="Y14" s="130" t="s">
        <v>1087</v>
      </c>
      <c r="Z14" s="130" t="s">
        <v>1088</v>
      </c>
      <c r="AA14" s="138"/>
    </row>
    <row r="15" spans="1:37" ht="87" customHeight="1" x14ac:dyDescent="0.25">
      <c r="B15" s="139" t="s">
        <v>44</v>
      </c>
      <c r="C15" s="140"/>
      <c r="D15" s="133" t="s">
        <v>1089</v>
      </c>
      <c r="E15" s="133"/>
      <c r="F15" s="141" t="s">
        <v>1090</v>
      </c>
      <c r="G15" s="141" t="s">
        <v>1091</v>
      </c>
      <c r="H15" s="130"/>
      <c r="I15" s="134" t="s">
        <v>1092</v>
      </c>
      <c r="J15" s="134" t="s">
        <v>1093</v>
      </c>
      <c r="K15" s="142">
        <f>AVERAGE(L15:W15)</f>
        <v>1</v>
      </c>
      <c r="L15" s="143">
        <v>1</v>
      </c>
      <c r="M15" s="143">
        <v>1</v>
      </c>
      <c r="N15" s="143">
        <v>1</v>
      </c>
      <c r="O15" s="143">
        <v>1</v>
      </c>
      <c r="P15" s="143">
        <v>1</v>
      </c>
      <c r="Q15" s="143">
        <v>1</v>
      </c>
      <c r="R15" s="143">
        <v>1</v>
      </c>
      <c r="S15" s="143">
        <v>1</v>
      </c>
      <c r="T15" s="143">
        <v>1</v>
      </c>
      <c r="U15" s="143">
        <v>1</v>
      </c>
      <c r="V15" s="143">
        <v>1</v>
      </c>
      <c r="W15" s="143">
        <v>1</v>
      </c>
      <c r="X15" s="144" t="s">
        <v>1094</v>
      </c>
      <c r="Y15" s="135" t="s">
        <v>1095</v>
      </c>
      <c r="Z15" s="130" t="s">
        <v>1096</v>
      </c>
      <c r="AA15" s="130"/>
      <c r="AB15" s="126"/>
      <c r="AC15" s="126"/>
      <c r="AD15" s="126"/>
      <c r="AE15" s="126"/>
      <c r="AF15" s="126"/>
      <c r="AG15" s="126"/>
      <c r="AH15" s="126"/>
      <c r="AI15" s="126"/>
      <c r="AJ15" s="126"/>
      <c r="AK15" s="126"/>
    </row>
    <row r="16" spans="1:37" ht="154.5" customHeight="1" x14ac:dyDescent="0.25">
      <c r="B16" s="139"/>
      <c r="C16" s="140"/>
      <c r="D16" s="133" t="s">
        <v>1097</v>
      </c>
      <c r="E16" s="133"/>
      <c r="F16" s="141" t="s">
        <v>1098</v>
      </c>
      <c r="G16" s="141" t="s">
        <v>1099</v>
      </c>
      <c r="H16" s="130"/>
      <c r="I16" s="145" t="s">
        <v>1100</v>
      </c>
      <c r="J16" s="145"/>
      <c r="K16" s="146">
        <v>1</v>
      </c>
      <c r="L16" s="147"/>
      <c r="M16" s="147">
        <v>0.5</v>
      </c>
      <c r="N16" s="147">
        <v>0.5</v>
      </c>
      <c r="O16" s="147"/>
      <c r="P16" s="147"/>
      <c r="Q16" s="147"/>
      <c r="R16" s="147"/>
      <c r="S16" s="147"/>
      <c r="T16" s="147"/>
      <c r="U16" s="147"/>
      <c r="V16" s="147"/>
      <c r="W16" s="147"/>
      <c r="X16" s="133" t="s">
        <v>1101</v>
      </c>
      <c r="Y16" s="130" t="s">
        <v>1087</v>
      </c>
      <c r="Z16" s="130" t="s">
        <v>1088</v>
      </c>
      <c r="AA16" s="130"/>
      <c r="AB16" s="126"/>
      <c r="AC16" s="126"/>
      <c r="AD16" s="126"/>
      <c r="AE16" s="126"/>
      <c r="AF16" s="126"/>
      <c r="AG16" s="126"/>
      <c r="AH16" s="126"/>
      <c r="AI16" s="126"/>
      <c r="AJ16" s="126"/>
      <c r="AK16" s="126"/>
    </row>
    <row r="17" spans="2:37" ht="102" customHeight="1" x14ac:dyDescent="0.25">
      <c r="B17" s="139"/>
      <c r="C17" s="140"/>
      <c r="D17" s="133" t="s">
        <v>1102</v>
      </c>
      <c r="E17" s="133"/>
      <c r="F17" s="141" t="s">
        <v>1103</v>
      </c>
      <c r="G17" s="141"/>
      <c r="H17" s="130"/>
      <c r="I17" s="134" t="s">
        <v>1104</v>
      </c>
      <c r="J17" s="134" t="s">
        <v>1105</v>
      </c>
      <c r="K17" s="148">
        <f>AVERAGE(L17:W17)</f>
        <v>1</v>
      </c>
      <c r="L17" s="149"/>
      <c r="M17" s="149"/>
      <c r="N17" s="149">
        <v>1</v>
      </c>
      <c r="O17" s="149"/>
      <c r="P17" s="149"/>
      <c r="Q17" s="149">
        <v>1</v>
      </c>
      <c r="R17" s="149"/>
      <c r="S17" s="149"/>
      <c r="T17" s="149">
        <v>1</v>
      </c>
      <c r="U17" s="149"/>
      <c r="V17" s="149"/>
      <c r="W17" s="149">
        <v>1</v>
      </c>
      <c r="X17" s="144" t="s">
        <v>1106</v>
      </c>
      <c r="Y17" s="135" t="s">
        <v>1087</v>
      </c>
      <c r="Z17" s="130" t="s">
        <v>1088</v>
      </c>
      <c r="AA17" s="130"/>
      <c r="AB17" s="126"/>
      <c r="AC17" s="126"/>
      <c r="AD17" s="126"/>
      <c r="AE17" s="126"/>
      <c r="AF17" s="126"/>
      <c r="AG17" s="126"/>
      <c r="AH17" s="126"/>
      <c r="AI17" s="126"/>
      <c r="AJ17" s="126"/>
      <c r="AK17" s="126"/>
    </row>
    <row r="18" spans="2:37" ht="102.75" customHeight="1" x14ac:dyDescent="0.25">
      <c r="B18" s="150" t="s">
        <v>86</v>
      </c>
      <c r="C18" s="140" t="s">
        <v>87</v>
      </c>
      <c r="D18" s="133" t="s">
        <v>1107</v>
      </c>
      <c r="E18" s="133"/>
      <c r="F18" s="133" t="s">
        <v>1108</v>
      </c>
      <c r="G18" s="133" t="s">
        <v>1109</v>
      </c>
      <c r="H18" s="130"/>
      <c r="I18" s="144" t="s">
        <v>1110</v>
      </c>
      <c r="J18" s="144" t="s">
        <v>1111</v>
      </c>
      <c r="K18" s="142">
        <v>1</v>
      </c>
      <c r="L18" s="151">
        <v>1</v>
      </c>
      <c r="M18" s="151">
        <v>1</v>
      </c>
      <c r="N18" s="151">
        <v>1</v>
      </c>
      <c r="O18" s="151">
        <v>1</v>
      </c>
      <c r="P18" s="151">
        <v>1</v>
      </c>
      <c r="Q18" s="151">
        <v>1</v>
      </c>
      <c r="R18" s="151">
        <v>1</v>
      </c>
      <c r="S18" s="151">
        <v>1</v>
      </c>
      <c r="T18" s="151">
        <v>1</v>
      </c>
      <c r="U18" s="151">
        <v>1</v>
      </c>
      <c r="V18" s="151">
        <v>1</v>
      </c>
      <c r="W18" s="151">
        <v>1</v>
      </c>
      <c r="X18" s="144" t="s">
        <v>1112</v>
      </c>
      <c r="Y18" s="135" t="s">
        <v>1113</v>
      </c>
      <c r="Z18" s="133" t="s">
        <v>1114</v>
      </c>
      <c r="AA18" s="130"/>
      <c r="AB18" s="126"/>
      <c r="AC18" s="126"/>
      <c r="AD18" s="126"/>
      <c r="AE18" s="126"/>
      <c r="AF18" s="126"/>
      <c r="AG18" s="126"/>
      <c r="AH18" s="126"/>
      <c r="AI18" s="126"/>
      <c r="AJ18" s="126"/>
      <c r="AK18" s="126"/>
    </row>
    <row r="19" spans="2:37" ht="103.5" customHeight="1" x14ac:dyDescent="0.25">
      <c r="B19" s="150"/>
      <c r="C19" s="140"/>
      <c r="D19" s="133" t="s">
        <v>1107</v>
      </c>
      <c r="E19" s="133"/>
      <c r="F19" s="133" t="s">
        <v>1115</v>
      </c>
      <c r="G19" s="133" t="s">
        <v>1116</v>
      </c>
      <c r="H19" s="130"/>
      <c r="I19" s="144" t="s">
        <v>1117</v>
      </c>
      <c r="J19" s="144" t="s">
        <v>1118</v>
      </c>
      <c r="K19" s="142">
        <f>AVERAGE(L19:W19)</f>
        <v>1</v>
      </c>
      <c r="L19" s="151"/>
      <c r="M19" s="151"/>
      <c r="N19" s="151">
        <v>1</v>
      </c>
      <c r="O19" s="151"/>
      <c r="P19" s="151"/>
      <c r="Q19" s="151">
        <v>1</v>
      </c>
      <c r="R19" s="151"/>
      <c r="S19" s="151"/>
      <c r="T19" s="151">
        <v>1</v>
      </c>
      <c r="U19" s="151"/>
      <c r="V19" s="151"/>
      <c r="W19" s="151">
        <v>1</v>
      </c>
      <c r="X19" s="144" t="s">
        <v>1119</v>
      </c>
      <c r="Y19" s="135" t="s">
        <v>1113</v>
      </c>
      <c r="Z19" s="133" t="s">
        <v>1114</v>
      </c>
      <c r="AA19" s="130"/>
      <c r="AB19" s="126"/>
      <c r="AC19" s="126"/>
      <c r="AD19" s="126"/>
      <c r="AE19" s="126"/>
      <c r="AF19" s="126"/>
      <c r="AG19" s="126"/>
      <c r="AH19" s="126"/>
      <c r="AI19" s="126"/>
      <c r="AJ19" s="126"/>
      <c r="AK19" s="126"/>
    </row>
    <row r="20" spans="2:37" ht="72" customHeight="1" x14ac:dyDescent="0.25">
      <c r="B20" s="150"/>
      <c r="C20" s="140"/>
      <c r="D20" s="133" t="s">
        <v>1120</v>
      </c>
      <c r="E20" s="133"/>
      <c r="F20" s="133" t="s">
        <v>1121</v>
      </c>
      <c r="G20" s="133" t="s">
        <v>1122</v>
      </c>
      <c r="H20" s="133" t="s">
        <v>1123</v>
      </c>
      <c r="I20" s="133" t="s">
        <v>1124</v>
      </c>
      <c r="J20" s="133"/>
      <c r="K20" s="152">
        <v>6</v>
      </c>
      <c r="L20" s="133"/>
      <c r="M20" s="130"/>
      <c r="N20" s="130">
        <v>2</v>
      </c>
      <c r="O20" s="130"/>
      <c r="P20" s="130"/>
      <c r="Q20" s="130"/>
      <c r="R20" s="130">
        <v>2</v>
      </c>
      <c r="S20" s="130"/>
      <c r="T20" s="130"/>
      <c r="U20" s="130"/>
      <c r="V20" s="130">
        <v>2</v>
      </c>
      <c r="W20" s="130"/>
      <c r="X20" s="133" t="s">
        <v>1125</v>
      </c>
      <c r="Y20" s="130" t="s">
        <v>1113</v>
      </c>
      <c r="Z20" s="133" t="s">
        <v>1114</v>
      </c>
      <c r="AA20" s="130"/>
      <c r="AB20" s="126"/>
      <c r="AC20" s="126"/>
      <c r="AD20" s="126"/>
      <c r="AE20" s="126"/>
      <c r="AF20" s="126"/>
      <c r="AG20" s="126"/>
      <c r="AH20" s="126"/>
      <c r="AI20" s="126"/>
      <c r="AJ20" s="126"/>
      <c r="AK20" s="126"/>
    </row>
    <row r="21" spans="2:37" ht="94.5" customHeight="1" x14ac:dyDescent="0.25">
      <c r="B21" s="150"/>
      <c r="C21" s="140"/>
      <c r="D21" s="133" t="s">
        <v>1126</v>
      </c>
      <c r="E21" s="133"/>
      <c r="F21" s="133" t="s">
        <v>1127</v>
      </c>
      <c r="G21" s="133" t="s">
        <v>1128</v>
      </c>
      <c r="H21" s="133"/>
      <c r="I21" s="133" t="s">
        <v>1129</v>
      </c>
      <c r="J21" s="133"/>
      <c r="K21" s="152">
        <f>105+5+1</f>
        <v>111</v>
      </c>
      <c r="L21" s="153">
        <v>6</v>
      </c>
      <c r="M21" s="153">
        <v>10</v>
      </c>
      <c r="N21" s="153">
        <v>11</v>
      </c>
      <c r="O21" s="153">
        <v>12</v>
      </c>
      <c r="P21" s="153">
        <v>12</v>
      </c>
      <c r="Q21" s="153">
        <v>12</v>
      </c>
      <c r="R21" s="153">
        <v>12</v>
      </c>
      <c r="S21" s="153">
        <v>12</v>
      </c>
      <c r="T21" s="153">
        <v>12</v>
      </c>
      <c r="U21" s="153">
        <v>12</v>
      </c>
      <c r="V21" s="130"/>
      <c r="W21" s="130"/>
      <c r="X21" s="130" t="s">
        <v>1130</v>
      </c>
      <c r="Y21" s="130" t="s">
        <v>1113</v>
      </c>
      <c r="Z21" s="133" t="s">
        <v>1114</v>
      </c>
      <c r="AA21" s="130"/>
      <c r="AB21" s="126"/>
      <c r="AC21" s="126"/>
      <c r="AD21" s="126"/>
      <c r="AE21" s="126"/>
      <c r="AF21" s="126"/>
      <c r="AG21" s="126"/>
      <c r="AH21" s="126"/>
      <c r="AI21" s="126"/>
      <c r="AJ21" s="126"/>
      <c r="AK21" s="126"/>
    </row>
    <row r="22" spans="2:37" ht="98.25" customHeight="1" x14ac:dyDescent="0.25">
      <c r="B22" s="150"/>
      <c r="C22" s="140"/>
      <c r="D22" s="133" t="s">
        <v>1131</v>
      </c>
      <c r="E22" s="133"/>
      <c r="F22" s="133" t="s">
        <v>1132</v>
      </c>
      <c r="G22" s="133" t="s">
        <v>1133</v>
      </c>
      <c r="H22" s="133"/>
      <c r="I22" s="144" t="s">
        <v>1134</v>
      </c>
      <c r="J22" s="144" t="s">
        <v>1135</v>
      </c>
      <c r="K22" s="154">
        <v>1</v>
      </c>
      <c r="L22" s="154"/>
      <c r="M22" s="154"/>
      <c r="N22" s="154">
        <v>1</v>
      </c>
      <c r="O22" s="154"/>
      <c r="P22" s="154"/>
      <c r="Q22" s="154">
        <v>1</v>
      </c>
      <c r="R22" s="154"/>
      <c r="S22" s="154"/>
      <c r="T22" s="154">
        <v>1</v>
      </c>
      <c r="U22" s="154"/>
      <c r="V22" s="154"/>
      <c r="W22" s="154">
        <v>1</v>
      </c>
      <c r="X22" s="130" t="s">
        <v>1136</v>
      </c>
      <c r="Y22" s="130" t="s">
        <v>1113</v>
      </c>
      <c r="Z22" s="133" t="s">
        <v>1114</v>
      </c>
      <c r="AA22" s="130"/>
      <c r="AB22" s="126"/>
      <c r="AC22" s="126"/>
      <c r="AD22" s="126"/>
      <c r="AE22" s="126"/>
      <c r="AF22" s="126"/>
      <c r="AG22" s="126"/>
      <c r="AH22" s="126"/>
      <c r="AI22" s="126"/>
      <c r="AJ22" s="126"/>
      <c r="AK22" s="126"/>
    </row>
    <row r="23" spans="2:37" ht="94.5" customHeight="1" x14ac:dyDescent="0.25">
      <c r="B23" s="150"/>
      <c r="C23" s="140"/>
      <c r="D23" s="133" t="s">
        <v>1107</v>
      </c>
      <c r="E23" s="133"/>
      <c r="F23" s="155" t="s">
        <v>1137</v>
      </c>
      <c r="G23" s="155" t="s">
        <v>1138</v>
      </c>
      <c r="H23" s="133"/>
      <c r="I23" s="144" t="s">
        <v>1139</v>
      </c>
      <c r="J23" s="144"/>
      <c r="K23" s="156">
        <f>SUM(L23:W23)</f>
        <v>12</v>
      </c>
      <c r="L23" s="156">
        <v>1</v>
      </c>
      <c r="M23" s="156">
        <v>1</v>
      </c>
      <c r="N23" s="156">
        <v>1</v>
      </c>
      <c r="O23" s="156">
        <v>1</v>
      </c>
      <c r="P23" s="156">
        <v>1</v>
      </c>
      <c r="Q23" s="156">
        <v>1</v>
      </c>
      <c r="R23" s="156">
        <v>1</v>
      </c>
      <c r="S23" s="156">
        <v>1</v>
      </c>
      <c r="T23" s="156">
        <v>1</v>
      </c>
      <c r="U23" s="156">
        <v>1</v>
      </c>
      <c r="V23" s="156">
        <v>1</v>
      </c>
      <c r="W23" s="156">
        <v>1</v>
      </c>
      <c r="X23" s="133" t="s">
        <v>1140</v>
      </c>
      <c r="Y23" s="130" t="s">
        <v>1113</v>
      </c>
      <c r="Z23" s="133" t="s">
        <v>1114</v>
      </c>
      <c r="AA23" s="130"/>
      <c r="AB23" s="126"/>
      <c r="AC23" s="126"/>
      <c r="AD23" s="126"/>
      <c r="AE23" s="126"/>
      <c r="AF23" s="126"/>
      <c r="AG23" s="126"/>
      <c r="AH23" s="126"/>
      <c r="AI23" s="126"/>
      <c r="AJ23" s="126"/>
      <c r="AK23" s="126"/>
    </row>
    <row r="24" spans="2:37" ht="161.25" customHeight="1" x14ac:dyDescent="0.25">
      <c r="B24" s="150"/>
      <c r="C24" s="140"/>
      <c r="D24" s="133" t="s">
        <v>1107</v>
      </c>
      <c r="E24" s="133"/>
      <c r="F24" s="155" t="s">
        <v>1141</v>
      </c>
      <c r="G24" s="155" t="s">
        <v>1142</v>
      </c>
      <c r="H24" s="133" t="s">
        <v>1143</v>
      </c>
      <c r="I24" s="144" t="s">
        <v>1144</v>
      </c>
      <c r="J24" s="144" t="s">
        <v>1145</v>
      </c>
      <c r="K24" s="154">
        <v>1</v>
      </c>
      <c r="L24" s="154">
        <v>1</v>
      </c>
      <c r="M24" s="154">
        <v>1</v>
      </c>
      <c r="N24" s="154">
        <v>1</v>
      </c>
      <c r="O24" s="154">
        <v>1</v>
      </c>
      <c r="P24" s="154">
        <v>1</v>
      </c>
      <c r="Q24" s="154">
        <v>1</v>
      </c>
      <c r="R24" s="154"/>
      <c r="S24" s="154">
        <v>1</v>
      </c>
      <c r="T24" s="154">
        <v>1</v>
      </c>
      <c r="U24" s="154">
        <v>1</v>
      </c>
      <c r="V24" s="154">
        <v>1</v>
      </c>
      <c r="W24" s="154">
        <v>1</v>
      </c>
      <c r="X24" s="133" t="s">
        <v>1146</v>
      </c>
      <c r="Y24" s="130" t="s">
        <v>1113</v>
      </c>
      <c r="Z24" s="133" t="s">
        <v>1114</v>
      </c>
      <c r="AA24" s="130"/>
      <c r="AB24" s="126"/>
      <c r="AC24" s="126"/>
      <c r="AD24" s="126"/>
      <c r="AE24" s="126"/>
      <c r="AF24" s="126"/>
      <c r="AG24" s="126"/>
      <c r="AH24" s="126"/>
      <c r="AI24" s="126"/>
      <c r="AJ24" s="126"/>
      <c r="AK24" s="126"/>
    </row>
    <row r="25" spans="2:37" ht="79.5" customHeight="1" x14ac:dyDescent="0.25">
      <c r="B25" s="150"/>
      <c r="C25" s="133" t="s">
        <v>561</v>
      </c>
      <c r="D25" s="133" t="s">
        <v>1147</v>
      </c>
      <c r="E25" s="133"/>
      <c r="F25" s="133" t="s">
        <v>1148</v>
      </c>
      <c r="G25" s="130"/>
      <c r="H25" s="130"/>
      <c r="I25" s="134" t="s">
        <v>1104</v>
      </c>
      <c r="J25" s="134" t="s">
        <v>1105</v>
      </c>
      <c r="K25" s="148">
        <f>AVERAGE(L25:W25)</f>
        <v>1</v>
      </c>
      <c r="L25" s="149"/>
      <c r="M25" s="149"/>
      <c r="N25" s="149">
        <v>1</v>
      </c>
      <c r="O25" s="149"/>
      <c r="P25" s="149"/>
      <c r="Q25" s="149">
        <v>1</v>
      </c>
      <c r="R25" s="149"/>
      <c r="S25" s="149"/>
      <c r="T25" s="149">
        <v>1</v>
      </c>
      <c r="U25" s="149"/>
      <c r="V25" s="149"/>
      <c r="W25" s="149">
        <v>1</v>
      </c>
      <c r="X25" s="133" t="s">
        <v>1149</v>
      </c>
      <c r="Y25" s="130" t="s">
        <v>1087</v>
      </c>
      <c r="Z25" s="130" t="s">
        <v>1088</v>
      </c>
      <c r="AA25" s="130"/>
      <c r="AB25" s="126"/>
      <c r="AC25" s="126"/>
      <c r="AD25" s="126"/>
      <c r="AE25" s="126"/>
      <c r="AF25" s="126"/>
      <c r="AG25" s="126"/>
      <c r="AH25" s="126"/>
      <c r="AI25" s="126"/>
      <c r="AJ25" s="126"/>
      <c r="AK25" s="126"/>
    </row>
    <row r="26" spans="2:37" s="159" customFormat="1" ht="88.5" customHeight="1" x14ac:dyDescent="0.25">
      <c r="B26" s="150" t="s">
        <v>196</v>
      </c>
      <c r="C26" s="140"/>
      <c r="D26" s="133" t="s">
        <v>1150</v>
      </c>
      <c r="E26" s="133"/>
      <c r="F26" s="141" t="s">
        <v>1151</v>
      </c>
      <c r="G26" s="141" t="s">
        <v>1152</v>
      </c>
      <c r="H26" s="130"/>
      <c r="I26" s="134" t="s">
        <v>1153</v>
      </c>
      <c r="J26" s="134" t="s">
        <v>1154</v>
      </c>
      <c r="K26" s="137">
        <v>5</v>
      </c>
      <c r="L26" s="157">
        <v>5</v>
      </c>
      <c r="M26" s="157">
        <v>5</v>
      </c>
      <c r="N26" s="157">
        <v>5</v>
      </c>
      <c r="O26" s="157">
        <v>5</v>
      </c>
      <c r="P26" s="157">
        <v>5</v>
      </c>
      <c r="Q26" s="157">
        <v>5</v>
      </c>
      <c r="R26" s="157">
        <v>5</v>
      </c>
      <c r="S26" s="157">
        <v>5</v>
      </c>
      <c r="T26" s="157">
        <v>5</v>
      </c>
      <c r="U26" s="157">
        <v>5</v>
      </c>
      <c r="V26" s="157">
        <v>5</v>
      </c>
      <c r="W26" s="157">
        <v>5</v>
      </c>
      <c r="X26" s="158" t="s">
        <v>1155</v>
      </c>
      <c r="Y26" s="130" t="s">
        <v>1095</v>
      </c>
      <c r="Z26" s="130" t="s">
        <v>1096</v>
      </c>
      <c r="AA26" s="130"/>
    </row>
    <row r="27" spans="2:37" ht="81" customHeight="1" x14ac:dyDescent="0.25">
      <c r="B27" s="150"/>
      <c r="C27" s="140"/>
      <c r="D27" s="133"/>
      <c r="E27" s="133"/>
      <c r="F27" s="160" t="s">
        <v>1156</v>
      </c>
      <c r="G27" s="160" t="s">
        <v>1157</v>
      </c>
      <c r="H27" s="130"/>
      <c r="I27" s="160" t="s">
        <v>262</v>
      </c>
      <c r="J27" s="160" t="s">
        <v>263</v>
      </c>
      <c r="K27" s="161">
        <f>SUM(N27:O27)</f>
        <v>1</v>
      </c>
      <c r="L27" s="162"/>
      <c r="M27" s="162"/>
      <c r="N27" s="161">
        <v>0.5</v>
      </c>
      <c r="O27" s="161">
        <v>0.5</v>
      </c>
      <c r="P27" s="162"/>
      <c r="Q27" s="162"/>
      <c r="R27" s="162"/>
      <c r="S27" s="163"/>
      <c r="T27" s="162"/>
      <c r="U27" s="162"/>
      <c r="V27" s="162"/>
      <c r="W27" s="163"/>
      <c r="X27" s="164" t="s">
        <v>187</v>
      </c>
      <c r="Y27" s="130" t="s">
        <v>1113</v>
      </c>
      <c r="Z27" s="130" t="s">
        <v>1158</v>
      </c>
      <c r="AA27" s="130"/>
      <c r="AB27" s="126"/>
      <c r="AC27" s="126"/>
      <c r="AD27" s="126"/>
      <c r="AE27" s="126"/>
      <c r="AF27" s="126"/>
      <c r="AG27" s="126"/>
      <c r="AH27" s="126"/>
      <c r="AI27" s="126"/>
      <c r="AJ27" s="126"/>
      <c r="AK27" s="126"/>
    </row>
    <row r="28" spans="2:37" x14ac:dyDescent="0.25">
      <c r="AA28" s="126"/>
      <c r="AB28" s="126"/>
      <c r="AC28" s="126"/>
      <c r="AD28" s="126"/>
      <c r="AE28" s="126"/>
      <c r="AF28" s="126"/>
      <c r="AG28" s="126"/>
      <c r="AH28" s="126"/>
      <c r="AI28" s="126"/>
      <c r="AJ28" s="126"/>
      <c r="AK28" s="126"/>
    </row>
    <row r="29" spans="2:37" x14ac:dyDescent="0.25">
      <c r="AA29" s="126"/>
      <c r="AB29" s="126"/>
      <c r="AC29" s="126"/>
      <c r="AD29" s="126"/>
      <c r="AE29" s="126"/>
      <c r="AF29" s="126"/>
      <c r="AG29" s="126"/>
      <c r="AH29" s="126"/>
      <c r="AI29" s="126"/>
      <c r="AJ29" s="126"/>
      <c r="AK29" s="126"/>
    </row>
    <row r="30" spans="2:37" x14ac:dyDescent="0.25">
      <c r="AA30" s="126"/>
      <c r="AB30" s="126"/>
      <c r="AC30" s="126"/>
      <c r="AD30" s="126"/>
      <c r="AE30" s="126"/>
      <c r="AF30" s="126"/>
      <c r="AG30" s="126"/>
      <c r="AH30" s="126"/>
      <c r="AI30" s="126"/>
      <c r="AJ30" s="126"/>
      <c r="AK30" s="126"/>
    </row>
    <row r="31" spans="2:37" x14ac:dyDescent="0.25">
      <c r="AA31" s="126"/>
      <c r="AB31" s="126"/>
      <c r="AC31" s="126"/>
      <c r="AD31" s="126"/>
      <c r="AE31" s="126"/>
      <c r="AF31" s="126"/>
      <c r="AG31" s="126"/>
      <c r="AH31" s="126"/>
      <c r="AI31" s="126"/>
      <c r="AJ31" s="126"/>
      <c r="AK31" s="126"/>
    </row>
    <row r="33" spans="27:37" x14ac:dyDescent="0.25">
      <c r="AA33" s="126"/>
      <c r="AB33" s="126"/>
      <c r="AC33" s="126"/>
      <c r="AD33" s="126"/>
      <c r="AE33" s="126"/>
      <c r="AF33" s="126"/>
      <c r="AG33" s="126"/>
      <c r="AH33" s="126"/>
      <c r="AI33" s="126"/>
      <c r="AJ33" s="126"/>
      <c r="AK33" s="126"/>
    </row>
    <row r="34" spans="27:37" x14ac:dyDescent="0.25">
      <c r="AA34" s="126"/>
      <c r="AB34" s="126"/>
      <c r="AC34" s="126"/>
      <c r="AD34" s="126"/>
      <c r="AE34" s="126"/>
      <c r="AF34" s="126"/>
      <c r="AG34" s="126"/>
      <c r="AH34" s="126"/>
      <c r="AI34" s="126"/>
      <c r="AJ34" s="126"/>
      <c r="AK34" s="126"/>
    </row>
    <row r="35" spans="27:37" x14ac:dyDescent="0.25">
      <c r="AA35" s="126"/>
      <c r="AB35" s="126"/>
      <c r="AC35" s="126"/>
      <c r="AD35" s="126"/>
      <c r="AE35" s="126"/>
      <c r="AF35" s="126"/>
      <c r="AG35" s="126"/>
      <c r="AH35" s="126"/>
      <c r="AI35" s="126"/>
      <c r="AJ35" s="126"/>
      <c r="AK35" s="126"/>
    </row>
    <row r="36" spans="27:37" x14ac:dyDescent="0.25">
      <c r="AA36" s="126"/>
      <c r="AB36" s="126"/>
      <c r="AC36" s="126"/>
      <c r="AD36" s="126"/>
      <c r="AE36" s="126"/>
      <c r="AF36" s="126"/>
      <c r="AG36" s="126"/>
      <c r="AH36" s="126"/>
      <c r="AI36" s="126"/>
      <c r="AJ36" s="126"/>
      <c r="AK36" s="126"/>
    </row>
    <row r="44" spans="27:37" x14ac:dyDescent="0.25">
      <c r="AA44" s="126"/>
      <c r="AB44" s="126"/>
      <c r="AC44" s="126"/>
      <c r="AD44" s="126"/>
      <c r="AE44" s="126"/>
      <c r="AF44" s="126"/>
      <c r="AG44" s="126"/>
      <c r="AH44" s="126"/>
      <c r="AI44" s="126"/>
      <c r="AJ44" s="126"/>
      <c r="AK44" s="126"/>
    </row>
  </sheetData>
  <mergeCells count="21">
    <mergeCell ref="B18:B25"/>
    <mergeCell ref="C18:C24"/>
    <mergeCell ref="B26:B27"/>
    <mergeCell ref="C26:C27"/>
    <mergeCell ref="L12:W12"/>
    <mergeCell ref="X12:X13"/>
    <mergeCell ref="Y12:Y13"/>
    <mergeCell ref="Z12:Z13"/>
    <mergeCell ref="AA12:AA13"/>
    <mergeCell ref="B15:B17"/>
    <mergeCell ref="C15:C17"/>
    <mergeCell ref="C5:Y5"/>
    <mergeCell ref="B11:D12"/>
    <mergeCell ref="E11:AA11"/>
    <mergeCell ref="E12:E13"/>
    <mergeCell ref="F12:F13"/>
    <mergeCell ref="G12:G13"/>
    <mergeCell ref="H12:H13"/>
    <mergeCell ref="I12:I13"/>
    <mergeCell ref="J12:J13"/>
    <mergeCell ref="K12:K13"/>
  </mergeCells>
  <printOptions horizontalCentered="1"/>
  <pageMargins left="0.19685039370078741" right="0.19685039370078741" top="0.19685039370078741" bottom="0.19685039370078741" header="0.31496062992125984" footer="0.31496062992125984"/>
  <pageSetup scale="2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AM102"/>
  <sheetViews>
    <sheetView showGridLines="0" view="pageBreakPreview" zoomScale="60" zoomScaleNormal="50" workbookViewId="0">
      <selection activeCell="F8" sqref="F8:AC8"/>
    </sheetView>
  </sheetViews>
  <sheetFormatPr baseColWidth="10" defaultRowHeight="18" x14ac:dyDescent="0.25"/>
  <cols>
    <col min="1" max="1" width="0.5703125" style="125" customWidth="1"/>
    <col min="2" max="2" width="10.5703125" style="125" hidden="1" customWidth="1"/>
    <col min="3" max="3" width="34" style="125" customWidth="1"/>
    <col min="4" max="4" width="42.7109375" style="125" customWidth="1"/>
    <col min="5" max="5" width="36" style="125" customWidth="1"/>
    <col min="6" max="6" width="28.28515625" style="249" customWidth="1"/>
    <col min="7" max="7" width="46.140625" style="125" customWidth="1"/>
    <col min="8" max="8" width="35.85546875" style="125" hidden="1" customWidth="1"/>
    <col min="9" max="9" width="42.7109375" style="125" customWidth="1"/>
    <col min="10" max="10" width="33.42578125" style="125" customWidth="1"/>
    <col min="11" max="11" width="31.140625" style="125" customWidth="1"/>
    <col min="12" max="12" width="29" style="125" customWidth="1"/>
    <col min="13" max="13" width="18.42578125" style="125" customWidth="1"/>
    <col min="14" max="14" width="17.85546875" style="249" customWidth="1"/>
    <col min="15" max="25" width="11" style="249" customWidth="1"/>
    <col min="26" max="26" width="26.28515625" style="125" customWidth="1"/>
    <col min="27" max="27" width="37.7109375" style="125" customWidth="1"/>
    <col min="28" max="28" width="29" style="166" customWidth="1"/>
    <col min="29" max="29" width="28.42578125" style="167" bestFit="1" customWidth="1"/>
    <col min="30" max="39" width="11.42578125" style="167"/>
    <col min="40" max="40" width="5" style="125" customWidth="1"/>
    <col min="41" max="16384" width="11.42578125" style="125"/>
  </cols>
  <sheetData>
    <row r="5" spans="1:39" ht="33.75" x14ac:dyDescent="0.25">
      <c r="D5" s="165" t="s">
        <v>0</v>
      </c>
      <c r="E5" s="165"/>
      <c r="F5" s="165"/>
      <c r="G5" s="165"/>
      <c r="H5" s="165"/>
      <c r="I5" s="165"/>
      <c r="J5" s="165"/>
      <c r="K5" s="165"/>
      <c r="L5" s="165"/>
      <c r="M5" s="165"/>
      <c r="N5" s="165"/>
      <c r="O5" s="165"/>
      <c r="P5" s="165"/>
      <c r="Q5" s="165"/>
      <c r="R5" s="165"/>
      <c r="S5" s="165"/>
      <c r="T5" s="165"/>
      <c r="U5" s="165"/>
      <c r="V5" s="165"/>
      <c r="W5" s="165"/>
      <c r="X5" s="165"/>
      <c r="Y5" s="165"/>
      <c r="Z5" s="165"/>
      <c r="AA5" s="165"/>
    </row>
    <row r="6" spans="1:39" x14ac:dyDescent="0.25">
      <c r="D6" s="168"/>
      <c r="E6" s="168"/>
      <c r="F6" s="168"/>
      <c r="G6" s="168"/>
      <c r="H6" s="168"/>
      <c r="I6" s="168"/>
      <c r="J6" s="168"/>
      <c r="K6" s="168"/>
      <c r="L6" s="168"/>
      <c r="M6" s="168"/>
      <c r="N6" s="168"/>
      <c r="O6" s="168"/>
      <c r="P6" s="168"/>
      <c r="Q6" s="168"/>
      <c r="R6" s="168"/>
      <c r="S6" s="168"/>
      <c r="T6" s="168"/>
      <c r="U6" s="168"/>
      <c r="V6" s="168"/>
      <c r="W6" s="168"/>
      <c r="X6" s="168"/>
      <c r="Y6" s="168"/>
      <c r="Z6" s="168"/>
      <c r="AA6" s="168"/>
      <c r="AB6" s="168"/>
    </row>
    <row r="8" spans="1:39" s="172" customFormat="1" ht="47.25" customHeight="1" x14ac:dyDescent="0.25">
      <c r="A8" s="169"/>
      <c r="B8" s="169"/>
      <c r="C8" s="83" t="s">
        <v>1</v>
      </c>
      <c r="D8" s="83"/>
      <c r="E8" s="83"/>
      <c r="F8" s="170" t="s">
        <v>1159</v>
      </c>
      <c r="G8" s="170"/>
      <c r="H8" s="170"/>
      <c r="I8" s="170"/>
      <c r="J8" s="170"/>
      <c r="K8" s="170"/>
      <c r="L8" s="170"/>
      <c r="M8" s="170"/>
      <c r="N8" s="170"/>
      <c r="O8" s="170"/>
      <c r="P8" s="170"/>
      <c r="Q8" s="170"/>
      <c r="R8" s="170"/>
      <c r="S8" s="170"/>
      <c r="T8" s="170"/>
      <c r="U8" s="170"/>
      <c r="V8" s="170"/>
      <c r="W8" s="170"/>
      <c r="X8" s="170"/>
      <c r="Y8" s="170"/>
      <c r="Z8" s="170"/>
      <c r="AA8" s="170"/>
      <c r="AB8" s="170"/>
      <c r="AC8" s="170"/>
      <c r="AD8" s="171"/>
      <c r="AE8" s="171"/>
      <c r="AF8" s="171"/>
      <c r="AG8" s="171"/>
      <c r="AH8" s="171"/>
      <c r="AI8" s="171"/>
      <c r="AJ8" s="171"/>
      <c r="AK8" s="171"/>
      <c r="AL8" s="171"/>
      <c r="AM8" s="171"/>
    </row>
    <row r="9" spans="1:39" s="172" customFormat="1" ht="38.25" customHeight="1" x14ac:dyDescent="0.25">
      <c r="A9" s="169"/>
      <c r="B9" s="169"/>
      <c r="C9" s="83"/>
      <c r="D9" s="83"/>
      <c r="E9" s="83"/>
      <c r="F9" s="173" t="s">
        <v>3</v>
      </c>
      <c r="G9" s="173" t="s">
        <v>4</v>
      </c>
      <c r="H9" s="169"/>
      <c r="I9" s="173" t="s">
        <v>5</v>
      </c>
      <c r="J9" s="173" t="s">
        <v>6</v>
      </c>
      <c r="K9" s="173" t="s">
        <v>7</v>
      </c>
      <c r="L9" s="173" t="s">
        <v>267</v>
      </c>
      <c r="M9" s="173" t="s">
        <v>9</v>
      </c>
      <c r="N9" s="174" t="s">
        <v>10</v>
      </c>
      <c r="O9" s="174"/>
      <c r="P9" s="174"/>
      <c r="Q9" s="174"/>
      <c r="R9" s="174"/>
      <c r="S9" s="174"/>
      <c r="T9" s="174"/>
      <c r="U9" s="174"/>
      <c r="V9" s="174"/>
      <c r="W9" s="174"/>
      <c r="X9" s="174"/>
      <c r="Y9" s="174"/>
      <c r="Z9" s="173" t="s">
        <v>11</v>
      </c>
      <c r="AA9" s="173" t="s">
        <v>12</v>
      </c>
      <c r="AB9" s="173" t="s">
        <v>13</v>
      </c>
      <c r="AC9" s="173" t="s">
        <v>14</v>
      </c>
      <c r="AD9" s="171"/>
      <c r="AE9" s="171"/>
      <c r="AF9" s="171"/>
      <c r="AG9" s="171"/>
      <c r="AH9" s="171"/>
      <c r="AI9" s="171"/>
      <c r="AJ9" s="171"/>
      <c r="AK9" s="171"/>
      <c r="AL9" s="171"/>
      <c r="AM9" s="171"/>
    </row>
    <row r="10" spans="1:39" ht="36" x14ac:dyDescent="0.25">
      <c r="A10" s="175"/>
      <c r="B10" s="175"/>
      <c r="C10" s="176" t="s">
        <v>15</v>
      </c>
      <c r="D10" s="176" t="s">
        <v>16</v>
      </c>
      <c r="E10" s="176" t="s">
        <v>17</v>
      </c>
      <c r="F10" s="173"/>
      <c r="G10" s="173"/>
      <c r="H10" s="177" t="s">
        <v>1160</v>
      </c>
      <c r="I10" s="173"/>
      <c r="J10" s="173"/>
      <c r="K10" s="173"/>
      <c r="L10" s="173"/>
      <c r="M10" s="173"/>
      <c r="N10" s="176">
        <v>1</v>
      </c>
      <c r="O10" s="176">
        <v>2</v>
      </c>
      <c r="P10" s="176">
        <v>3</v>
      </c>
      <c r="Q10" s="176">
        <v>4</v>
      </c>
      <c r="R10" s="176">
        <v>5</v>
      </c>
      <c r="S10" s="176">
        <v>6</v>
      </c>
      <c r="T10" s="176">
        <v>7</v>
      </c>
      <c r="U10" s="176">
        <v>8</v>
      </c>
      <c r="V10" s="176">
        <v>9</v>
      </c>
      <c r="W10" s="176">
        <v>10</v>
      </c>
      <c r="X10" s="176">
        <v>11</v>
      </c>
      <c r="Y10" s="176">
        <v>12</v>
      </c>
      <c r="Z10" s="173"/>
      <c r="AA10" s="173"/>
      <c r="AB10" s="173"/>
      <c r="AC10" s="173"/>
    </row>
    <row r="11" spans="1:39" ht="113.25" customHeight="1" x14ac:dyDescent="0.25">
      <c r="A11" s="175"/>
      <c r="B11" s="175"/>
      <c r="C11" s="178" t="s">
        <v>30</v>
      </c>
      <c r="D11" s="106" t="s">
        <v>31</v>
      </c>
      <c r="E11" s="179" t="s">
        <v>1161</v>
      </c>
      <c r="F11" s="179" t="s">
        <v>1162</v>
      </c>
      <c r="G11" s="180" t="s">
        <v>1163</v>
      </c>
      <c r="H11" s="181"/>
      <c r="I11" s="182" t="s">
        <v>1164</v>
      </c>
      <c r="J11" s="180"/>
      <c r="K11" s="182" t="s">
        <v>1165</v>
      </c>
      <c r="L11" s="180"/>
      <c r="M11" s="183">
        <f>SUM(N11:Y11)</f>
        <v>500</v>
      </c>
      <c r="N11" s="183">
        <v>5</v>
      </c>
      <c r="O11" s="183">
        <v>10</v>
      </c>
      <c r="P11" s="183">
        <v>10</v>
      </c>
      <c r="Q11" s="183">
        <v>10</v>
      </c>
      <c r="R11" s="183">
        <v>50</v>
      </c>
      <c r="S11" s="183">
        <v>55</v>
      </c>
      <c r="T11" s="183">
        <v>60</v>
      </c>
      <c r="U11" s="183">
        <v>60</v>
      </c>
      <c r="V11" s="183">
        <v>60</v>
      </c>
      <c r="W11" s="183">
        <v>60</v>
      </c>
      <c r="X11" s="183">
        <v>60</v>
      </c>
      <c r="Y11" s="183">
        <v>60</v>
      </c>
      <c r="Z11" s="182" t="s">
        <v>1166</v>
      </c>
      <c r="AA11" s="182" t="s">
        <v>1167</v>
      </c>
      <c r="AB11" s="182" t="s">
        <v>1168</v>
      </c>
      <c r="AC11" s="184"/>
    </row>
    <row r="12" spans="1:39" s="195" customFormat="1" ht="66.75" customHeight="1" x14ac:dyDescent="0.25">
      <c r="A12" s="185"/>
      <c r="B12" s="185"/>
      <c r="C12" s="178"/>
      <c r="D12" s="96"/>
      <c r="E12" s="186" t="s">
        <v>1169</v>
      </c>
      <c r="F12" s="187" t="s">
        <v>1170</v>
      </c>
      <c r="G12" s="188" t="s">
        <v>1171</v>
      </c>
      <c r="H12" s="189" t="s">
        <v>1172</v>
      </c>
      <c r="I12" s="190" t="s">
        <v>1173</v>
      </c>
      <c r="J12" s="181"/>
      <c r="K12" s="188" t="s">
        <v>1174</v>
      </c>
      <c r="L12" s="181"/>
      <c r="M12" s="191">
        <f>+SUM(N12:Y12)</f>
        <v>500</v>
      </c>
      <c r="N12" s="188">
        <v>20</v>
      </c>
      <c r="O12" s="188">
        <v>30</v>
      </c>
      <c r="P12" s="188">
        <v>40</v>
      </c>
      <c r="Q12" s="188">
        <v>40</v>
      </c>
      <c r="R12" s="188">
        <v>50</v>
      </c>
      <c r="S12" s="188">
        <v>50</v>
      </c>
      <c r="T12" s="188">
        <v>50</v>
      </c>
      <c r="U12" s="188">
        <v>50</v>
      </c>
      <c r="V12" s="188">
        <v>50</v>
      </c>
      <c r="W12" s="188">
        <v>40</v>
      </c>
      <c r="X12" s="188">
        <v>40</v>
      </c>
      <c r="Y12" s="188">
        <v>40</v>
      </c>
      <c r="Z12" s="185" t="s">
        <v>1175</v>
      </c>
      <c r="AA12" s="169" t="s">
        <v>1176</v>
      </c>
      <c r="AB12" s="192" t="s">
        <v>1177</v>
      </c>
      <c r="AC12" s="193"/>
      <c r="AD12" s="194"/>
      <c r="AE12" s="194"/>
      <c r="AF12" s="194"/>
      <c r="AG12" s="194"/>
      <c r="AH12" s="194"/>
      <c r="AI12" s="194"/>
      <c r="AJ12" s="194"/>
      <c r="AK12" s="194"/>
      <c r="AL12" s="194"/>
      <c r="AM12" s="194"/>
    </row>
    <row r="13" spans="1:39" s="195" customFormat="1" ht="66.75" customHeight="1" x14ac:dyDescent="0.25">
      <c r="A13" s="185"/>
      <c r="B13" s="185"/>
      <c r="C13" s="178"/>
      <c r="D13" s="96"/>
      <c r="E13" s="186" t="s">
        <v>1178</v>
      </c>
      <c r="F13" s="187" t="s">
        <v>1179</v>
      </c>
      <c r="G13" s="192" t="s">
        <v>1180</v>
      </c>
      <c r="H13" s="189" t="s">
        <v>1172</v>
      </c>
      <c r="I13" s="190" t="s">
        <v>1181</v>
      </c>
      <c r="J13" s="181"/>
      <c r="K13" s="192" t="s">
        <v>1182</v>
      </c>
      <c r="L13" s="181"/>
      <c r="M13" s="188">
        <v>18</v>
      </c>
      <c r="N13" s="188"/>
      <c r="O13" s="188"/>
      <c r="P13" s="188"/>
      <c r="Q13" s="188">
        <v>6</v>
      </c>
      <c r="R13" s="188"/>
      <c r="S13" s="188"/>
      <c r="T13" s="188"/>
      <c r="U13" s="188">
        <v>6</v>
      </c>
      <c r="V13" s="188"/>
      <c r="W13" s="188"/>
      <c r="X13" s="188"/>
      <c r="Y13" s="188">
        <v>6</v>
      </c>
      <c r="Z13" s="185" t="s">
        <v>1175</v>
      </c>
      <c r="AA13" s="169" t="s">
        <v>1176</v>
      </c>
      <c r="AB13" s="192" t="s">
        <v>1183</v>
      </c>
      <c r="AC13" s="193"/>
      <c r="AD13" s="194"/>
      <c r="AE13" s="194"/>
      <c r="AF13" s="194"/>
      <c r="AG13" s="194"/>
      <c r="AH13" s="194"/>
      <c r="AI13" s="194"/>
      <c r="AJ13" s="194"/>
      <c r="AK13" s="194"/>
      <c r="AL13" s="194"/>
      <c r="AM13" s="194"/>
    </row>
    <row r="14" spans="1:39" s="195" customFormat="1" ht="66.75" customHeight="1" x14ac:dyDescent="0.25">
      <c r="A14" s="185"/>
      <c r="B14" s="185"/>
      <c r="C14" s="178"/>
      <c r="D14" s="96"/>
      <c r="E14" s="196" t="s">
        <v>1184</v>
      </c>
      <c r="F14" s="196" t="s">
        <v>1185</v>
      </c>
      <c r="G14" s="197" t="s">
        <v>1186</v>
      </c>
      <c r="H14" s="189" t="s">
        <v>1172</v>
      </c>
      <c r="I14" s="198" t="s">
        <v>1187</v>
      </c>
      <c r="J14" s="181"/>
      <c r="K14" s="198" t="s">
        <v>1188</v>
      </c>
      <c r="L14" s="181"/>
      <c r="M14" s="199">
        <v>1</v>
      </c>
      <c r="N14" s="199"/>
      <c r="O14" s="199">
        <v>0.1</v>
      </c>
      <c r="P14" s="199">
        <v>0.2</v>
      </c>
      <c r="Q14" s="199">
        <v>0.3</v>
      </c>
      <c r="R14" s="199">
        <v>0.4</v>
      </c>
      <c r="S14" s="199">
        <v>0.6</v>
      </c>
      <c r="T14" s="199">
        <v>0.7</v>
      </c>
      <c r="U14" s="199">
        <v>0.8</v>
      </c>
      <c r="V14" s="199">
        <v>0.9</v>
      </c>
      <c r="W14" s="199">
        <v>1</v>
      </c>
      <c r="X14" s="199"/>
      <c r="Y14" s="199"/>
      <c r="Z14" s="198" t="s">
        <v>1189</v>
      </c>
      <c r="AA14" s="169" t="s">
        <v>1176</v>
      </c>
      <c r="AB14" s="192" t="s">
        <v>1183</v>
      </c>
      <c r="AC14" s="193"/>
      <c r="AD14" s="194"/>
      <c r="AE14" s="194"/>
      <c r="AF14" s="194"/>
      <c r="AG14" s="194"/>
      <c r="AH14" s="194"/>
      <c r="AI14" s="194"/>
      <c r="AJ14" s="194"/>
      <c r="AK14" s="194"/>
      <c r="AL14" s="194"/>
      <c r="AM14" s="194"/>
    </row>
    <row r="15" spans="1:39" s="195" customFormat="1" ht="66.75" customHeight="1" x14ac:dyDescent="0.25">
      <c r="A15" s="185"/>
      <c r="B15" s="185"/>
      <c r="C15" s="178"/>
      <c r="D15" s="96"/>
      <c r="E15" s="200"/>
      <c r="F15" s="200"/>
      <c r="G15" s="197" t="s">
        <v>1190</v>
      </c>
      <c r="H15" s="189"/>
      <c r="I15" s="201"/>
      <c r="J15" s="181"/>
      <c r="K15" s="201"/>
      <c r="L15" s="181"/>
      <c r="M15" s="199">
        <v>1</v>
      </c>
      <c r="N15" s="199"/>
      <c r="O15" s="199">
        <v>0.1</v>
      </c>
      <c r="P15" s="199">
        <v>0.2</v>
      </c>
      <c r="Q15" s="199">
        <v>0.3</v>
      </c>
      <c r="R15" s="199">
        <v>0.4</v>
      </c>
      <c r="S15" s="199">
        <v>0.6</v>
      </c>
      <c r="T15" s="199">
        <v>0.7</v>
      </c>
      <c r="U15" s="199">
        <v>0.8</v>
      </c>
      <c r="V15" s="199">
        <v>0.9</v>
      </c>
      <c r="W15" s="199">
        <v>1</v>
      </c>
      <c r="X15" s="199"/>
      <c r="Y15" s="199"/>
      <c r="Z15" s="201"/>
      <c r="AA15" s="169" t="s">
        <v>1176</v>
      </c>
      <c r="AB15" s="192" t="s">
        <v>1183</v>
      </c>
      <c r="AC15" s="193"/>
      <c r="AD15" s="194"/>
      <c r="AE15" s="194"/>
      <c r="AF15" s="194"/>
      <c r="AG15" s="194"/>
      <c r="AH15" s="194"/>
      <c r="AI15" s="194"/>
      <c r="AJ15" s="194"/>
      <c r="AK15" s="194"/>
      <c r="AL15" s="194"/>
      <c r="AM15" s="194"/>
    </row>
    <row r="16" spans="1:39" s="195" customFormat="1" ht="66.75" customHeight="1" x14ac:dyDescent="0.25">
      <c r="A16" s="185"/>
      <c r="B16" s="185"/>
      <c r="C16" s="178"/>
      <c r="D16" s="96"/>
      <c r="E16" s="200"/>
      <c r="F16" s="200"/>
      <c r="G16" s="197" t="s">
        <v>1191</v>
      </c>
      <c r="H16" s="189"/>
      <c r="I16" s="201"/>
      <c r="J16" s="181"/>
      <c r="K16" s="201"/>
      <c r="L16" s="181"/>
      <c r="M16" s="199">
        <v>1</v>
      </c>
      <c r="N16" s="199"/>
      <c r="O16" s="199">
        <v>0.1</v>
      </c>
      <c r="P16" s="199">
        <v>0.2</v>
      </c>
      <c r="Q16" s="199">
        <v>0.3</v>
      </c>
      <c r="R16" s="199">
        <v>0.4</v>
      </c>
      <c r="S16" s="199">
        <v>0.6</v>
      </c>
      <c r="T16" s="199">
        <v>0.7</v>
      </c>
      <c r="U16" s="199">
        <v>0.8</v>
      </c>
      <c r="V16" s="199">
        <v>0.9</v>
      </c>
      <c r="W16" s="199">
        <v>1</v>
      </c>
      <c r="X16" s="199"/>
      <c r="Y16" s="199"/>
      <c r="Z16" s="201"/>
      <c r="AA16" s="169" t="s">
        <v>1176</v>
      </c>
      <c r="AB16" s="192" t="s">
        <v>1183</v>
      </c>
      <c r="AC16" s="193"/>
      <c r="AD16" s="194"/>
      <c r="AE16" s="194"/>
      <c r="AF16" s="194"/>
      <c r="AG16" s="194"/>
      <c r="AH16" s="194"/>
      <c r="AI16" s="194"/>
      <c r="AJ16" s="194"/>
      <c r="AK16" s="194"/>
      <c r="AL16" s="194"/>
      <c r="AM16" s="194"/>
    </row>
    <row r="17" spans="1:39" s="195" customFormat="1" ht="66.75" customHeight="1" x14ac:dyDescent="0.25">
      <c r="A17" s="185"/>
      <c r="B17" s="185"/>
      <c r="C17" s="178"/>
      <c r="D17" s="96"/>
      <c r="E17" s="200"/>
      <c r="F17" s="200"/>
      <c r="G17" s="197" t="s">
        <v>1192</v>
      </c>
      <c r="H17" s="189"/>
      <c r="I17" s="201"/>
      <c r="J17" s="181"/>
      <c r="K17" s="201"/>
      <c r="L17" s="181"/>
      <c r="M17" s="199">
        <v>1</v>
      </c>
      <c r="N17" s="199"/>
      <c r="O17" s="199">
        <v>0.1</v>
      </c>
      <c r="P17" s="199">
        <v>0.2</v>
      </c>
      <c r="Q17" s="199">
        <v>0.3</v>
      </c>
      <c r="R17" s="199">
        <v>0.4</v>
      </c>
      <c r="S17" s="199">
        <v>0.6</v>
      </c>
      <c r="T17" s="199">
        <v>0.7</v>
      </c>
      <c r="U17" s="199">
        <v>0.8</v>
      </c>
      <c r="V17" s="199">
        <v>0.9</v>
      </c>
      <c r="W17" s="199">
        <v>1</v>
      </c>
      <c r="X17" s="199"/>
      <c r="Y17" s="199"/>
      <c r="Z17" s="201"/>
      <c r="AA17" s="169" t="s">
        <v>1176</v>
      </c>
      <c r="AB17" s="192" t="s">
        <v>1183</v>
      </c>
      <c r="AC17" s="193"/>
      <c r="AD17" s="194"/>
      <c r="AE17" s="194"/>
      <c r="AF17" s="194"/>
      <c r="AG17" s="194"/>
      <c r="AH17" s="194"/>
      <c r="AI17" s="194"/>
      <c r="AJ17" s="194"/>
      <c r="AK17" s="194"/>
      <c r="AL17" s="194"/>
      <c r="AM17" s="194"/>
    </row>
    <row r="18" spans="1:39" s="195" customFormat="1" ht="66.75" customHeight="1" x14ac:dyDescent="0.25">
      <c r="A18" s="185"/>
      <c r="B18" s="185"/>
      <c r="C18" s="178"/>
      <c r="D18" s="96"/>
      <c r="E18" s="200"/>
      <c r="F18" s="200"/>
      <c r="G18" s="197" t="s">
        <v>1193</v>
      </c>
      <c r="H18" s="189"/>
      <c r="I18" s="201"/>
      <c r="J18" s="181"/>
      <c r="K18" s="201"/>
      <c r="L18" s="181"/>
      <c r="M18" s="199">
        <v>1</v>
      </c>
      <c r="N18" s="199"/>
      <c r="O18" s="199">
        <v>0.1</v>
      </c>
      <c r="P18" s="199">
        <v>0.2</v>
      </c>
      <c r="Q18" s="199">
        <v>0.3</v>
      </c>
      <c r="R18" s="199">
        <v>0.4</v>
      </c>
      <c r="S18" s="199">
        <v>0.6</v>
      </c>
      <c r="T18" s="199">
        <v>0.7</v>
      </c>
      <c r="U18" s="199">
        <v>0.8</v>
      </c>
      <c r="V18" s="199">
        <v>0.9</v>
      </c>
      <c r="W18" s="199">
        <v>1</v>
      </c>
      <c r="X18" s="199"/>
      <c r="Y18" s="199"/>
      <c r="Z18" s="201"/>
      <c r="AA18" s="169" t="s">
        <v>1176</v>
      </c>
      <c r="AB18" s="192" t="s">
        <v>1183</v>
      </c>
      <c r="AC18" s="193"/>
      <c r="AD18" s="194"/>
      <c r="AE18" s="194"/>
      <c r="AF18" s="194"/>
      <c r="AG18" s="194"/>
      <c r="AH18" s="194"/>
      <c r="AI18" s="194"/>
      <c r="AJ18" s="194"/>
      <c r="AK18" s="194"/>
      <c r="AL18" s="194"/>
      <c r="AM18" s="194"/>
    </row>
    <row r="19" spans="1:39" s="195" customFormat="1" ht="66.75" customHeight="1" x14ac:dyDescent="0.25">
      <c r="A19" s="185"/>
      <c r="B19" s="185"/>
      <c r="C19" s="178"/>
      <c r="D19" s="96"/>
      <c r="E19" s="200"/>
      <c r="F19" s="200"/>
      <c r="G19" s="197" t="s">
        <v>1194</v>
      </c>
      <c r="H19" s="189"/>
      <c r="I19" s="201"/>
      <c r="J19" s="181"/>
      <c r="K19" s="201"/>
      <c r="L19" s="181"/>
      <c r="M19" s="199">
        <v>1</v>
      </c>
      <c r="N19" s="199"/>
      <c r="O19" s="199">
        <v>0.1</v>
      </c>
      <c r="P19" s="199">
        <v>0.2</v>
      </c>
      <c r="Q19" s="199">
        <v>0.3</v>
      </c>
      <c r="R19" s="199">
        <v>0.4</v>
      </c>
      <c r="S19" s="199">
        <v>0.6</v>
      </c>
      <c r="T19" s="199">
        <v>0.7</v>
      </c>
      <c r="U19" s="199">
        <v>0.8</v>
      </c>
      <c r="V19" s="199">
        <v>0.9</v>
      </c>
      <c r="W19" s="199">
        <v>1</v>
      </c>
      <c r="X19" s="199"/>
      <c r="Y19" s="199"/>
      <c r="Z19" s="201"/>
      <c r="AA19" s="169" t="s">
        <v>1176</v>
      </c>
      <c r="AB19" s="192" t="s">
        <v>1183</v>
      </c>
      <c r="AC19" s="193"/>
      <c r="AD19" s="194"/>
      <c r="AE19" s="194"/>
      <c r="AF19" s="194"/>
      <c r="AG19" s="194"/>
      <c r="AH19" s="194"/>
      <c r="AI19" s="194"/>
      <c r="AJ19" s="194"/>
      <c r="AK19" s="194"/>
      <c r="AL19" s="194"/>
      <c r="AM19" s="194"/>
    </row>
    <row r="20" spans="1:39" s="195" customFormat="1" ht="66.75" customHeight="1" x14ac:dyDescent="0.25">
      <c r="A20" s="185"/>
      <c r="B20" s="185"/>
      <c r="C20" s="178"/>
      <c r="D20" s="96"/>
      <c r="E20" s="200"/>
      <c r="F20" s="200"/>
      <c r="G20" s="197" t="s">
        <v>1195</v>
      </c>
      <c r="H20" s="189"/>
      <c r="I20" s="201"/>
      <c r="J20" s="181"/>
      <c r="K20" s="201"/>
      <c r="L20" s="181"/>
      <c r="M20" s="199">
        <v>1</v>
      </c>
      <c r="N20" s="199"/>
      <c r="O20" s="199">
        <v>0.1</v>
      </c>
      <c r="P20" s="199">
        <v>0.2</v>
      </c>
      <c r="Q20" s="199">
        <v>0.3</v>
      </c>
      <c r="R20" s="199">
        <v>0.4</v>
      </c>
      <c r="S20" s="199">
        <v>0.6</v>
      </c>
      <c r="T20" s="199">
        <v>0.7</v>
      </c>
      <c r="U20" s="199">
        <v>0.8</v>
      </c>
      <c r="V20" s="199">
        <v>0.9</v>
      </c>
      <c r="W20" s="199">
        <v>1</v>
      </c>
      <c r="X20" s="199"/>
      <c r="Y20" s="199"/>
      <c r="Z20" s="201"/>
      <c r="AA20" s="169" t="s">
        <v>1176</v>
      </c>
      <c r="AB20" s="192" t="s">
        <v>1183</v>
      </c>
      <c r="AC20" s="193"/>
      <c r="AD20" s="194"/>
      <c r="AE20" s="194"/>
      <c r="AF20" s="194"/>
      <c r="AG20" s="194"/>
      <c r="AH20" s="194"/>
      <c r="AI20" s="194"/>
      <c r="AJ20" s="194"/>
      <c r="AK20" s="194"/>
      <c r="AL20" s="194"/>
      <c r="AM20" s="194"/>
    </row>
    <row r="21" spans="1:39" s="195" customFormat="1" ht="66.75" customHeight="1" x14ac:dyDescent="0.25">
      <c r="A21" s="185"/>
      <c r="B21" s="185"/>
      <c r="C21" s="178"/>
      <c r="D21" s="96"/>
      <c r="E21" s="200"/>
      <c r="F21" s="200"/>
      <c r="G21" s="197" t="s">
        <v>1196</v>
      </c>
      <c r="H21" s="189"/>
      <c r="I21" s="201"/>
      <c r="J21" s="181"/>
      <c r="K21" s="201"/>
      <c r="L21" s="181"/>
      <c r="M21" s="199">
        <v>1</v>
      </c>
      <c r="N21" s="199"/>
      <c r="O21" s="199"/>
      <c r="P21" s="199">
        <v>0.1</v>
      </c>
      <c r="Q21" s="199">
        <v>0.2</v>
      </c>
      <c r="R21" s="199">
        <v>0.3</v>
      </c>
      <c r="S21" s="199">
        <v>0.4</v>
      </c>
      <c r="T21" s="199">
        <v>0.6</v>
      </c>
      <c r="U21" s="199">
        <v>0.7</v>
      </c>
      <c r="V21" s="199">
        <v>0.8</v>
      </c>
      <c r="W21" s="199">
        <v>0.9</v>
      </c>
      <c r="X21" s="199">
        <v>1</v>
      </c>
      <c r="Y21" s="199"/>
      <c r="Z21" s="201"/>
      <c r="AA21" s="169" t="s">
        <v>1176</v>
      </c>
      <c r="AB21" s="192" t="s">
        <v>1183</v>
      </c>
      <c r="AC21" s="193"/>
      <c r="AD21" s="194"/>
      <c r="AE21" s="194"/>
      <c r="AF21" s="194"/>
      <c r="AG21" s="194"/>
      <c r="AH21" s="194"/>
      <c r="AI21" s="194"/>
      <c r="AJ21" s="194"/>
      <c r="AK21" s="194"/>
      <c r="AL21" s="194"/>
      <c r="AM21" s="194"/>
    </row>
    <row r="22" spans="1:39" s="195" customFormat="1" ht="66.75" customHeight="1" x14ac:dyDescent="0.25">
      <c r="A22" s="185"/>
      <c r="B22" s="185"/>
      <c r="C22" s="178"/>
      <c r="D22" s="96"/>
      <c r="E22" s="200"/>
      <c r="F22" s="200"/>
      <c r="G22" s="197" t="s">
        <v>1197</v>
      </c>
      <c r="H22" s="189"/>
      <c r="I22" s="201"/>
      <c r="J22" s="181"/>
      <c r="K22" s="201"/>
      <c r="L22" s="181"/>
      <c r="M22" s="199">
        <v>1</v>
      </c>
      <c r="N22" s="199"/>
      <c r="O22" s="199"/>
      <c r="P22" s="199">
        <v>0.1</v>
      </c>
      <c r="Q22" s="199">
        <v>0.2</v>
      </c>
      <c r="R22" s="199">
        <v>0.3</v>
      </c>
      <c r="S22" s="199">
        <v>0.4</v>
      </c>
      <c r="T22" s="199">
        <v>0.6</v>
      </c>
      <c r="U22" s="199">
        <v>0.7</v>
      </c>
      <c r="V22" s="199">
        <v>0.8</v>
      </c>
      <c r="W22" s="199">
        <v>0.9</v>
      </c>
      <c r="X22" s="199">
        <v>1</v>
      </c>
      <c r="Y22" s="199"/>
      <c r="Z22" s="201"/>
      <c r="AA22" s="169" t="s">
        <v>1176</v>
      </c>
      <c r="AB22" s="192" t="s">
        <v>1183</v>
      </c>
      <c r="AC22" s="193"/>
      <c r="AD22" s="194"/>
      <c r="AE22" s="194"/>
      <c r="AF22" s="194"/>
      <c r="AG22" s="194"/>
      <c r="AH22" s="194"/>
      <c r="AI22" s="194"/>
      <c r="AJ22" s="194"/>
      <c r="AK22" s="194"/>
      <c r="AL22" s="194"/>
      <c r="AM22" s="194"/>
    </row>
    <row r="23" spans="1:39" s="195" customFormat="1" ht="66.75" customHeight="1" x14ac:dyDescent="0.25">
      <c r="A23" s="185"/>
      <c r="B23" s="185"/>
      <c r="C23" s="178"/>
      <c r="D23" s="96"/>
      <c r="E23" s="200"/>
      <c r="F23" s="200"/>
      <c r="G23" s="197" t="s">
        <v>1198</v>
      </c>
      <c r="H23" s="189"/>
      <c r="I23" s="201"/>
      <c r="J23" s="181"/>
      <c r="K23" s="201"/>
      <c r="L23" s="181"/>
      <c r="M23" s="199">
        <v>1</v>
      </c>
      <c r="N23" s="199"/>
      <c r="O23" s="199"/>
      <c r="P23" s="199">
        <v>0.1</v>
      </c>
      <c r="Q23" s="199">
        <v>0.2</v>
      </c>
      <c r="R23" s="199">
        <v>0.3</v>
      </c>
      <c r="S23" s="199">
        <v>0.4</v>
      </c>
      <c r="T23" s="199">
        <v>0.6</v>
      </c>
      <c r="U23" s="199">
        <v>0.7</v>
      </c>
      <c r="V23" s="199">
        <v>0.8</v>
      </c>
      <c r="W23" s="199">
        <v>0.9</v>
      </c>
      <c r="X23" s="199">
        <v>1</v>
      </c>
      <c r="Y23" s="199"/>
      <c r="Z23" s="201"/>
      <c r="AA23" s="169" t="s">
        <v>1176</v>
      </c>
      <c r="AB23" s="192" t="s">
        <v>1183</v>
      </c>
      <c r="AC23" s="193"/>
      <c r="AD23" s="194"/>
      <c r="AE23" s="194"/>
      <c r="AF23" s="194"/>
      <c r="AG23" s="194"/>
      <c r="AH23" s="194"/>
      <c r="AI23" s="194"/>
      <c r="AJ23" s="194"/>
      <c r="AK23" s="194"/>
      <c r="AL23" s="194"/>
      <c r="AM23" s="194"/>
    </row>
    <row r="24" spans="1:39" s="195" customFormat="1" ht="66.75" customHeight="1" x14ac:dyDescent="0.25">
      <c r="A24" s="185"/>
      <c r="B24" s="185"/>
      <c r="C24" s="178"/>
      <c r="D24" s="96"/>
      <c r="E24" s="200"/>
      <c r="F24" s="200"/>
      <c r="G24" s="197" t="s">
        <v>1199</v>
      </c>
      <c r="H24" s="189"/>
      <c r="I24" s="201"/>
      <c r="J24" s="181"/>
      <c r="K24" s="201"/>
      <c r="L24" s="181"/>
      <c r="M24" s="199">
        <v>1</v>
      </c>
      <c r="N24" s="199"/>
      <c r="O24" s="199"/>
      <c r="P24" s="199">
        <v>0.1</v>
      </c>
      <c r="Q24" s="199">
        <v>0.2</v>
      </c>
      <c r="R24" s="199">
        <v>0.3</v>
      </c>
      <c r="S24" s="199">
        <v>0.4</v>
      </c>
      <c r="T24" s="199">
        <v>0.6</v>
      </c>
      <c r="U24" s="199">
        <v>0.7</v>
      </c>
      <c r="V24" s="199">
        <v>0.8</v>
      </c>
      <c r="W24" s="199">
        <v>0.9</v>
      </c>
      <c r="X24" s="199">
        <v>1</v>
      </c>
      <c r="Y24" s="199"/>
      <c r="Z24" s="201"/>
      <c r="AA24" s="169" t="s">
        <v>1176</v>
      </c>
      <c r="AB24" s="192" t="s">
        <v>1183</v>
      </c>
      <c r="AC24" s="193"/>
      <c r="AD24" s="194"/>
      <c r="AE24" s="194"/>
      <c r="AF24" s="194"/>
      <c r="AG24" s="194"/>
      <c r="AH24" s="194"/>
      <c r="AI24" s="194"/>
      <c r="AJ24" s="194"/>
      <c r="AK24" s="194"/>
      <c r="AL24" s="194"/>
      <c r="AM24" s="194"/>
    </row>
    <row r="25" spans="1:39" s="195" customFormat="1" ht="66.75" customHeight="1" x14ac:dyDescent="0.25">
      <c r="A25" s="185"/>
      <c r="B25" s="185"/>
      <c r="C25" s="178"/>
      <c r="D25" s="96"/>
      <c r="E25" s="200"/>
      <c r="F25" s="200"/>
      <c r="G25" s="197" t="s">
        <v>1200</v>
      </c>
      <c r="H25" s="189"/>
      <c r="I25" s="201"/>
      <c r="J25" s="181"/>
      <c r="K25" s="201"/>
      <c r="L25" s="181"/>
      <c r="M25" s="199">
        <v>1</v>
      </c>
      <c r="N25" s="199"/>
      <c r="O25" s="199"/>
      <c r="P25" s="199">
        <v>0.1</v>
      </c>
      <c r="Q25" s="199">
        <v>0.2</v>
      </c>
      <c r="R25" s="199">
        <v>0.3</v>
      </c>
      <c r="S25" s="199">
        <v>0.4</v>
      </c>
      <c r="T25" s="199">
        <v>0.6</v>
      </c>
      <c r="U25" s="199">
        <v>0.7</v>
      </c>
      <c r="V25" s="199">
        <v>0.8</v>
      </c>
      <c r="W25" s="199">
        <v>0.9</v>
      </c>
      <c r="X25" s="199">
        <v>1</v>
      </c>
      <c r="Y25" s="199"/>
      <c r="Z25" s="201"/>
      <c r="AA25" s="169" t="s">
        <v>1176</v>
      </c>
      <c r="AB25" s="192" t="s">
        <v>1183</v>
      </c>
      <c r="AC25" s="193"/>
      <c r="AD25" s="194"/>
      <c r="AE25" s="194"/>
      <c r="AF25" s="194"/>
      <c r="AG25" s="194"/>
      <c r="AH25" s="194"/>
      <c r="AI25" s="194"/>
      <c r="AJ25" s="194"/>
      <c r="AK25" s="194"/>
      <c r="AL25" s="194"/>
      <c r="AM25" s="194"/>
    </row>
    <row r="26" spans="1:39" s="195" customFormat="1" ht="66.75" customHeight="1" x14ac:dyDescent="0.25">
      <c r="A26" s="185"/>
      <c r="B26" s="185"/>
      <c r="C26" s="178"/>
      <c r="D26" s="96"/>
      <c r="E26" s="200"/>
      <c r="F26" s="200"/>
      <c r="G26" s="197" t="s">
        <v>1201</v>
      </c>
      <c r="H26" s="189"/>
      <c r="I26" s="201"/>
      <c r="J26" s="181"/>
      <c r="K26" s="201"/>
      <c r="L26" s="181"/>
      <c r="M26" s="199">
        <v>1</v>
      </c>
      <c r="N26" s="199"/>
      <c r="O26" s="199"/>
      <c r="P26" s="199"/>
      <c r="Q26" s="199"/>
      <c r="R26" s="199">
        <v>0.1</v>
      </c>
      <c r="S26" s="199">
        <v>0.2</v>
      </c>
      <c r="T26" s="199">
        <v>0.3</v>
      </c>
      <c r="U26" s="199">
        <v>0.4</v>
      </c>
      <c r="V26" s="199">
        <v>0.6</v>
      </c>
      <c r="W26" s="199">
        <v>0.75</v>
      </c>
      <c r="X26" s="199">
        <v>0.85</v>
      </c>
      <c r="Y26" s="199">
        <v>1</v>
      </c>
      <c r="Z26" s="201"/>
      <c r="AA26" s="169" t="s">
        <v>1176</v>
      </c>
      <c r="AB26" s="192" t="s">
        <v>1183</v>
      </c>
      <c r="AC26" s="193"/>
      <c r="AD26" s="194"/>
      <c r="AE26" s="194"/>
      <c r="AF26" s="194"/>
      <c r="AG26" s="194"/>
      <c r="AH26" s="194"/>
      <c r="AI26" s="194"/>
      <c r="AJ26" s="194"/>
      <c r="AK26" s="194"/>
      <c r="AL26" s="194"/>
      <c r="AM26" s="194"/>
    </row>
    <row r="27" spans="1:39" s="195" customFormat="1" ht="66.75" customHeight="1" x14ac:dyDescent="0.25">
      <c r="A27" s="185"/>
      <c r="B27" s="185"/>
      <c r="C27" s="178"/>
      <c r="D27" s="96"/>
      <c r="E27" s="200"/>
      <c r="F27" s="200"/>
      <c r="G27" s="197" t="s">
        <v>1202</v>
      </c>
      <c r="H27" s="189"/>
      <c r="I27" s="201"/>
      <c r="J27" s="181"/>
      <c r="K27" s="201"/>
      <c r="L27" s="181"/>
      <c r="M27" s="199">
        <v>1</v>
      </c>
      <c r="N27" s="199"/>
      <c r="O27" s="199"/>
      <c r="P27" s="199"/>
      <c r="Q27" s="199"/>
      <c r="R27" s="199">
        <v>0.1</v>
      </c>
      <c r="S27" s="199">
        <v>0.2</v>
      </c>
      <c r="T27" s="199">
        <v>0.3</v>
      </c>
      <c r="U27" s="199">
        <v>0.4</v>
      </c>
      <c r="V27" s="199">
        <v>0.6</v>
      </c>
      <c r="W27" s="199">
        <v>0.75</v>
      </c>
      <c r="X27" s="199">
        <v>0.85</v>
      </c>
      <c r="Y27" s="199">
        <v>1</v>
      </c>
      <c r="Z27" s="201"/>
      <c r="AA27" s="169" t="s">
        <v>1176</v>
      </c>
      <c r="AB27" s="192" t="s">
        <v>1183</v>
      </c>
      <c r="AC27" s="193"/>
      <c r="AD27" s="194"/>
      <c r="AE27" s="194"/>
      <c r="AF27" s="194"/>
      <c r="AG27" s="194"/>
      <c r="AH27" s="194"/>
      <c r="AI27" s="194"/>
      <c r="AJ27" s="194"/>
      <c r="AK27" s="194"/>
      <c r="AL27" s="194"/>
      <c r="AM27" s="194"/>
    </row>
    <row r="28" spans="1:39" s="195" customFormat="1" ht="66.75" customHeight="1" x14ac:dyDescent="0.25">
      <c r="A28" s="185"/>
      <c r="B28" s="185"/>
      <c r="C28" s="178"/>
      <c r="D28" s="96"/>
      <c r="E28" s="200"/>
      <c r="F28" s="200"/>
      <c r="G28" s="197" t="s">
        <v>1203</v>
      </c>
      <c r="H28" s="189"/>
      <c r="I28" s="201"/>
      <c r="J28" s="181"/>
      <c r="K28" s="201"/>
      <c r="L28" s="181"/>
      <c r="M28" s="199">
        <v>1</v>
      </c>
      <c r="N28" s="199"/>
      <c r="O28" s="199"/>
      <c r="P28" s="199"/>
      <c r="Q28" s="199"/>
      <c r="R28" s="199">
        <v>0.1</v>
      </c>
      <c r="S28" s="199">
        <v>0.2</v>
      </c>
      <c r="T28" s="199">
        <v>0.3</v>
      </c>
      <c r="U28" s="199">
        <v>0.4</v>
      </c>
      <c r="V28" s="199">
        <v>0.6</v>
      </c>
      <c r="W28" s="199">
        <v>0.75</v>
      </c>
      <c r="X28" s="199">
        <v>0.85</v>
      </c>
      <c r="Y28" s="199">
        <v>1</v>
      </c>
      <c r="Z28" s="202"/>
      <c r="AA28" s="169" t="s">
        <v>1176</v>
      </c>
      <c r="AB28" s="192" t="s">
        <v>1183</v>
      </c>
      <c r="AC28" s="193"/>
      <c r="AD28" s="194"/>
      <c r="AE28" s="194"/>
      <c r="AF28" s="194"/>
      <c r="AG28" s="194"/>
      <c r="AH28" s="194"/>
      <c r="AI28" s="194"/>
      <c r="AJ28" s="194"/>
      <c r="AK28" s="194"/>
      <c r="AL28" s="194"/>
      <c r="AM28" s="194"/>
    </row>
    <row r="29" spans="1:39" ht="97.5" customHeight="1" x14ac:dyDescent="0.25">
      <c r="A29" s="175"/>
      <c r="B29" s="175"/>
      <c r="C29" s="178"/>
      <c r="D29" s="179" t="s">
        <v>305</v>
      </c>
      <c r="E29" s="179" t="s">
        <v>1204</v>
      </c>
      <c r="F29" s="179" t="s">
        <v>869</v>
      </c>
      <c r="G29" s="182" t="s">
        <v>1205</v>
      </c>
      <c r="H29" s="203"/>
      <c r="I29" s="182" t="s">
        <v>1206</v>
      </c>
      <c r="J29" s="180"/>
      <c r="K29" s="182" t="s">
        <v>1207</v>
      </c>
      <c r="L29" s="180"/>
      <c r="M29" s="183">
        <f>+AVERAGE(N29:Y29)</f>
        <v>3</v>
      </c>
      <c r="N29" s="183">
        <v>3</v>
      </c>
      <c r="O29" s="183">
        <v>3</v>
      </c>
      <c r="P29" s="183">
        <v>3</v>
      </c>
      <c r="Q29" s="183">
        <v>3</v>
      </c>
      <c r="R29" s="183">
        <v>3</v>
      </c>
      <c r="S29" s="183">
        <v>3</v>
      </c>
      <c r="T29" s="183">
        <v>3</v>
      </c>
      <c r="U29" s="183">
        <v>3</v>
      </c>
      <c r="V29" s="183">
        <v>3</v>
      </c>
      <c r="W29" s="183">
        <v>3</v>
      </c>
      <c r="X29" s="183">
        <v>3</v>
      </c>
      <c r="Y29" s="183">
        <v>3</v>
      </c>
      <c r="Z29" s="182" t="s">
        <v>1208</v>
      </c>
      <c r="AA29" s="182" t="s">
        <v>1209</v>
      </c>
      <c r="AB29" s="182" t="s">
        <v>1210</v>
      </c>
      <c r="AC29" s="184"/>
    </row>
    <row r="30" spans="1:39" ht="70.5" customHeight="1" x14ac:dyDescent="0.25">
      <c r="A30" s="175"/>
      <c r="B30" s="175"/>
      <c r="C30" s="204" t="s">
        <v>73</v>
      </c>
      <c r="D30" s="102" t="s">
        <v>1211</v>
      </c>
      <c r="E30" s="102" t="s">
        <v>1212</v>
      </c>
      <c r="F30" s="102" t="s">
        <v>1213</v>
      </c>
      <c r="G30" s="182" t="s">
        <v>1214</v>
      </c>
      <c r="H30" s="203"/>
      <c r="I30" s="182" t="s">
        <v>1215</v>
      </c>
      <c r="J30" s="180"/>
      <c r="K30" s="180" t="s">
        <v>1216</v>
      </c>
      <c r="L30" s="180"/>
      <c r="M30" s="183">
        <f>SUM(N30:Y30)</f>
        <v>48</v>
      </c>
      <c r="N30" s="183">
        <v>4</v>
      </c>
      <c r="O30" s="183">
        <v>4</v>
      </c>
      <c r="P30" s="183">
        <v>4</v>
      </c>
      <c r="Q30" s="183">
        <v>4</v>
      </c>
      <c r="R30" s="183">
        <v>4</v>
      </c>
      <c r="S30" s="183">
        <v>4</v>
      </c>
      <c r="T30" s="183">
        <v>4</v>
      </c>
      <c r="U30" s="183">
        <v>4</v>
      </c>
      <c r="V30" s="183">
        <v>4</v>
      </c>
      <c r="W30" s="183">
        <v>4</v>
      </c>
      <c r="X30" s="183">
        <v>4</v>
      </c>
      <c r="Y30" s="183">
        <v>4</v>
      </c>
      <c r="Z30" s="180" t="s">
        <v>1208</v>
      </c>
      <c r="AA30" s="182" t="s">
        <v>1209</v>
      </c>
      <c r="AB30" s="182" t="s">
        <v>1210</v>
      </c>
      <c r="AC30" s="180"/>
      <c r="AD30" s="125"/>
      <c r="AE30" s="125"/>
      <c r="AF30" s="125"/>
      <c r="AG30" s="125"/>
      <c r="AH30" s="125"/>
      <c r="AI30" s="125"/>
      <c r="AJ30" s="125"/>
      <c r="AK30" s="125"/>
      <c r="AL30" s="125"/>
      <c r="AM30" s="125"/>
    </row>
    <row r="31" spans="1:39" ht="43.5" customHeight="1" x14ac:dyDescent="0.25">
      <c r="A31" s="175"/>
      <c r="B31" s="175"/>
      <c r="C31" s="204"/>
      <c r="D31" s="102"/>
      <c r="E31" s="102"/>
      <c r="F31" s="102"/>
      <c r="G31" s="182" t="s">
        <v>1217</v>
      </c>
      <c r="H31" s="203"/>
      <c r="I31" s="182" t="s">
        <v>1218</v>
      </c>
      <c r="J31" s="180"/>
      <c r="K31" s="180" t="s">
        <v>1216</v>
      </c>
      <c r="L31" s="180"/>
      <c r="M31" s="183">
        <f>SUM(N31:Y31)</f>
        <v>6</v>
      </c>
      <c r="N31" s="183"/>
      <c r="O31" s="183">
        <v>1</v>
      </c>
      <c r="P31" s="183"/>
      <c r="Q31" s="183">
        <v>1</v>
      </c>
      <c r="R31" s="183"/>
      <c r="S31" s="183">
        <v>1</v>
      </c>
      <c r="T31" s="183">
        <v>1</v>
      </c>
      <c r="U31" s="183"/>
      <c r="V31" s="183"/>
      <c r="W31" s="183">
        <v>1</v>
      </c>
      <c r="X31" s="183"/>
      <c r="Y31" s="183">
        <v>1</v>
      </c>
      <c r="Z31" s="180" t="s">
        <v>1208</v>
      </c>
      <c r="AA31" s="182" t="s">
        <v>1209</v>
      </c>
      <c r="AB31" s="182" t="s">
        <v>1210</v>
      </c>
      <c r="AC31" s="180"/>
      <c r="AD31" s="125"/>
      <c r="AE31" s="125"/>
      <c r="AF31" s="125"/>
      <c r="AG31" s="125"/>
      <c r="AH31" s="125"/>
      <c r="AI31" s="125"/>
      <c r="AJ31" s="125"/>
      <c r="AK31" s="125"/>
      <c r="AL31" s="125"/>
      <c r="AM31" s="125"/>
    </row>
    <row r="32" spans="1:39" ht="122.25" customHeight="1" x14ac:dyDescent="0.25">
      <c r="A32" s="175"/>
      <c r="B32" s="175"/>
      <c r="C32" s="204"/>
      <c r="D32" s="102"/>
      <c r="E32" s="179" t="s">
        <v>1219</v>
      </c>
      <c r="F32" s="205" t="s">
        <v>869</v>
      </c>
      <c r="G32" s="203" t="s">
        <v>1220</v>
      </c>
      <c r="H32" s="203"/>
      <c r="I32" s="203" t="s">
        <v>1221</v>
      </c>
      <c r="J32" s="181"/>
      <c r="K32" s="203" t="s">
        <v>1207</v>
      </c>
      <c r="L32" s="181"/>
      <c r="M32" s="183">
        <f>+AVERAGE(N32:Y32)</f>
        <v>14</v>
      </c>
      <c r="N32" s="169">
        <v>14</v>
      </c>
      <c r="O32" s="169">
        <v>14</v>
      </c>
      <c r="P32" s="169">
        <v>14</v>
      </c>
      <c r="Q32" s="169">
        <v>14</v>
      </c>
      <c r="R32" s="169">
        <v>14</v>
      </c>
      <c r="S32" s="169">
        <v>14</v>
      </c>
      <c r="T32" s="169">
        <v>14</v>
      </c>
      <c r="U32" s="169">
        <v>14</v>
      </c>
      <c r="V32" s="169">
        <v>14</v>
      </c>
      <c r="W32" s="169">
        <v>14</v>
      </c>
      <c r="X32" s="169">
        <v>14</v>
      </c>
      <c r="Y32" s="169">
        <v>14</v>
      </c>
      <c r="Z32" s="182" t="s">
        <v>1208</v>
      </c>
      <c r="AA32" s="182" t="s">
        <v>1209</v>
      </c>
      <c r="AB32" s="182" t="s">
        <v>1210</v>
      </c>
      <c r="AC32" s="180"/>
      <c r="AD32" s="125"/>
      <c r="AE32" s="125"/>
      <c r="AF32" s="125"/>
      <c r="AG32" s="125"/>
      <c r="AH32" s="125"/>
      <c r="AI32" s="125"/>
      <c r="AJ32" s="125"/>
      <c r="AK32" s="125"/>
      <c r="AL32" s="125"/>
      <c r="AM32" s="125"/>
    </row>
    <row r="33" spans="1:39" ht="58.5" customHeight="1" x14ac:dyDescent="0.25">
      <c r="A33" s="175"/>
      <c r="B33" s="175"/>
      <c r="C33" s="204"/>
      <c r="D33" s="179" t="s">
        <v>493</v>
      </c>
      <c r="E33" s="179" t="s">
        <v>1222</v>
      </c>
      <c r="F33" s="179"/>
      <c r="G33" s="182" t="s">
        <v>1223</v>
      </c>
      <c r="H33" s="206"/>
      <c r="I33" s="182" t="s">
        <v>1224</v>
      </c>
      <c r="J33" s="180"/>
      <c r="K33" s="180" t="s">
        <v>1225</v>
      </c>
      <c r="L33" s="180"/>
      <c r="M33" s="183">
        <f t="shared" ref="M33:M39" si="0">SUM(N33:Y33)</f>
        <v>6</v>
      </c>
      <c r="N33" s="183"/>
      <c r="O33" s="183">
        <v>1</v>
      </c>
      <c r="P33" s="183"/>
      <c r="Q33" s="183">
        <v>1</v>
      </c>
      <c r="R33" s="183"/>
      <c r="S33" s="183">
        <v>1</v>
      </c>
      <c r="T33" s="183"/>
      <c r="U33" s="183">
        <v>1</v>
      </c>
      <c r="V33" s="183"/>
      <c r="W33" s="183">
        <v>1</v>
      </c>
      <c r="X33" s="183"/>
      <c r="Y33" s="183">
        <v>1</v>
      </c>
      <c r="Z33" s="182" t="s">
        <v>1208</v>
      </c>
      <c r="AA33" s="182" t="s">
        <v>1209</v>
      </c>
      <c r="AB33" s="182" t="s">
        <v>1210</v>
      </c>
      <c r="AC33" s="180"/>
      <c r="AD33" s="125"/>
      <c r="AE33" s="125"/>
      <c r="AF33" s="125"/>
      <c r="AG33" s="125"/>
      <c r="AH33" s="125"/>
      <c r="AI33" s="125"/>
      <c r="AJ33" s="125"/>
      <c r="AK33" s="125"/>
      <c r="AL33" s="125"/>
      <c r="AM33" s="125"/>
    </row>
    <row r="34" spans="1:39" ht="78.75" customHeight="1" x14ac:dyDescent="0.25">
      <c r="A34" s="175"/>
      <c r="B34" s="175"/>
      <c r="C34" s="204"/>
      <c r="D34" s="102" t="s">
        <v>79</v>
      </c>
      <c r="E34" s="102" t="s">
        <v>1226</v>
      </c>
      <c r="F34" s="102" t="s">
        <v>1227</v>
      </c>
      <c r="G34" s="182" t="s">
        <v>1228</v>
      </c>
      <c r="H34" s="203"/>
      <c r="I34" s="182" t="s">
        <v>1229</v>
      </c>
      <c r="J34" s="182" t="s">
        <v>1230</v>
      </c>
      <c r="K34" s="182" t="s">
        <v>1231</v>
      </c>
      <c r="L34" s="180"/>
      <c r="M34" s="183">
        <f t="shared" si="0"/>
        <v>81</v>
      </c>
      <c r="N34" s="183">
        <v>3</v>
      </c>
      <c r="O34" s="183">
        <v>8</v>
      </c>
      <c r="P34" s="183">
        <v>7</v>
      </c>
      <c r="Q34" s="183">
        <v>8</v>
      </c>
      <c r="R34" s="183">
        <v>7</v>
      </c>
      <c r="S34" s="183">
        <v>8</v>
      </c>
      <c r="T34" s="183">
        <v>7</v>
      </c>
      <c r="U34" s="183">
        <v>7</v>
      </c>
      <c r="V34" s="183">
        <v>6</v>
      </c>
      <c r="W34" s="183">
        <v>6</v>
      </c>
      <c r="X34" s="183">
        <v>8</v>
      </c>
      <c r="Y34" s="183">
        <v>6</v>
      </c>
      <c r="Z34" s="182" t="s">
        <v>1232</v>
      </c>
      <c r="AA34" s="180" t="s">
        <v>1233</v>
      </c>
      <c r="AB34" s="182" t="s">
        <v>1234</v>
      </c>
      <c r="AC34" s="180"/>
      <c r="AD34" s="125"/>
      <c r="AE34" s="125"/>
      <c r="AF34" s="125"/>
      <c r="AG34" s="125"/>
      <c r="AH34" s="125"/>
      <c r="AI34" s="125"/>
      <c r="AJ34" s="125"/>
      <c r="AK34" s="125"/>
      <c r="AL34" s="125"/>
      <c r="AM34" s="125"/>
    </row>
    <row r="35" spans="1:39" ht="75" customHeight="1" x14ac:dyDescent="0.25">
      <c r="A35" s="175"/>
      <c r="B35" s="175"/>
      <c r="C35" s="204"/>
      <c r="D35" s="102"/>
      <c r="E35" s="102"/>
      <c r="F35" s="102"/>
      <c r="G35" s="182" t="s">
        <v>1235</v>
      </c>
      <c r="H35" s="203"/>
      <c r="I35" s="182" t="s">
        <v>1236</v>
      </c>
      <c r="J35" s="182" t="s">
        <v>1237</v>
      </c>
      <c r="K35" s="182" t="s">
        <v>1238</v>
      </c>
      <c r="L35" s="180"/>
      <c r="M35" s="183">
        <f t="shared" si="0"/>
        <v>22</v>
      </c>
      <c r="N35" s="183">
        <v>1</v>
      </c>
      <c r="O35" s="183">
        <v>2</v>
      </c>
      <c r="P35" s="183">
        <v>2</v>
      </c>
      <c r="Q35" s="183">
        <v>2</v>
      </c>
      <c r="R35" s="183">
        <v>2</v>
      </c>
      <c r="S35" s="183">
        <v>2</v>
      </c>
      <c r="T35" s="183">
        <v>2</v>
      </c>
      <c r="U35" s="183">
        <v>2</v>
      </c>
      <c r="V35" s="183">
        <v>2</v>
      </c>
      <c r="W35" s="183">
        <v>2</v>
      </c>
      <c r="X35" s="183">
        <v>2</v>
      </c>
      <c r="Y35" s="183">
        <v>1</v>
      </c>
      <c r="Z35" s="182" t="s">
        <v>1232</v>
      </c>
      <c r="AA35" s="180" t="s">
        <v>1233</v>
      </c>
      <c r="AB35" s="182" t="s">
        <v>1234</v>
      </c>
      <c r="AC35" s="180"/>
      <c r="AD35" s="125"/>
      <c r="AE35" s="125"/>
      <c r="AF35" s="125"/>
      <c r="AG35" s="125"/>
      <c r="AH35" s="125"/>
      <c r="AI35" s="125"/>
      <c r="AJ35" s="125"/>
      <c r="AK35" s="125"/>
      <c r="AL35" s="125"/>
      <c r="AM35" s="125"/>
    </row>
    <row r="36" spans="1:39" ht="87" customHeight="1" x14ac:dyDescent="0.25">
      <c r="A36" s="175"/>
      <c r="B36" s="175"/>
      <c r="C36" s="204"/>
      <c r="D36" s="102"/>
      <c r="E36" s="102"/>
      <c r="F36" s="102"/>
      <c r="G36" s="182" t="s">
        <v>1239</v>
      </c>
      <c r="H36" s="203"/>
      <c r="I36" s="182" t="s">
        <v>1240</v>
      </c>
      <c r="J36" s="182" t="s">
        <v>1241</v>
      </c>
      <c r="K36" s="182" t="s">
        <v>1242</v>
      </c>
      <c r="L36" s="180"/>
      <c r="M36" s="183">
        <f t="shared" si="0"/>
        <v>66</v>
      </c>
      <c r="N36" s="183">
        <v>3</v>
      </c>
      <c r="O36" s="183">
        <v>5</v>
      </c>
      <c r="P36" s="183">
        <v>6</v>
      </c>
      <c r="Q36" s="183">
        <v>6</v>
      </c>
      <c r="R36" s="183">
        <v>6</v>
      </c>
      <c r="S36" s="183">
        <v>6</v>
      </c>
      <c r="T36" s="183">
        <v>6</v>
      </c>
      <c r="U36" s="183">
        <v>6</v>
      </c>
      <c r="V36" s="183">
        <v>6</v>
      </c>
      <c r="W36" s="183">
        <v>6</v>
      </c>
      <c r="X36" s="183">
        <v>6</v>
      </c>
      <c r="Y36" s="183">
        <v>4</v>
      </c>
      <c r="Z36" s="182" t="s">
        <v>1232</v>
      </c>
      <c r="AA36" s="180" t="s">
        <v>1233</v>
      </c>
      <c r="AB36" s="182" t="s">
        <v>1234</v>
      </c>
      <c r="AC36" s="180"/>
      <c r="AD36" s="125"/>
      <c r="AE36" s="125"/>
      <c r="AF36" s="125"/>
      <c r="AG36" s="125"/>
      <c r="AH36" s="125"/>
      <c r="AI36" s="125"/>
      <c r="AJ36" s="125"/>
      <c r="AK36" s="125"/>
      <c r="AL36" s="125"/>
      <c r="AM36" s="125"/>
    </row>
    <row r="37" spans="1:39" ht="77.25" customHeight="1" x14ac:dyDescent="0.25">
      <c r="A37" s="175"/>
      <c r="B37" s="175"/>
      <c r="C37" s="204"/>
      <c r="D37" s="102"/>
      <c r="E37" s="102"/>
      <c r="F37" s="102"/>
      <c r="G37" s="182" t="s">
        <v>1243</v>
      </c>
      <c r="H37" s="203"/>
      <c r="I37" s="182" t="s">
        <v>1244</v>
      </c>
      <c r="J37" s="182" t="s">
        <v>1245</v>
      </c>
      <c r="K37" s="180" t="s">
        <v>1246</v>
      </c>
      <c r="L37" s="180"/>
      <c r="M37" s="183">
        <f t="shared" si="0"/>
        <v>81</v>
      </c>
      <c r="N37" s="183">
        <v>3</v>
      </c>
      <c r="O37" s="183">
        <v>8</v>
      </c>
      <c r="P37" s="183">
        <v>7</v>
      </c>
      <c r="Q37" s="183">
        <v>8</v>
      </c>
      <c r="R37" s="183">
        <v>7</v>
      </c>
      <c r="S37" s="183">
        <v>8</v>
      </c>
      <c r="T37" s="183">
        <v>7</v>
      </c>
      <c r="U37" s="183">
        <v>7</v>
      </c>
      <c r="V37" s="183">
        <v>6</v>
      </c>
      <c r="W37" s="183">
        <v>6</v>
      </c>
      <c r="X37" s="183">
        <v>8</v>
      </c>
      <c r="Y37" s="183">
        <v>6</v>
      </c>
      <c r="Z37" s="182" t="s">
        <v>1232</v>
      </c>
      <c r="AA37" s="180" t="s">
        <v>1233</v>
      </c>
      <c r="AB37" s="182" t="s">
        <v>1234</v>
      </c>
      <c r="AC37" s="180"/>
      <c r="AD37" s="125"/>
      <c r="AE37" s="125"/>
      <c r="AF37" s="125"/>
      <c r="AG37" s="125"/>
      <c r="AH37" s="125"/>
      <c r="AI37" s="125"/>
      <c r="AJ37" s="125"/>
      <c r="AK37" s="125"/>
      <c r="AL37" s="125"/>
      <c r="AM37" s="125"/>
    </row>
    <row r="38" spans="1:39" ht="58.5" customHeight="1" x14ac:dyDescent="0.25">
      <c r="A38" s="175"/>
      <c r="B38" s="175"/>
      <c r="C38" s="204"/>
      <c r="D38" s="102"/>
      <c r="E38" s="102"/>
      <c r="F38" s="102"/>
      <c r="G38" s="182" t="s">
        <v>1247</v>
      </c>
      <c r="H38" s="203"/>
      <c r="I38" s="182" t="s">
        <v>1248</v>
      </c>
      <c r="J38" s="182"/>
      <c r="K38" s="180"/>
      <c r="L38" s="180"/>
      <c r="M38" s="183">
        <f t="shared" si="0"/>
        <v>10</v>
      </c>
      <c r="N38" s="183"/>
      <c r="O38" s="183"/>
      <c r="P38" s="183"/>
      <c r="Q38" s="183"/>
      <c r="R38" s="183"/>
      <c r="S38" s="183"/>
      <c r="T38" s="183">
        <v>2</v>
      </c>
      <c r="U38" s="183">
        <v>2</v>
      </c>
      <c r="V38" s="183">
        <v>2</v>
      </c>
      <c r="W38" s="183">
        <v>2</v>
      </c>
      <c r="X38" s="183">
        <v>2</v>
      </c>
      <c r="Y38" s="183"/>
      <c r="Z38" s="182" t="s">
        <v>1232</v>
      </c>
      <c r="AA38" s="180" t="s">
        <v>1233</v>
      </c>
      <c r="AB38" s="182" t="s">
        <v>1234</v>
      </c>
      <c r="AC38" s="180"/>
      <c r="AD38" s="125"/>
      <c r="AE38" s="125"/>
      <c r="AF38" s="125"/>
      <c r="AG38" s="125"/>
      <c r="AH38" s="125"/>
      <c r="AI38" s="125"/>
      <c r="AJ38" s="125"/>
      <c r="AK38" s="125"/>
      <c r="AL38" s="125"/>
      <c r="AM38" s="125"/>
    </row>
    <row r="39" spans="1:39" ht="73.5" customHeight="1" x14ac:dyDescent="0.25">
      <c r="A39" s="175"/>
      <c r="B39" s="175"/>
      <c r="C39" s="204"/>
      <c r="D39" s="102"/>
      <c r="E39" s="102"/>
      <c r="F39" s="102"/>
      <c r="G39" s="182" t="s">
        <v>1249</v>
      </c>
      <c r="H39" s="203"/>
      <c r="I39" s="182" t="s">
        <v>1250</v>
      </c>
      <c r="J39" s="182" t="s">
        <v>1251</v>
      </c>
      <c r="K39" s="180" t="s">
        <v>1246</v>
      </c>
      <c r="L39" s="180"/>
      <c r="M39" s="183">
        <f t="shared" si="0"/>
        <v>12</v>
      </c>
      <c r="N39" s="183"/>
      <c r="O39" s="183">
        <v>2</v>
      </c>
      <c r="P39" s="183"/>
      <c r="Q39" s="183">
        <v>2</v>
      </c>
      <c r="R39" s="183"/>
      <c r="S39" s="183">
        <v>2</v>
      </c>
      <c r="T39" s="183"/>
      <c r="U39" s="183">
        <v>2</v>
      </c>
      <c r="V39" s="183"/>
      <c r="W39" s="183">
        <v>2</v>
      </c>
      <c r="X39" s="183"/>
      <c r="Y39" s="183">
        <v>2</v>
      </c>
      <c r="Z39" s="182" t="s">
        <v>1232</v>
      </c>
      <c r="AA39" s="180" t="s">
        <v>1233</v>
      </c>
      <c r="AB39" s="182" t="s">
        <v>1234</v>
      </c>
      <c r="AC39" s="180"/>
      <c r="AD39" s="125"/>
      <c r="AE39" s="125"/>
      <c r="AF39" s="125"/>
      <c r="AG39" s="125"/>
      <c r="AH39" s="125"/>
      <c r="AI39" s="125"/>
      <c r="AJ39" s="125"/>
      <c r="AK39" s="125"/>
      <c r="AL39" s="125"/>
      <c r="AM39" s="125"/>
    </row>
    <row r="40" spans="1:39" ht="58.5" customHeight="1" x14ac:dyDescent="0.25">
      <c r="A40" s="175"/>
      <c r="B40" s="175"/>
      <c r="C40" s="204"/>
      <c r="D40" s="102"/>
      <c r="E40" s="102" t="s">
        <v>1252</v>
      </c>
      <c r="F40" s="207" t="s">
        <v>1253</v>
      </c>
      <c r="G40" s="180" t="s">
        <v>1254</v>
      </c>
      <c r="H40" s="203"/>
      <c r="I40" s="182" t="s">
        <v>1255</v>
      </c>
      <c r="J40" s="180"/>
      <c r="K40" s="182" t="s">
        <v>1256</v>
      </c>
      <c r="L40" s="180"/>
      <c r="M40" s="208">
        <f>+T40+U40+V40+W40+X40+Y40</f>
        <v>0.99999999999999989</v>
      </c>
      <c r="N40" s="183"/>
      <c r="O40" s="183"/>
      <c r="P40" s="183"/>
      <c r="Q40" s="183"/>
      <c r="R40" s="183"/>
      <c r="S40" s="183"/>
      <c r="T40" s="208">
        <v>0.1</v>
      </c>
      <c r="U40" s="208">
        <v>0.2</v>
      </c>
      <c r="V40" s="208">
        <v>0.2</v>
      </c>
      <c r="W40" s="208">
        <v>0.2</v>
      </c>
      <c r="X40" s="208">
        <v>0.2</v>
      </c>
      <c r="Y40" s="208">
        <v>0.1</v>
      </c>
      <c r="Z40" s="182" t="s">
        <v>1257</v>
      </c>
      <c r="AA40" s="180" t="s">
        <v>1233</v>
      </c>
      <c r="AB40" s="182" t="s">
        <v>1234</v>
      </c>
      <c r="AC40" s="180"/>
      <c r="AD40" s="125"/>
      <c r="AE40" s="125"/>
      <c r="AF40" s="125"/>
      <c r="AG40" s="125"/>
      <c r="AH40" s="125"/>
      <c r="AI40" s="125"/>
      <c r="AJ40" s="125"/>
      <c r="AK40" s="125"/>
      <c r="AL40" s="125"/>
      <c r="AM40" s="125"/>
    </row>
    <row r="41" spans="1:39" ht="58.5" customHeight="1" x14ac:dyDescent="0.25">
      <c r="A41" s="175"/>
      <c r="B41" s="175"/>
      <c r="C41" s="204"/>
      <c r="D41" s="102"/>
      <c r="E41" s="102"/>
      <c r="F41" s="207"/>
      <c r="G41" s="180" t="s">
        <v>1258</v>
      </c>
      <c r="H41" s="203"/>
      <c r="I41" s="182" t="s">
        <v>1259</v>
      </c>
      <c r="J41" s="180"/>
      <c r="K41" s="182" t="s">
        <v>1256</v>
      </c>
      <c r="L41" s="180"/>
      <c r="M41" s="208">
        <f t="shared" ref="M41:M42" si="1">+T41+U41+V41+W41+X41+Y41</f>
        <v>0.99999999999999989</v>
      </c>
      <c r="N41" s="183"/>
      <c r="O41" s="183"/>
      <c r="P41" s="183"/>
      <c r="Q41" s="183"/>
      <c r="R41" s="183"/>
      <c r="S41" s="183"/>
      <c r="T41" s="208">
        <v>0.1</v>
      </c>
      <c r="U41" s="208">
        <v>0.2</v>
      </c>
      <c r="V41" s="208">
        <v>0.2</v>
      </c>
      <c r="W41" s="208">
        <v>0.2</v>
      </c>
      <c r="X41" s="208">
        <v>0.2</v>
      </c>
      <c r="Y41" s="208">
        <v>0.1</v>
      </c>
      <c r="Z41" s="182" t="s">
        <v>1257</v>
      </c>
      <c r="AA41" s="180" t="s">
        <v>1233</v>
      </c>
      <c r="AB41" s="182" t="s">
        <v>1234</v>
      </c>
      <c r="AC41" s="180"/>
      <c r="AD41" s="125"/>
      <c r="AE41" s="125"/>
      <c r="AF41" s="125"/>
      <c r="AG41" s="125"/>
      <c r="AH41" s="125"/>
      <c r="AI41" s="125"/>
      <c r="AJ41" s="125"/>
      <c r="AK41" s="125"/>
      <c r="AL41" s="125"/>
      <c r="AM41" s="125"/>
    </row>
    <row r="42" spans="1:39" ht="58.5" customHeight="1" x14ac:dyDescent="0.25">
      <c r="A42" s="175"/>
      <c r="B42" s="175"/>
      <c r="C42" s="204"/>
      <c r="D42" s="102"/>
      <c r="E42" s="102"/>
      <c r="F42" s="207"/>
      <c r="G42" s="180" t="s">
        <v>1260</v>
      </c>
      <c r="H42" s="203"/>
      <c r="I42" s="182" t="s">
        <v>1255</v>
      </c>
      <c r="J42" s="180"/>
      <c r="K42" s="182" t="s">
        <v>1256</v>
      </c>
      <c r="L42" s="180"/>
      <c r="M42" s="208">
        <f t="shared" si="1"/>
        <v>0.99999999999999989</v>
      </c>
      <c r="N42" s="183"/>
      <c r="O42" s="183"/>
      <c r="P42" s="183"/>
      <c r="Q42" s="183"/>
      <c r="R42" s="183"/>
      <c r="S42" s="183"/>
      <c r="T42" s="208">
        <v>0.1</v>
      </c>
      <c r="U42" s="208">
        <v>0.2</v>
      </c>
      <c r="V42" s="208">
        <v>0.2</v>
      </c>
      <c r="W42" s="208">
        <v>0.2</v>
      </c>
      <c r="X42" s="208">
        <v>0.2</v>
      </c>
      <c r="Y42" s="208">
        <v>0.1</v>
      </c>
      <c r="Z42" s="182" t="s">
        <v>1257</v>
      </c>
      <c r="AA42" s="180" t="s">
        <v>1233</v>
      </c>
      <c r="AB42" s="182" t="s">
        <v>1234</v>
      </c>
      <c r="AC42" s="180"/>
      <c r="AD42" s="125"/>
      <c r="AE42" s="125"/>
      <c r="AF42" s="125"/>
      <c r="AG42" s="125"/>
      <c r="AH42" s="125"/>
      <c r="AI42" s="125"/>
      <c r="AJ42" s="125"/>
      <c r="AK42" s="125"/>
      <c r="AL42" s="125"/>
      <c r="AM42" s="125"/>
    </row>
    <row r="43" spans="1:39" ht="97.5" customHeight="1" x14ac:dyDescent="0.25">
      <c r="A43" s="175"/>
      <c r="B43" s="175"/>
      <c r="C43" s="204"/>
      <c r="D43" s="102"/>
      <c r="E43" s="102"/>
      <c r="F43" s="205" t="s">
        <v>1261</v>
      </c>
      <c r="G43" s="203" t="s">
        <v>1262</v>
      </c>
      <c r="H43" s="203"/>
      <c r="I43" s="203" t="s">
        <v>1263</v>
      </c>
      <c r="J43" s="181"/>
      <c r="K43" s="203" t="s">
        <v>1264</v>
      </c>
      <c r="L43" s="181"/>
      <c r="M43" s="169">
        <v>10</v>
      </c>
      <c r="N43" s="169"/>
      <c r="O43" s="169"/>
      <c r="P43" s="169">
        <v>1</v>
      </c>
      <c r="Q43" s="169">
        <v>1</v>
      </c>
      <c r="R43" s="169">
        <v>1</v>
      </c>
      <c r="S43" s="169">
        <v>1</v>
      </c>
      <c r="T43" s="169">
        <v>1</v>
      </c>
      <c r="U43" s="169">
        <v>1</v>
      </c>
      <c r="V43" s="169">
        <v>1</v>
      </c>
      <c r="W43" s="169">
        <v>1</v>
      </c>
      <c r="X43" s="169">
        <v>1</v>
      </c>
      <c r="Y43" s="169">
        <v>1</v>
      </c>
      <c r="Z43" s="181"/>
      <c r="AA43" s="180" t="s">
        <v>1233</v>
      </c>
      <c r="AB43" s="182" t="s">
        <v>1234</v>
      </c>
      <c r="AC43" s="180"/>
      <c r="AD43" s="125"/>
      <c r="AE43" s="125"/>
      <c r="AF43" s="125"/>
      <c r="AG43" s="125"/>
      <c r="AH43" s="125"/>
      <c r="AI43" s="125"/>
      <c r="AJ43" s="125"/>
      <c r="AK43" s="125"/>
      <c r="AL43" s="125"/>
      <c r="AM43" s="125"/>
    </row>
    <row r="44" spans="1:39" ht="58.5" customHeight="1" x14ac:dyDescent="0.25">
      <c r="A44" s="175"/>
      <c r="B44" s="175"/>
      <c r="C44" s="204"/>
      <c r="D44" s="102"/>
      <c r="E44" s="102" t="s">
        <v>1265</v>
      </c>
      <c r="F44" s="102" t="s">
        <v>1266</v>
      </c>
      <c r="G44" s="207" t="s">
        <v>1267</v>
      </c>
      <c r="H44" s="203"/>
      <c r="I44" s="182" t="s">
        <v>1268</v>
      </c>
      <c r="J44" s="180" t="s">
        <v>1269</v>
      </c>
      <c r="K44" s="180"/>
      <c r="L44" s="180"/>
      <c r="M44" s="183">
        <f t="shared" ref="M44:M58" si="2">SUM(N44:Y44)</f>
        <v>48</v>
      </c>
      <c r="N44" s="183">
        <v>0</v>
      </c>
      <c r="O44" s="183">
        <v>0</v>
      </c>
      <c r="P44" s="183">
        <v>0</v>
      </c>
      <c r="Q44" s="183">
        <v>10</v>
      </c>
      <c r="R44" s="183">
        <v>0</v>
      </c>
      <c r="S44" s="183">
        <v>0</v>
      </c>
      <c r="T44" s="183">
        <v>14</v>
      </c>
      <c r="U44" s="183">
        <v>0</v>
      </c>
      <c r="V44" s="183">
        <v>0</v>
      </c>
      <c r="W44" s="183">
        <v>12</v>
      </c>
      <c r="X44" s="183">
        <v>0</v>
      </c>
      <c r="Y44" s="183">
        <v>12</v>
      </c>
      <c r="Z44" s="182" t="s">
        <v>1270</v>
      </c>
      <c r="AA44" s="182" t="s">
        <v>1167</v>
      </c>
      <c r="AB44" s="180" t="s">
        <v>1168</v>
      </c>
      <c r="AC44" s="180"/>
      <c r="AD44" s="125"/>
      <c r="AE44" s="125"/>
      <c r="AF44" s="125"/>
      <c r="AG44" s="125"/>
      <c r="AH44" s="125"/>
      <c r="AI44" s="125"/>
      <c r="AJ44" s="125"/>
      <c r="AK44" s="125"/>
      <c r="AL44" s="125"/>
      <c r="AM44" s="125"/>
    </row>
    <row r="45" spans="1:39" ht="58.5" customHeight="1" x14ac:dyDescent="0.25">
      <c r="A45" s="175"/>
      <c r="B45" s="175"/>
      <c r="C45" s="204"/>
      <c r="D45" s="102"/>
      <c r="E45" s="102"/>
      <c r="F45" s="102"/>
      <c r="G45" s="207"/>
      <c r="H45" s="203"/>
      <c r="I45" s="182" t="s">
        <v>1271</v>
      </c>
      <c r="J45" s="180" t="s">
        <v>1272</v>
      </c>
      <c r="K45" s="180"/>
      <c r="L45" s="180"/>
      <c r="M45" s="183">
        <f t="shared" si="2"/>
        <v>12</v>
      </c>
      <c r="N45" s="183">
        <v>0</v>
      </c>
      <c r="O45" s="183">
        <v>0</v>
      </c>
      <c r="P45" s="183">
        <v>0</v>
      </c>
      <c r="Q45" s="183">
        <v>0</v>
      </c>
      <c r="R45" s="183">
        <v>2</v>
      </c>
      <c r="S45" s="183">
        <v>0</v>
      </c>
      <c r="T45" s="183">
        <v>0</v>
      </c>
      <c r="U45" s="183">
        <v>4</v>
      </c>
      <c r="V45" s="183">
        <v>0</v>
      </c>
      <c r="W45" s="183">
        <v>0</v>
      </c>
      <c r="X45" s="183">
        <v>6</v>
      </c>
      <c r="Y45" s="183">
        <v>0</v>
      </c>
      <c r="Z45" s="182" t="s">
        <v>1270</v>
      </c>
      <c r="AA45" s="182" t="s">
        <v>1167</v>
      </c>
      <c r="AB45" s="180" t="s">
        <v>1168</v>
      </c>
      <c r="AC45" s="180"/>
      <c r="AD45" s="125"/>
      <c r="AE45" s="125"/>
      <c r="AF45" s="125"/>
      <c r="AG45" s="125"/>
      <c r="AH45" s="125"/>
      <c r="AI45" s="125"/>
      <c r="AJ45" s="125"/>
      <c r="AK45" s="125"/>
      <c r="AL45" s="125"/>
      <c r="AM45" s="125"/>
    </row>
    <row r="46" spans="1:39" ht="106.5" customHeight="1" x14ac:dyDescent="0.25">
      <c r="A46" s="175"/>
      <c r="B46" s="175"/>
      <c r="C46" s="204"/>
      <c r="D46" s="102"/>
      <c r="E46" s="207" t="s">
        <v>1273</v>
      </c>
      <c r="F46" s="207" t="s">
        <v>1274</v>
      </c>
      <c r="G46" s="207" t="s">
        <v>1275</v>
      </c>
      <c r="H46" s="203"/>
      <c r="I46" s="207" t="s">
        <v>1276</v>
      </c>
      <c r="J46" s="207" t="s">
        <v>1277</v>
      </c>
      <c r="K46" s="209" t="s">
        <v>1278</v>
      </c>
      <c r="L46" s="209"/>
      <c r="M46" s="183">
        <f t="shared" si="2"/>
        <v>11.939999999999998</v>
      </c>
      <c r="N46" s="210">
        <v>0.995</v>
      </c>
      <c r="O46" s="210">
        <v>0.995</v>
      </c>
      <c r="P46" s="210">
        <v>0.995</v>
      </c>
      <c r="Q46" s="210">
        <v>0.995</v>
      </c>
      <c r="R46" s="210">
        <v>0.995</v>
      </c>
      <c r="S46" s="210">
        <v>0.995</v>
      </c>
      <c r="T46" s="210">
        <v>0.995</v>
      </c>
      <c r="U46" s="210">
        <v>0.995</v>
      </c>
      <c r="V46" s="210">
        <v>0.995</v>
      </c>
      <c r="W46" s="210">
        <v>0.995</v>
      </c>
      <c r="X46" s="210">
        <v>0.995</v>
      </c>
      <c r="Y46" s="210">
        <v>0.995</v>
      </c>
      <c r="Z46" s="182" t="s">
        <v>1279</v>
      </c>
      <c r="AA46" s="182" t="s">
        <v>1167</v>
      </c>
      <c r="AB46" s="180" t="s">
        <v>1168</v>
      </c>
      <c r="AC46" s="180"/>
      <c r="AD46" s="125"/>
      <c r="AE46" s="125"/>
      <c r="AF46" s="125"/>
      <c r="AG46" s="125"/>
      <c r="AH46" s="125"/>
      <c r="AI46" s="125"/>
      <c r="AJ46" s="125"/>
      <c r="AK46" s="125"/>
      <c r="AL46" s="125"/>
      <c r="AM46" s="125"/>
    </row>
    <row r="47" spans="1:39" ht="58.5" customHeight="1" x14ac:dyDescent="0.25">
      <c r="A47" s="175"/>
      <c r="B47" s="175"/>
      <c r="C47" s="204"/>
      <c r="D47" s="102"/>
      <c r="E47" s="207"/>
      <c r="F47" s="207"/>
      <c r="G47" s="207"/>
      <c r="H47" s="203"/>
      <c r="I47" s="207"/>
      <c r="J47" s="207"/>
      <c r="K47" s="211" t="s">
        <v>1280</v>
      </c>
      <c r="L47" s="211"/>
      <c r="M47" s="183">
        <f t="shared" si="2"/>
        <v>11</v>
      </c>
      <c r="N47" s="210">
        <v>0</v>
      </c>
      <c r="O47" s="210">
        <v>0</v>
      </c>
      <c r="P47" s="210">
        <v>1</v>
      </c>
      <c r="Q47" s="210">
        <v>1</v>
      </c>
      <c r="R47" s="210">
        <v>1</v>
      </c>
      <c r="S47" s="210">
        <v>0</v>
      </c>
      <c r="T47" s="210">
        <v>1</v>
      </c>
      <c r="U47" s="210">
        <v>2</v>
      </c>
      <c r="V47" s="210">
        <v>1</v>
      </c>
      <c r="W47" s="210">
        <v>2</v>
      </c>
      <c r="X47" s="210">
        <v>1</v>
      </c>
      <c r="Y47" s="210">
        <v>1</v>
      </c>
      <c r="Z47" s="182" t="s">
        <v>1279</v>
      </c>
      <c r="AA47" s="182" t="s">
        <v>1167</v>
      </c>
      <c r="AB47" s="180" t="s">
        <v>1168</v>
      </c>
      <c r="AC47" s="180"/>
      <c r="AD47" s="125"/>
      <c r="AE47" s="125"/>
      <c r="AF47" s="125"/>
      <c r="AG47" s="125"/>
      <c r="AH47" s="125"/>
      <c r="AI47" s="125"/>
      <c r="AJ47" s="125"/>
      <c r="AK47" s="125"/>
      <c r="AL47" s="125"/>
      <c r="AM47" s="125"/>
    </row>
    <row r="48" spans="1:39" ht="58.5" customHeight="1" x14ac:dyDescent="0.25">
      <c r="A48" s="175"/>
      <c r="B48" s="175"/>
      <c r="C48" s="204"/>
      <c r="D48" s="102"/>
      <c r="E48" s="207"/>
      <c r="F48" s="207"/>
      <c r="G48" s="207"/>
      <c r="H48" s="203"/>
      <c r="I48" s="207"/>
      <c r="J48" s="207"/>
      <c r="K48" s="209" t="s">
        <v>1281</v>
      </c>
      <c r="L48" s="209"/>
      <c r="M48" s="183">
        <f t="shared" si="2"/>
        <v>4.8839999999999995</v>
      </c>
      <c r="N48" s="210">
        <v>0.40699999999999997</v>
      </c>
      <c r="O48" s="210">
        <v>0.40699999999999997</v>
      </c>
      <c r="P48" s="210">
        <v>0.40699999999999997</v>
      </c>
      <c r="Q48" s="210">
        <v>0.40699999999999997</v>
      </c>
      <c r="R48" s="210">
        <v>0.40699999999999997</v>
      </c>
      <c r="S48" s="210">
        <v>0.40699999999999997</v>
      </c>
      <c r="T48" s="210">
        <v>0.40699999999999997</v>
      </c>
      <c r="U48" s="210">
        <v>0.40699999999999997</v>
      </c>
      <c r="V48" s="210">
        <v>0.40699999999999997</v>
      </c>
      <c r="W48" s="210">
        <v>0.40699999999999997</v>
      </c>
      <c r="X48" s="210">
        <v>0.40699999999999997</v>
      </c>
      <c r="Y48" s="210">
        <v>0.40699999999999997</v>
      </c>
      <c r="Z48" s="182" t="s">
        <v>1279</v>
      </c>
      <c r="AA48" s="182" t="s">
        <v>1167</v>
      </c>
      <c r="AB48" s="180" t="s">
        <v>1168</v>
      </c>
      <c r="AC48" s="180"/>
      <c r="AD48" s="125"/>
      <c r="AE48" s="125"/>
      <c r="AF48" s="125"/>
      <c r="AG48" s="125"/>
      <c r="AH48" s="125"/>
      <c r="AI48" s="125"/>
      <c r="AJ48" s="125"/>
      <c r="AK48" s="125"/>
      <c r="AL48" s="125"/>
      <c r="AM48" s="125"/>
    </row>
    <row r="49" spans="1:39" ht="58.5" customHeight="1" x14ac:dyDescent="0.25">
      <c r="A49" s="175"/>
      <c r="B49" s="175"/>
      <c r="C49" s="204"/>
      <c r="D49" s="102"/>
      <c r="E49" s="207"/>
      <c r="F49" s="207"/>
      <c r="G49" s="207"/>
      <c r="H49" s="203"/>
      <c r="I49" s="207"/>
      <c r="J49" s="207"/>
      <c r="K49" s="209" t="s">
        <v>1282</v>
      </c>
      <c r="L49" s="209"/>
      <c r="M49" s="183">
        <f t="shared" si="2"/>
        <v>8.5680000000000014</v>
      </c>
      <c r="N49" s="210">
        <v>0.71399999999999997</v>
      </c>
      <c r="O49" s="210">
        <v>0.71399999999999997</v>
      </c>
      <c r="P49" s="210">
        <v>0.71399999999999997</v>
      </c>
      <c r="Q49" s="210">
        <v>0.71399999999999997</v>
      </c>
      <c r="R49" s="210">
        <v>0.71399999999999997</v>
      </c>
      <c r="S49" s="210">
        <v>0.71399999999999997</v>
      </c>
      <c r="T49" s="210">
        <v>0.71399999999999997</v>
      </c>
      <c r="U49" s="210">
        <v>0.71399999999999997</v>
      </c>
      <c r="V49" s="210">
        <v>0.71399999999999997</v>
      </c>
      <c r="W49" s="210">
        <v>0.71399999999999997</v>
      </c>
      <c r="X49" s="210">
        <v>0.71399999999999997</v>
      </c>
      <c r="Y49" s="210">
        <v>0.71399999999999997</v>
      </c>
      <c r="Z49" s="182" t="s">
        <v>1279</v>
      </c>
      <c r="AA49" s="182" t="s">
        <v>1167</v>
      </c>
      <c r="AB49" s="180" t="s">
        <v>1168</v>
      </c>
      <c r="AC49" s="180"/>
      <c r="AD49" s="125"/>
      <c r="AE49" s="125"/>
      <c r="AF49" s="125"/>
      <c r="AG49" s="125"/>
      <c r="AH49" s="125"/>
      <c r="AI49" s="125"/>
      <c r="AJ49" s="125"/>
      <c r="AK49" s="125"/>
      <c r="AL49" s="125"/>
      <c r="AM49" s="125"/>
    </row>
    <row r="50" spans="1:39" ht="58.5" customHeight="1" x14ac:dyDescent="0.25">
      <c r="A50" s="175"/>
      <c r="B50" s="175"/>
      <c r="C50" s="204"/>
      <c r="D50" s="102"/>
      <c r="E50" s="207"/>
      <c r="F50" s="207"/>
      <c r="G50" s="207"/>
      <c r="H50" s="203"/>
      <c r="I50" s="207"/>
      <c r="J50" s="207"/>
      <c r="K50" s="209" t="s">
        <v>1283</v>
      </c>
      <c r="L50" s="209"/>
      <c r="M50" s="183">
        <f t="shared" si="2"/>
        <v>22.007999999999999</v>
      </c>
      <c r="N50" s="210">
        <v>1.8340000000000001</v>
      </c>
      <c r="O50" s="210">
        <v>1.8340000000000001</v>
      </c>
      <c r="P50" s="210">
        <v>1.8340000000000001</v>
      </c>
      <c r="Q50" s="210">
        <v>1.8340000000000001</v>
      </c>
      <c r="R50" s="210">
        <v>1.8340000000000001</v>
      </c>
      <c r="S50" s="210">
        <v>1.8340000000000001</v>
      </c>
      <c r="T50" s="210">
        <v>1.8340000000000001</v>
      </c>
      <c r="U50" s="210">
        <v>1.8340000000000001</v>
      </c>
      <c r="V50" s="210">
        <v>1.8340000000000001</v>
      </c>
      <c r="W50" s="210">
        <v>1.8340000000000001</v>
      </c>
      <c r="X50" s="210">
        <v>1.8340000000000001</v>
      </c>
      <c r="Y50" s="210">
        <v>1.8340000000000001</v>
      </c>
      <c r="Z50" s="182" t="s">
        <v>1279</v>
      </c>
      <c r="AA50" s="182" t="s">
        <v>1167</v>
      </c>
      <c r="AB50" s="180" t="s">
        <v>1168</v>
      </c>
      <c r="AC50" s="180"/>
      <c r="AD50" s="125"/>
      <c r="AE50" s="125"/>
      <c r="AF50" s="125"/>
      <c r="AG50" s="125"/>
      <c r="AH50" s="125"/>
      <c r="AI50" s="125"/>
      <c r="AJ50" s="125"/>
      <c r="AK50" s="125"/>
      <c r="AL50" s="125"/>
      <c r="AM50" s="125"/>
    </row>
    <row r="51" spans="1:39" ht="58.5" customHeight="1" x14ac:dyDescent="0.25">
      <c r="A51" s="175"/>
      <c r="B51" s="175"/>
      <c r="C51" s="204"/>
      <c r="D51" s="102"/>
      <c r="E51" s="207" t="s">
        <v>1284</v>
      </c>
      <c r="F51" s="207" t="s">
        <v>1285</v>
      </c>
      <c r="G51" s="207" t="s">
        <v>1286</v>
      </c>
      <c r="H51" s="203"/>
      <c r="I51" s="207" t="s">
        <v>1287</v>
      </c>
      <c r="J51" s="207" t="s">
        <v>1288</v>
      </c>
      <c r="K51" s="209" t="s">
        <v>1289</v>
      </c>
      <c r="L51" s="209"/>
      <c r="M51" s="183">
        <f t="shared" si="2"/>
        <v>23.388000000000005</v>
      </c>
      <c r="N51" s="210">
        <v>1.9490000000000001</v>
      </c>
      <c r="O51" s="210">
        <v>1.9490000000000001</v>
      </c>
      <c r="P51" s="210">
        <v>1.9490000000000001</v>
      </c>
      <c r="Q51" s="210">
        <v>1.9490000000000001</v>
      </c>
      <c r="R51" s="210">
        <v>1.9490000000000001</v>
      </c>
      <c r="S51" s="210">
        <v>1.9490000000000001</v>
      </c>
      <c r="T51" s="210">
        <v>1.9490000000000001</v>
      </c>
      <c r="U51" s="210">
        <v>1.9490000000000001</v>
      </c>
      <c r="V51" s="210">
        <v>1.9490000000000001</v>
      </c>
      <c r="W51" s="210">
        <v>1.9490000000000001</v>
      </c>
      <c r="X51" s="210">
        <v>1.9490000000000001</v>
      </c>
      <c r="Y51" s="210">
        <v>1.9490000000000001</v>
      </c>
      <c r="Z51" s="182" t="s">
        <v>1279</v>
      </c>
      <c r="AA51" s="182" t="s">
        <v>1167</v>
      </c>
      <c r="AB51" s="180" t="s">
        <v>1168</v>
      </c>
      <c r="AC51" s="180"/>
      <c r="AD51" s="125"/>
      <c r="AE51" s="125"/>
      <c r="AF51" s="125"/>
      <c r="AG51" s="125"/>
      <c r="AH51" s="125"/>
      <c r="AI51" s="125"/>
      <c r="AJ51" s="125"/>
      <c r="AK51" s="125"/>
      <c r="AL51" s="125"/>
      <c r="AM51" s="125"/>
    </row>
    <row r="52" spans="1:39" ht="58.5" customHeight="1" x14ac:dyDescent="0.25">
      <c r="A52" s="175"/>
      <c r="B52" s="175"/>
      <c r="C52" s="204"/>
      <c r="D52" s="102"/>
      <c r="E52" s="207"/>
      <c r="F52" s="207"/>
      <c r="G52" s="207"/>
      <c r="H52" s="203"/>
      <c r="I52" s="207"/>
      <c r="J52" s="207"/>
      <c r="K52" s="209" t="s">
        <v>1290</v>
      </c>
      <c r="L52" s="209"/>
      <c r="M52" s="183">
        <f t="shared" si="2"/>
        <v>9.5640000000000001</v>
      </c>
      <c r="N52" s="210">
        <v>0.79700000000000004</v>
      </c>
      <c r="O52" s="210">
        <v>0.79700000000000004</v>
      </c>
      <c r="P52" s="210">
        <v>0.79700000000000004</v>
      </c>
      <c r="Q52" s="210">
        <v>0.79700000000000004</v>
      </c>
      <c r="R52" s="210">
        <v>0.79700000000000004</v>
      </c>
      <c r="S52" s="210">
        <v>0.79700000000000004</v>
      </c>
      <c r="T52" s="210">
        <v>0.79700000000000004</v>
      </c>
      <c r="U52" s="210">
        <v>0.79700000000000004</v>
      </c>
      <c r="V52" s="210">
        <v>0.79700000000000004</v>
      </c>
      <c r="W52" s="210">
        <v>0.79700000000000004</v>
      </c>
      <c r="X52" s="210">
        <v>0.79700000000000004</v>
      </c>
      <c r="Y52" s="210">
        <v>0.79700000000000004</v>
      </c>
      <c r="Z52" s="182" t="s">
        <v>1279</v>
      </c>
      <c r="AA52" s="182" t="s">
        <v>1167</v>
      </c>
      <c r="AB52" s="180" t="s">
        <v>1168</v>
      </c>
      <c r="AC52" s="180"/>
      <c r="AD52" s="125"/>
      <c r="AE52" s="125"/>
      <c r="AF52" s="125"/>
      <c r="AG52" s="125"/>
      <c r="AH52" s="125"/>
      <c r="AI52" s="125"/>
      <c r="AJ52" s="125"/>
      <c r="AK52" s="125"/>
      <c r="AL52" s="125"/>
      <c r="AM52" s="125"/>
    </row>
    <row r="53" spans="1:39" ht="58.5" customHeight="1" x14ac:dyDescent="0.25">
      <c r="A53" s="175"/>
      <c r="B53" s="175"/>
      <c r="C53" s="204"/>
      <c r="D53" s="102"/>
      <c r="E53" s="207"/>
      <c r="F53" s="207"/>
      <c r="G53" s="207"/>
      <c r="H53" s="203"/>
      <c r="I53" s="207"/>
      <c r="J53" s="207"/>
      <c r="K53" s="209" t="s">
        <v>1291</v>
      </c>
      <c r="L53" s="209"/>
      <c r="M53" s="183">
        <f t="shared" si="2"/>
        <v>16.8</v>
      </c>
      <c r="N53" s="210">
        <v>1.4</v>
      </c>
      <c r="O53" s="210">
        <v>1.4</v>
      </c>
      <c r="P53" s="210">
        <v>1.4</v>
      </c>
      <c r="Q53" s="210">
        <v>1.4</v>
      </c>
      <c r="R53" s="210">
        <v>1.4</v>
      </c>
      <c r="S53" s="210">
        <v>1.4</v>
      </c>
      <c r="T53" s="210">
        <v>1.4</v>
      </c>
      <c r="U53" s="210">
        <v>1.4</v>
      </c>
      <c r="V53" s="210">
        <v>1.4</v>
      </c>
      <c r="W53" s="210">
        <v>1.4</v>
      </c>
      <c r="X53" s="210">
        <v>1.4</v>
      </c>
      <c r="Y53" s="210">
        <v>1.4</v>
      </c>
      <c r="Z53" s="182" t="s">
        <v>1279</v>
      </c>
      <c r="AA53" s="182" t="s">
        <v>1167</v>
      </c>
      <c r="AB53" s="180" t="s">
        <v>1168</v>
      </c>
      <c r="AC53" s="180"/>
      <c r="AD53" s="125"/>
      <c r="AE53" s="125"/>
      <c r="AF53" s="125"/>
      <c r="AG53" s="125"/>
      <c r="AH53" s="125"/>
      <c r="AI53" s="125"/>
      <c r="AJ53" s="125"/>
      <c r="AK53" s="125"/>
      <c r="AL53" s="125"/>
      <c r="AM53" s="125"/>
    </row>
    <row r="54" spans="1:39" ht="58.5" customHeight="1" x14ac:dyDescent="0.25">
      <c r="A54" s="175"/>
      <c r="B54" s="175"/>
      <c r="C54" s="204"/>
      <c r="D54" s="102"/>
      <c r="E54" s="207"/>
      <c r="F54" s="207"/>
      <c r="G54" s="207"/>
      <c r="H54" s="203"/>
      <c r="I54" s="207"/>
      <c r="J54" s="207"/>
      <c r="K54" s="209" t="s">
        <v>1292</v>
      </c>
      <c r="L54" s="209"/>
      <c r="M54" s="183">
        <f t="shared" si="2"/>
        <v>43.116000000000014</v>
      </c>
      <c r="N54" s="210">
        <v>3.593</v>
      </c>
      <c r="O54" s="210">
        <v>3.593</v>
      </c>
      <c r="P54" s="210">
        <v>3.593</v>
      </c>
      <c r="Q54" s="210">
        <v>3.593</v>
      </c>
      <c r="R54" s="210">
        <v>3.593</v>
      </c>
      <c r="S54" s="210">
        <v>3.593</v>
      </c>
      <c r="T54" s="210">
        <v>3.593</v>
      </c>
      <c r="U54" s="210">
        <v>3.593</v>
      </c>
      <c r="V54" s="210">
        <v>3.593</v>
      </c>
      <c r="W54" s="210">
        <v>3.593</v>
      </c>
      <c r="X54" s="210">
        <v>3.593</v>
      </c>
      <c r="Y54" s="210">
        <v>3.593</v>
      </c>
      <c r="Z54" s="182" t="s">
        <v>1279</v>
      </c>
      <c r="AA54" s="182" t="s">
        <v>1167</v>
      </c>
      <c r="AB54" s="180" t="s">
        <v>1168</v>
      </c>
      <c r="AC54" s="180"/>
      <c r="AD54" s="125"/>
      <c r="AE54" s="125"/>
      <c r="AF54" s="125"/>
      <c r="AG54" s="125"/>
      <c r="AH54" s="125"/>
      <c r="AI54" s="125"/>
      <c r="AJ54" s="125"/>
      <c r="AK54" s="125"/>
      <c r="AL54" s="125"/>
      <c r="AM54" s="125"/>
    </row>
    <row r="55" spans="1:39" ht="108" x14ac:dyDescent="0.25">
      <c r="A55" s="175"/>
      <c r="B55" s="175"/>
      <c r="C55" s="204"/>
      <c r="D55" s="102"/>
      <c r="E55" s="212" t="s">
        <v>1293</v>
      </c>
      <c r="F55" s="213" t="s">
        <v>1294</v>
      </c>
      <c r="G55" s="213" t="s">
        <v>1295</v>
      </c>
      <c r="H55" s="203"/>
      <c r="I55" s="213" t="s">
        <v>1296</v>
      </c>
      <c r="J55" s="182"/>
      <c r="K55" s="214" t="s">
        <v>1297</v>
      </c>
      <c r="L55" s="209"/>
      <c r="M55" s="183">
        <f>SUM(N55:Y55)</f>
        <v>2500</v>
      </c>
      <c r="N55" s="214">
        <v>150</v>
      </c>
      <c r="O55" s="214">
        <v>150</v>
      </c>
      <c r="P55" s="214">
        <v>150</v>
      </c>
      <c r="Q55" s="214">
        <v>200</v>
      </c>
      <c r="R55" s="214">
        <v>200</v>
      </c>
      <c r="S55" s="214">
        <v>200</v>
      </c>
      <c r="T55" s="214">
        <v>200</v>
      </c>
      <c r="U55" s="214">
        <v>200</v>
      </c>
      <c r="V55" s="214">
        <v>200</v>
      </c>
      <c r="W55" s="214">
        <v>250</v>
      </c>
      <c r="X55" s="214">
        <v>250</v>
      </c>
      <c r="Y55" s="214">
        <v>350</v>
      </c>
      <c r="Z55" s="214" t="s">
        <v>1297</v>
      </c>
      <c r="AA55" s="182" t="s">
        <v>1167</v>
      </c>
      <c r="AB55" s="215" t="s">
        <v>1168</v>
      </c>
      <c r="AC55" s="180"/>
      <c r="AD55" s="125"/>
      <c r="AE55" s="125"/>
      <c r="AF55" s="125"/>
      <c r="AG55" s="125"/>
      <c r="AH55" s="125"/>
      <c r="AI55" s="125"/>
      <c r="AJ55" s="125"/>
      <c r="AK55" s="125"/>
      <c r="AL55" s="125"/>
      <c r="AM55" s="125"/>
    </row>
    <row r="56" spans="1:39" ht="96" customHeight="1" x14ac:dyDescent="0.25">
      <c r="A56" s="175"/>
      <c r="B56" s="175"/>
      <c r="C56" s="204"/>
      <c r="D56" s="102"/>
      <c r="E56" s="179" t="s">
        <v>1298</v>
      </c>
      <c r="F56" s="203" t="s">
        <v>1299</v>
      </c>
      <c r="G56" s="203" t="s">
        <v>1300</v>
      </c>
      <c r="H56" s="206"/>
      <c r="I56" s="203" t="s">
        <v>1299</v>
      </c>
      <c r="J56" s="203"/>
      <c r="K56" s="203" t="s">
        <v>1301</v>
      </c>
      <c r="L56" s="211"/>
      <c r="M56" s="183">
        <f t="shared" si="2"/>
        <v>810</v>
      </c>
      <c r="N56" s="216">
        <v>60</v>
      </c>
      <c r="O56" s="216">
        <v>60</v>
      </c>
      <c r="P56" s="216">
        <v>60</v>
      </c>
      <c r="Q56" s="216">
        <v>60</v>
      </c>
      <c r="R56" s="216">
        <v>60</v>
      </c>
      <c r="S56" s="216">
        <v>60</v>
      </c>
      <c r="T56" s="216">
        <v>100</v>
      </c>
      <c r="U56" s="216">
        <v>100</v>
      </c>
      <c r="V56" s="216">
        <v>100</v>
      </c>
      <c r="W56" s="216">
        <v>50</v>
      </c>
      <c r="X56" s="216">
        <v>50</v>
      </c>
      <c r="Y56" s="216">
        <v>50</v>
      </c>
      <c r="Z56" s="182" t="s">
        <v>1302</v>
      </c>
      <c r="AA56" s="182" t="s">
        <v>1167</v>
      </c>
      <c r="AB56" s="182" t="s">
        <v>1168</v>
      </c>
      <c r="AC56" s="180"/>
      <c r="AD56" s="125"/>
      <c r="AE56" s="125"/>
      <c r="AF56" s="125"/>
      <c r="AG56" s="125"/>
      <c r="AH56" s="125"/>
      <c r="AI56" s="125"/>
      <c r="AJ56" s="125"/>
      <c r="AK56" s="125"/>
      <c r="AL56" s="125"/>
      <c r="AM56" s="125"/>
    </row>
    <row r="57" spans="1:39" ht="85.5" customHeight="1" x14ac:dyDescent="0.25">
      <c r="A57" s="175"/>
      <c r="B57" s="175"/>
      <c r="C57" s="204"/>
      <c r="D57" s="102"/>
      <c r="E57" s="217" t="s">
        <v>1303</v>
      </c>
      <c r="F57" s="211"/>
      <c r="G57" s="211" t="s">
        <v>1304</v>
      </c>
      <c r="H57" s="206"/>
      <c r="I57" s="218" t="s">
        <v>1305</v>
      </c>
      <c r="J57" s="211" t="s">
        <v>1306</v>
      </c>
      <c r="K57" s="211" t="s">
        <v>1307</v>
      </c>
      <c r="L57" s="219" t="s">
        <v>1308</v>
      </c>
      <c r="M57" s="183">
        <f t="shared" si="2"/>
        <v>12</v>
      </c>
      <c r="N57" s="220">
        <v>1</v>
      </c>
      <c r="O57" s="220">
        <v>1</v>
      </c>
      <c r="P57" s="220">
        <v>1</v>
      </c>
      <c r="Q57" s="220">
        <v>1</v>
      </c>
      <c r="R57" s="220">
        <v>1</v>
      </c>
      <c r="S57" s="220">
        <v>1</v>
      </c>
      <c r="T57" s="220">
        <v>1</v>
      </c>
      <c r="U57" s="220">
        <v>1</v>
      </c>
      <c r="V57" s="220">
        <v>1</v>
      </c>
      <c r="W57" s="220">
        <v>1</v>
      </c>
      <c r="X57" s="220">
        <v>1</v>
      </c>
      <c r="Y57" s="220">
        <v>1</v>
      </c>
      <c r="Z57" s="221" t="s">
        <v>1309</v>
      </c>
      <c r="AA57" s="221" t="s">
        <v>1310</v>
      </c>
      <c r="AB57" s="221" t="s">
        <v>1311</v>
      </c>
      <c r="AC57" s="222"/>
      <c r="AD57" s="125"/>
      <c r="AE57" s="125"/>
      <c r="AF57" s="125"/>
      <c r="AG57" s="125"/>
      <c r="AH57" s="125"/>
      <c r="AI57" s="125"/>
      <c r="AJ57" s="125"/>
      <c r="AK57" s="125"/>
      <c r="AL57" s="125"/>
      <c r="AM57" s="125"/>
    </row>
    <row r="58" spans="1:39" ht="97.5" customHeight="1" x14ac:dyDescent="0.25">
      <c r="A58" s="175"/>
      <c r="B58" s="175"/>
      <c r="C58" s="204"/>
      <c r="D58" s="102"/>
      <c r="E58" s="217"/>
      <c r="F58" s="211"/>
      <c r="G58" s="211" t="s">
        <v>1312</v>
      </c>
      <c r="H58" s="206"/>
      <c r="I58" s="218" t="s">
        <v>1313</v>
      </c>
      <c r="J58" s="211" t="s">
        <v>1314</v>
      </c>
      <c r="K58" s="211" t="s">
        <v>1307</v>
      </c>
      <c r="L58" s="219" t="s">
        <v>1315</v>
      </c>
      <c r="M58" s="183">
        <f t="shared" si="2"/>
        <v>300</v>
      </c>
      <c r="N58" s="220">
        <v>25</v>
      </c>
      <c r="O58" s="220">
        <v>25</v>
      </c>
      <c r="P58" s="220">
        <v>25</v>
      </c>
      <c r="Q58" s="220">
        <v>25</v>
      </c>
      <c r="R58" s="220">
        <v>25</v>
      </c>
      <c r="S58" s="220">
        <v>25</v>
      </c>
      <c r="T58" s="220">
        <v>25</v>
      </c>
      <c r="U58" s="220">
        <v>25</v>
      </c>
      <c r="V58" s="220">
        <v>25</v>
      </c>
      <c r="W58" s="220">
        <v>25</v>
      </c>
      <c r="X58" s="220">
        <v>25</v>
      </c>
      <c r="Y58" s="220">
        <v>25</v>
      </c>
      <c r="Z58" s="221" t="s">
        <v>1316</v>
      </c>
      <c r="AA58" s="221" t="s">
        <v>1317</v>
      </c>
      <c r="AB58" s="221" t="s">
        <v>1311</v>
      </c>
      <c r="AC58" s="222"/>
      <c r="AD58" s="125"/>
      <c r="AE58" s="125"/>
      <c r="AF58" s="125"/>
      <c r="AG58" s="125"/>
      <c r="AH58" s="125"/>
      <c r="AI58" s="125"/>
      <c r="AJ58" s="125"/>
      <c r="AK58" s="125"/>
      <c r="AL58" s="125"/>
      <c r="AM58" s="125"/>
    </row>
    <row r="59" spans="1:39" ht="91.5" customHeight="1" x14ac:dyDescent="0.25">
      <c r="A59" s="175"/>
      <c r="B59" s="175"/>
      <c r="C59" s="204"/>
      <c r="D59" s="102" t="s">
        <v>516</v>
      </c>
      <c r="E59" s="179" t="s">
        <v>1318</v>
      </c>
      <c r="F59" s="179"/>
      <c r="G59" s="182" t="s">
        <v>1319</v>
      </c>
      <c r="H59" s="206"/>
      <c r="I59" s="182" t="s">
        <v>1320</v>
      </c>
      <c r="J59" s="180"/>
      <c r="K59" s="182" t="s">
        <v>1207</v>
      </c>
      <c r="L59" s="180"/>
      <c r="M59" s="183">
        <f>+AVERAGE(N59:Y59)</f>
        <v>12</v>
      </c>
      <c r="N59" s="183">
        <v>12</v>
      </c>
      <c r="O59" s="183">
        <v>12</v>
      </c>
      <c r="P59" s="183">
        <v>12</v>
      </c>
      <c r="Q59" s="183">
        <v>12</v>
      </c>
      <c r="R59" s="183">
        <v>12</v>
      </c>
      <c r="S59" s="183">
        <v>12</v>
      </c>
      <c r="T59" s="183">
        <v>12</v>
      </c>
      <c r="U59" s="183">
        <v>12</v>
      </c>
      <c r="V59" s="183">
        <v>12</v>
      </c>
      <c r="W59" s="183">
        <v>12</v>
      </c>
      <c r="X59" s="183">
        <v>12</v>
      </c>
      <c r="Y59" s="183">
        <v>12</v>
      </c>
      <c r="Z59" s="182" t="s">
        <v>1208</v>
      </c>
      <c r="AA59" s="182" t="s">
        <v>1209</v>
      </c>
      <c r="AB59" s="182" t="s">
        <v>1210</v>
      </c>
      <c r="AC59" s="180"/>
      <c r="AD59" s="125"/>
      <c r="AE59" s="125"/>
      <c r="AF59" s="125"/>
      <c r="AG59" s="125"/>
      <c r="AH59" s="125"/>
      <c r="AI59" s="125"/>
      <c r="AJ59" s="125"/>
      <c r="AK59" s="125"/>
      <c r="AL59" s="125"/>
      <c r="AM59" s="125"/>
    </row>
    <row r="60" spans="1:39" ht="76.5" customHeight="1" x14ac:dyDescent="0.25">
      <c r="A60" s="175"/>
      <c r="B60" s="175"/>
      <c r="C60" s="204"/>
      <c r="D60" s="102"/>
      <c r="E60" s="179" t="s">
        <v>1219</v>
      </c>
      <c r="F60" s="179"/>
      <c r="G60" s="182" t="s">
        <v>1321</v>
      </c>
      <c r="H60" s="206"/>
      <c r="I60" s="182" t="s">
        <v>1322</v>
      </c>
      <c r="J60" s="180"/>
      <c r="K60" s="182" t="s">
        <v>1207</v>
      </c>
      <c r="L60" s="180"/>
      <c r="M60" s="183">
        <f>+AVERAGE(N60:Y60)</f>
        <v>14</v>
      </c>
      <c r="N60" s="183">
        <v>14</v>
      </c>
      <c r="O60" s="183">
        <v>14</v>
      </c>
      <c r="P60" s="183">
        <v>14</v>
      </c>
      <c r="Q60" s="183">
        <v>14</v>
      </c>
      <c r="R60" s="183">
        <v>14</v>
      </c>
      <c r="S60" s="183">
        <v>14</v>
      </c>
      <c r="T60" s="183">
        <v>14</v>
      </c>
      <c r="U60" s="183">
        <v>14</v>
      </c>
      <c r="V60" s="183">
        <v>14</v>
      </c>
      <c r="W60" s="183">
        <v>14</v>
      </c>
      <c r="X60" s="183">
        <v>14</v>
      </c>
      <c r="Y60" s="183">
        <v>14</v>
      </c>
      <c r="Z60" s="182" t="s">
        <v>1208</v>
      </c>
      <c r="AA60" s="182" t="s">
        <v>1209</v>
      </c>
      <c r="AB60" s="182" t="s">
        <v>1210</v>
      </c>
      <c r="AC60" s="180"/>
      <c r="AD60" s="125"/>
      <c r="AE60" s="125"/>
      <c r="AF60" s="125"/>
      <c r="AG60" s="125"/>
      <c r="AH60" s="125"/>
      <c r="AI60" s="125"/>
      <c r="AJ60" s="125"/>
      <c r="AK60" s="125"/>
      <c r="AL60" s="125"/>
      <c r="AM60" s="125"/>
    </row>
    <row r="61" spans="1:39" s="195" customFormat="1" ht="96" customHeight="1" x14ac:dyDescent="0.25">
      <c r="A61" s="185"/>
      <c r="B61" s="185"/>
      <c r="C61" s="204"/>
      <c r="D61" s="102"/>
      <c r="E61" s="205" t="s">
        <v>1323</v>
      </c>
      <c r="F61" s="223" t="s">
        <v>1324</v>
      </c>
      <c r="G61" s="223" t="s">
        <v>1324</v>
      </c>
      <c r="H61" s="224" t="s">
        <v>1325</v>
      </c>
      <c r="I61" s="223" t="s">
        <v>1326</v>
      </c>
      <c r="J61" s="181"/>
      <c r="K61" s="181" t="s">
        <v>1327</v>
      </c>
      <c r="L61" s="181"/>
      <c r="M61" s="225">
        <v>1</v>
      </c>
      <c r="N61" s="169"/>
      <c r="O61" s="169"/>
      <c r="P61" s="169"/>
      <c r="Q61" s="169"/>
      <c r="R61" s="169"/>
      <c r="S61" s="169"/>
      <c r="T61" s="169"/>
      <c r="U61" s="199">
        <v>0.1</v>
      </c>
      <c r="V61" s="199">
        <v>0.2</v>
      </c>
      <c r="W61" s="199">
        <v>0.3</v>
      </c>
      <c r="X61" s="199">
        <v>0.4</v>
      </c>
      <c r="Y61" s="199">
        <v>0.5</v>
      </c>
      <c r="Z61" s="185" t="s">
        <v>1175</v>
      </c>
      <c r="AA61" s="169" t="s">
        <v>1176</v>
      </c>
      <c r="AB61" s="192" t="s">
        <v>1183</v>
      </c>
      <c r="AC61" s="181"/>
    </row>
    <row r="62" spans="1:39" ht="79.5" customHeight="1" x14ac:dyDescent="0.25">
      <c r="A62" s="175"/>
      <c r="B62" s="175"/>
      <c r="C62" s="226" t="s">
        <v>86</v>
      </c>
      <c r="D62" s="179" t="s">
        <v>87</v>
      </c>
      <c r="E62" s="205" t="s">
        <v>1328</v>
      </c>
      <c r="F62" s="179"/>
      <c r="G62" s="203" t="s">
        <v>1329</v>
      </c>
      <c r="H62" s="205"/>
      <c r="I62" s="203" t="s">
        <v>1330</v>
      </c>
      <c r="J62" s="203" t="s">
        <v>1331</v>
      </c>
      <c r="K62" s="203" t="s">
        <v>1332</v>
      </c>
      <c r="L62" s="227"/>
      <c r="M62" s="216">
        <f t="shared" ref="M62:M67" si="3">SUM(N62:Y62)</f>
        <v>60</v>
      </c>
      <c r="N62" s="228">
        <v>5</v>
      </c>
      <c r="O62" s="228">
        <v>5</v>
      </c>
      <c r="P62" s="228">
        <v>5</v>
      </c>
      <c r="Q62" s="228">
        <v>5</v>
      </c>
      <c r="R62" s="228">
        <v>5</v>
      </c>
      <c r="S62" s="228">
        <v>5</v>
      </c>
      <c r="T62" s="228">
        <v>5</v>
      </c>
      <c r="U62" s="228">
        <v>5</v>
      </c>
      <c r="V62" s="228">
        <v>5</v>
      </c>
      <c r="W62" s="228">
        <v>5</v>
      </c>
      <c r="X62" s="228">
        <v>5</v>
      </c>
      <c r="Y62" s="228">
        <v>5</v>
      </c>
      <c r="Z62" s="203" t="s">
        <v>1333</v>
      </c>
      <c r="AA62" s="180" t="s">
        <v>1334</v>
      </c>
      <c r="AB62" s="182" t="s">
        <v>1335</v>
      </c>
      <c r="AC62" s="180"/>
      <c r="AD62" s="125"/>
      <c r="AE62" s="125"/>
      <c r="AF62" s="125"/>
      <c r="AG62" s="125"/>
      <c r="AH62" s="125"/>
      <c r="AI62" s="125"/>
      <c r="AJ62" s="125"/>
      <c r="AK62" s="125"/>
      <c r="AL62" s="125"/>
      <c r="AM62" s="125"/>
    </row>
    <row r="63" spans="1:39" ht="70.5" customHeight="1" x14ac:dyDescent="0.25">
      <c r="A63" s="175"/>
      <c r="B63" s="175"/>
      <c r="C63" s="229"/>
      <c r="D63" s="107" t="s">
        <v>127</v>
      </c>
      <c r="E63" s="179" t="s">
        <v>1336</v>
      </c>
      <c r="F63" s="179"/>
      <c r="G63" s="182" t="s">
        <v>1337</v>
      </c>
      <c r="H63" s="203"/>
      <c r="I63" s="182" t="s">
        <v>1338</v>
      </c>
      <c r="J63" s="180"/>
      <c r="K63" s="180" t="s">
        <v>1339</v>
      </c>
      <c r="L63" s="180"/>
      <c r="M63" s="216">
        <f t="shared" si="3"/>
        <v>2</v>
      </c>
      <c r="N63" s="183"/>
      <c r="O63" s="183"/>
      <c r="P63" s="183"/>
      <c r="Q63" s="183">
        <v>1</v>
      </c>
      <c r="R63" s="183"/>
      <c r="S63" s="183"/>
      <c r="T63" s="183"/>
      <c r="U63" s="183">
        <v>1</v>
      </c>
      <c r="V63" s="183"/>
      <c r="W63" s="183"/>
      <c r="X63" s="183"/>
      <c r="Y63" s="183"/>
      <c r="Z63" s="180" t="s">
        <v>1208</v>
      </c>
      <c r="AA63" s="182" t="s">
        <v>1209</v>
      </c>
      <c r="AB63" s="182" t="s">
        <v>1210</v>
      </c>
      <c r="AC63" s="180"/>
      <c r="AD63" s="125"/>
      <c r="AE63" s="125"/>
      <c r="AF63" s="125"/>
      <c r="AG63" s="125"/>
      <c r="AH63" s="125"/>
      <c r="AI63" s="125"/>
      <c r="AJ63" s="125"/>
      <c r="AK63" s="125"/>
      <c r="AL63" s="125"/>
      <c r="AM63" s="125"/>
    </row>
    <row r="64" spans="1:39" ht="73.5" customHeight="1" x14ac:dyDescent="0.25">
      <c r="A64" s="175"/>
      <c r="B64" s="175"/>
      <c r="C64" s="229"/>
      <c r="D64" s="107"/>
      <c r="E64" s="107" t="s">
        <v>1340</v>
      </c>
      <c r="F64" s="102" t="s">
        <v>1341</v>
      </c>
      <c r="G64" s="180" t="s">
        <v>1342</v>
      </c>
      <c r="H64" s="230"/>
      <c r="I64" s="182" t="s">
        <v>1343</v>
      </c>
      <c r="J64" s="180"/>
      <c r="K64" s="182" t="s">
        <v>1344</v>
      </c>
      <c r="L64" s="180"/>
      <c r="M64" s="216">
        <f t="shared" si="3"/>
        <v>3850</v>
      </c>
      <c r="N64" s="169"/>
      <c r="O64" s="169">
        <v>350</v>
      </c>
      <c r="P64" s="169">
        <v>350</v>
      </c>
      <c r="Q64" s="169">
        <v>350</v>
      </c>
      <c r="R64" s="169">
        <v>350</v>
      </c>
      <c r="S64" s="169">
        <v>350</v>
      </c>
      <c r="T64" s="169">
        <v>350</v>
      </c>
      <c r="U64" s="169">
        <v>350</v>
      </c>
      <c r="V64" s="169">
        <v>350</v>
      </c>
      <c r="W64" s="169">
        <v>350</v>
      </c>
      <c r="X64" s="169">
        <v>350</v>
      </c>
      <c r="Y64" s="169">
        <v>350</v>
      </c>
      <c r="Z64" s="182" t="s">
        <v>1345</v>
      </c>
      <c r="AA64" s="182" t="s">
        <v>1209</v>
      </c>
      <c r="AB64" s="182" t="s">
        <v>1346</v>
      </c>
      <c r="AC64" s="184"/>
      <c r="AD64" s="125"/>
      <c r="AE64" s="125"/>
      <c r="AF64" s="125"/>
      <c r="AG64" s="125"/>
      <c r="AH64" s="125"/>
      <c r="AI64" s="125"/>
      <c r="AJ64" s="125"/>
      <c r="AK64" s="125"/>
      <c r="AL64" s="125"/>
      <c r="AM64" s="125"/>
    </row>
    <row r="65" spans="1:39" ht="43.5" customHeight="1" x14ac:dyDescent="0.25">
      <c r="A65" s="175"/>
      <c r="B65" s="175"/>
      <c r="C65" s="229"/>
      <c r="D65" s="107"/>
      <c r="E65" s="107"/>
      <c r="F65" s="102"/>
      <c r="G65" s="182" t="s">
        <v>1347</v>
      </c>
      <c r="H65" s="231"/>
      <c r="I65" s="182" t="s">
        <v>1348</v>
      </c>
      <c r="J65" s="180"/>
      <c r="K65" s="182" t="s">
        <v>1349</v>
      </c>
      <c r="L65" s="180"/>
      <c r="M65" s="216">
        <f t="shared" si="3"/>
        <v>3500</v>
      </c>
      <c r="N65" s="169"/>
      <c r="O65" s="169"/>
      <c r="P65" s="169">
        <v>350</v>
      </c>
      <c r="Q65" s="169">
        <v>350</v>
      </c>
      <c r="R65" s="169">
        <v>350</v>
      </c>
      <c r="S65" s="169">
        <v>350</v>
      </c>
      <c r="T65" s="169">
        <v>350</v>
      </c>
      <c r="U65" s="169">
        <v>350</v>
      </c>
      <c r="V65" s="169">
        <v>350</v>
      </c>
      <c r="W65" s="169">
        <v>350</v>
      </c>
      <c r="X65" s="169">
        <v>350</v>
      </c>
      <c r="Y65" s="169">
        <v>350</v>
      </c>
      <c r="Z65" s="180" t="s">
        <v>1345</v>
      </c>
      <c r="AA65" s="182" t="s">
        <v>1209</v>
      </c>
      <c r="AB65" s="182" t="s">
        <v>1346</v>
      </c>
      <c r="AC65" s="180"/>
      <c r="AD65" s="125"/>
      <c r="AE65" s="125"/>
      <c r="AF65" s="125"/>
      <c r="AG65" s="125"/>
      <c r="AH65" s="125"/>
      <c r="AI65" s="125"/>
      <c r="AJ65" s="125"/>
      <c r="AK65" s="125"/>
      <c r="AL65" s="125"/>
      <c r="AM65" s="125"/>
    </row>
    <row r="66" spans="1:39" ht="67.5" customHeight="1" x14ac:dyDescent="0.25">
      <c r="A66" s="175"/>
      <c r="B66" s="175"/>
      <c r="C66" s="229"/>
      <c r="D66" s="107"/>
      <c r="E66" s="102" t="s">
        <v>1350</v>
      </c>
      <c r="F66" s="107" t="s">
        <v>1351</v>
      </c>
      <c r="G66" s="232" t="s">
        <v>1352</v>
      </c>
      <c r="H66" s="203"/>
      <c r="I66" s="182" t="s">
        <v>1353</v>
      </c>
      <c r="J66" s="180"/>
      <c r="K66" s="182" t="s">
        <v>1354</v>
      </c>
      <c r="L66" s="180"/>
      <c r="M66" s="216">
        <f t="shared" si="3"/>
        <v>4000</v>
      </c>
      <c r="N66" s="183">
        <v>0</v>
      </c>
      <c r="O66" s="183">
        <v>400</v>
      </c>
      <c r="P66" s="183">
        <v>400</v>
      </c>
      <c r="Q66" s="183">
        <v>400</v>
      </c>
      <c r="R66" s="183">
        <v>400</v>
      </c>
      <c r="S66" s="183">
        <v>400</v>
      </c>
      <c r="T66" s="183">
        <v>400</v>
      </c>
      <c r="U66" s="183">
        <v>400</v>
      </c>
      <c r="V66" s="183">
        <v>400</v>
      </c>
      <c r="W66" s="183">
        <v>400</v>
      </c>
      <c r="X66" s="183">
        <v>400</v>
      </c>
      <c r="Y66" s="183"/>
      <c r="Z66" s="180" t="s">
        <v>1345</v>
      </c>
      <c r="AA66" s="182" t="s">
        <v>1209</v>
      </c>
      <c r="AB66" s="182" t="s">
        <v>1346</v>
      </c>
      <c r="AC66" s="233"/>
      <c r="AD66" s="125"/>
      <c r="AE66" s="125"/>
      <c r="AF66" s="125"/>
      <c r="AG66" s="125"/>
      <c r="AH66" s="125"/>
      <c r="AI66" s="125"/>
      <c r="AJ66" s="125"/>
      <c r="AK66" s="125"/>
      <c r="AL66" s="125"/>
      <c r="AM66" s="125"/>
    </row>
    <row r="67" spans="1:39" s="236" customFormat="1" ht="67.5" customHeight="1" x14ac:dyDescent="0.25">
      <c r="A67" s="234"/>
      <c r="B67" s="234"/>
      <c r="C67" s="229"/>
      <c r="D67" s="107"/>
      <c r="E67" s="102"/>
      <c r="F67" s="107"/>
      <c r="G67" s="232" t="s">
        <v>1355</v>
      </c>
      <c r="H67" s="203"/>
      <c r="I67" s="232" t="s">
        <v>1356</v>
      </c>
      <c r="J67" s="235"/>
      <c r="K67" s="232" t="s">
        <v>1357</v>
      </c>
      <c r="L67" s="235"/>
      <c r="M67" s="216">
        <f t="shared" si="3"/>
        <v>4000</v>
      </c>
      <c r="N67" s="215">
        <v>0</v>
      </c>
      <c r="O67" s="183">
        <v>360</v>
      </c>
      <c r="P67" s="183">
        <v>400</v>
      </c>
      <c r="Q67" s="183">
        <v>400</v>
      </c>
      <c r="R67" s="183">
        <v>400</v>
      </c>
      <c r="S67" s="183">
        <v>400</v>
      </c>
      <c r="T67" s="183">
        <v>400</v>
      </c>
      <c r="U67" s="183">
        <v>400</v>
      </c>
      <c r="V67" s="183">
        <v>400</v>
      </c>
      <c r="W67" s="183">
        <v>400</v>
      </c>
      <c r="X67" s="183">
        <v>400</v>
      </c>
      <c r="Y67" s="215">
        <v>40</v>
      </c>
      <c r="Z67" s="180" t="s">
        <v>1345</v>
      </c>
      <c r="AA67" s="182" t="s">
        <v>1209</v>
      </c>
      <c r="AB67" s="182" t="s">
        <v>1346</v>
      </c>
      <c r="AC67" s="235"/>
    </row>
    <row r="68" spans="1:39" s="236" customFormat="1" ht="67.5" customHeight="1" x14ac:dyDescent="0.25">
      <c r="A68" s="234"/>
      <c r="B68" s="234"/>
      <c r="C68" s="229"/>
      <c r="D68" s="107"/>
      <c r="E68" s="237" t="s">
        <v>1358</v>
      </c>
      <c r="F68" s="237"/>
      <c r="G68" s="232" t="s">
        <v>1359</v>
      </c>
      <c r="H68" s="203"/>
      <c r="I68" s="232" t="s">
        <v>1360</v>
      </c>
      <c r="J68" s="232" t="s">
        <v>1361</v>
      </c>
      <c r="K68" s="232" t="s">
        <v>1362</v>
      </c>
      <c r="L68" s="235"/>
      <c r="M68" s="228">
        <f>+AVERAGE(N68:Y68)</f>
        <v>4</v>
      </c>
      <c r="N68" s="215">
        <v>4</v>
      </c>
      <c r="O68" s="215">
        <v>4</v>
      </c>
      <c r="P68" s="215">
        <v>4</v>
      </c>
      <c r="Q68" s="215">
        <v>4</v>
      </c>
      <c r="R68" s="215">
        <v>4</v>
      </c>
      <c r="S68" s="215">
        <v>4</v>
      </c>
      <c r="T68" s="215">
        <v>4</v>
      </c>
      <c r="U68" s="215">
        <v>4</v>
      </c>
      <c r="V68" s="215">
        <v>4</v>
      </c>
      <c r="W68" s="215">
        <v>4</v>
      </c>
      <c r="X68" s="215">
        <v>4</v>
      </c>
      <c r="Y68" s="215">
        <v>4</v>
      </c>
      <c r="Z68" s="182" t="s">
        <v>1363</v>
      </c>
      <c r="AA68" s="182" t="s">
        <v>1209</v>
      </c>
      <c r="AB68" s="182" t="s">
        <v>1346</v>
      </c>
      <c r="AC68" s="235"/>
    </row>
    <row r="69" spans="1:39" s="236" customFormat="1" ht="67.5" customHeight="1" x14ac:dyDescent="0.25">
      <c r="A69" s="234"/>
      <c r="B69" s="234"/>
      <c r="C69" s="229"/>
      <c r="D69" s="107"/>
      <c r="E69" s="107" t="s">
        <v>1364</v>
      </c>
      <c r="F69" s="107"/>
      <c r="G69" s="238" t="s">
        <v>1365</v>
      </c>
      <c r="H69" s="203"/>
      <c r="I69" s="238" t="s">
        <v>1366</v>
      </c>
      <c r="J69" s="232" t="s">
        <v>1367</v>
      </c>
      <c r="K69" s="232" t="s">
        <v>1362</v>
      </c>
      <c r="L69" s="235"/>
      <c r="M69" s="228">
        <f t="shared" ref="M69:M73" si="4">+AVERAGE(N69:Y69)</f>
        <v>4</v>
      </c>
      <c r="N69" s="228">
        <v>4</v>
      </c>
      <c r="O69" s="228">
        <v>4</v>
      </c>
      <c r="P69" s="228">
        <v>4</v>
      </c>
      <c r="Q69" s="228">
        <v>4</v>
      </c>
      <c r="R69" s="228">
        <v>4</v>
      </c>
      <c r="S69" s="228">
        <v>4</v>
      </c>
      <c r="T69" s="228">
        <v>4</v>
      </c>
      <c r="U69" s="228">
        <v>4</v>
      </c>
      <c r="V69" s="228">
        <v>4</v>
      </c>
      <c r="W69" s="228">
        <v>4</v>
      </c>
      <c r="X69" s="228">
        <v>4</v>
      </c>
      <c r="Y69" s="228">
        <v>4</v>
      </c>
      <c r="Z69" s="182" t="s">
        <v>1368</v>
      </c>
      <c r="AA69" s="182" t="s">
        <v>1209</v>
      </c>
      <c r="AB69" s="182" t="s">
        <v>1346</v>
      </c>
      <c r="AC69" s="235"/>
    </row>
    <row r="70" spans="1:39" s="236" customFormat="1" ht="67.5" customHeight="1" x14ac:dyDescent="0.25">
      <c r="A70" s="234"/>
      <c r="B70" s="234"/>
      <c r="C70" s="229"/>
      <c r="D70" s="107"/>
      <c r="E70" s="107"/>
      <c r="F70" s="107"/>
      <c r="G70" s="238"/>
      <c r="H70" s="203"/>
      <c r="I70" s="238"/>
      <c r="J70" s="232" t="s">
        <v>1369</v>
      </c>
      <c r="K70" s="232" t="s">
        <v>1362</v>
      </c>
      <c r="L70" s="235"/>
      <c r="M70" s="228">
        <f t="shared" si="4"/>
        <v>3</v>
      </c>
      <c r="N70" s="228">
        <v>3</v>
      </c>
      <c r="O70" s="228">
        <v>3</v>
      </c>
      <c r="P70" s="228">
        <v>3</v>
      </c>
      <c r="Q70" s="228">
        <v>3</v>
      </c>
      <c r="R70" s="228">
        <v>3</v>
      </c>
      <c r="S70" s="228">
        <v>3</v>
      </c>
      <c r="T70" s="228">
        <v>3</v>
      </c>
      <c r="U70" s="228">
        <v>3</v>
      </c>
      <c r="V70" s="228">
        <v>3</v>
      </c>
      <c r="W70" s="228">
        <v>3</v>
      </c>
      <c r="X70" s="228">
        <v>3</v>
      </c>
      <c r="Y70" s="228">
        <v>3</v>
      </c>
      <c r="Z70" s="182" t="s">
        <v>1370</v>
      </c>
      <c r="AA70" s="182" t="s">
        <v>1209</v>
      </c>
      <c r="AB70" s="182" t="s">
        <v>1346</v>
      </c>
      <c r="AC70" s="235"/>
    </row>
    <row r="71" spans="1:39" s="236" customFormat="1" ht="67.5" customHeight="1" x14ac:dyDescent="0.25">
      <c r="A71" s="234"/>
      <c r="B71" s="234"/>
      <c r="C71" s="229"/>
      <c r="D71" s="107"/>
      <c r="E71" s="107"/>
      <c r="F71" s="107"/>
      <c r="G71" s="238"/>
      <c r="H71" s="203"/>
      <c r="I71" s="238"/>
      <c r="J71" s="232" t="s">
        <v>1371</v>
      </c>
      <c r="K71" s="232" t="s">
        <v>1362</v>
      </c>
      <c r="L71" s="235"/>
      <c r="M71" s="228">
        <f t="shared" si="4"/>
        <v>4</v>
      </c>
      <c r="N71" s="228">
        <v>4</v>
      </c>
      <c r="O71" s="228">
        <v>4</v>
      </c>
      <c r="P71" s="228">
        <v>4</v>
      </c>
      <c r="Q71" s="228">
        <v>4</v>
      </c>
      <c r="R71" s="228">
        <v>4</v>
      </c>
      <c r="S71" s="228">
        <v>4</v>
      </c>
      <c r="T71" s="228">
        <v>4</v>
      </c>
      <c r="U71" s="228">
        <v>4</v>
      </c>
      <c r="V71" s="228">
        <v>4</v>
      </c>
      <c r="W71" s="228">
        <v>4</v>
      </c>
      <c r="X71" s="228">
        <v>4</v>
      </c>
      <c r="Y71" s="228">
        <v>4</v>
      </c>
      <c r="Z71" s="182" t="s">
        <v>1345</v>
      </c>
      <c r="AA71" s="182" t="s">
        <v>1209</v>
      </c>
      <c r="AB71" s="182" t="s">
        <v>1346</v>
      </c>
      <c r="AC71" s="235"/>
    </row>
    <row r="72" spans="1:39" s="236" customFormat="1" ht="67.5" customHeight="1" x14ac:dyDescent="0.25">
      <c r="A72" s="234"/>
      <c r="B72" s="234"/>
      <c r="C72" s="229"/>
      <c r="D72" s="107"/>
      <c r="E72" s="237" t="s">
        <v>1372</v>
      </c>
      <c r="F72" s="237"/>
      <c r="G72" s="232" t="s">
        <v>1373</v>
      </c>
      <c r="H72" s="203"/>
      <c r="I72" s="232" t="s">
        <v>1374</v>
      </c>
      <c r="J72" s="232" t="s">
        <v>1375</v>
      </c>
      <c r="K72" s="182" t="s">
        <v>1349</v>
      </c>
      <c r="L72" s="235"/>
      <c r="M72" s="228">
        <f>SUM(N72:Y72)</f>
        <v>480</v>
      </c>
      <c r="N72" s="215">
        <v>40</v>
      </c>
      <c r="O72" s="215">
        <v>40</v>
      </c>
      <c r="P72" s="215">
        <v>40</v>
      </c>
      <c r="Q72" s="215">
        <v>40</v>
      </c>
      <c r="R72" s="215">
        <v>40</v>
      </c>
      <c r="S72" s="215">
        <v>40</v>
      </c>
      <c r="T72" s="215">
        <v>40</v>
      </c>
      <c r="U72" s="215">
        <v>40</v>
      </c>
      <c r="V72" s="215">
        <v>40</v>
      </c>
      <c r="W72" s="215">
        <v>40</v>
      </c>
      <c r="X72" s="215">
        <v>40</v>
      </c>
      <c r="Y72" s="215">
        <v>40</v>
      </c>
      <c r="Z72" s="180" t="s">
        <v>1345</v>
      </c>
      <c r="AA72" s="182" t="s">
        <v>1209</v>
      </c>
      <c r="AB72" s="182" t="s">
        <v>1346</v>
      </c>
      <c r="AC72" s="235"/>
    </row>
    <row r="73" spans="1:39" s="236" customFormat="1" ht="67.5" customHeight="1" x14ac:dyDescent="0.25">
      <c r="A73" s="234"/>
      <c r="B73" s="234"/>
      <c r="C73" s="229"/>
      <c r="D73" s="107"/>
      <c r="E73" s="237" t="s">
        <v>1376</v>
      </c>
      <c r="F73" s="237"/>
      <c r="G73" s="232" t="s">
        <v>1377</v>
      </c>
      <c r="H73" s="203"/>
      <c r="I73" s="232" t="s">
        <v>1378</v>
      </c>
      <c r="J73" s="232" t="s">
        <v>1379</v>
      </c>
      <c r="K73" s="232" t="s">
        <v>1362</v>
      </c>
      <c r="L73" s="235"/>
      <c r="M73" s="228">
        <f t="shared" si="4"/>
        <v>4</v>
      </c>
      <c r="N73" s="228">
        <v>4</v>
      </c>
      <c r="O73" s="228">
        <v>4</v>
      </c>
      <c r="P73" s="228">
        <v>4</v>
      </c>
      <c r="Q73" s="228">
        <v>4</v>
      </c>
      <c r="R73" s="228">
        <v>4</v>
      </c>
      <c r="S73" s="228">
        <v>4</v>
      </c>
      <c r="T73" s="228">
        <v>4</v>
      </c>
      <c r="U73" s="228">
        <v>4</v>
      </c>
      <c r="V73" s="228">
        <v>4</v>
      </c>
      <c r="W73" s="228">
        <v>4</v>
      </c>
      <c r="X73" s="228">
        <v>4</v>
      </c>
      <c r="Y73" s="228">
        <v>4</v>
      </c>
      <c r="Z73" s="182" t="s">
        <v>1345</v>
      </c>
      <c r="AA73" s="182" t="s">
        <v>1209</v>
      </c>
      <c r="AB73" s="182" t="s">
        <v>1346</v>
      </c>
      <c r="AC73" s="235"/>
    </row>
    <row r="74" spans="1:39" s="236" customFormat="1" ht="99" customHeight="1" x14ac:dyDescent="0.25">
      <c r="A74" s="234"/>
      <c r="B74" s="234"/>
      <c r="C74" s="229"/>
      <c r="D74" s="107"/>
      <c r="E74" s="205" t="s">
        <v>1380</v>
      </c>
      <c r="F74" s="180"/>
      <c r="G74" s="205" t="s">
        <v>1381</v>
      </c>
      <c r="H74" s="205"/>
      <c r="I74" s="203" t="s">
        <v>1382</v>
      </c>
      <c r="J74" s="182" t="s">
        <v>1383</v>
      </c>
      <c r="K74" s="180" t="s">
        <v>1384</v>
      </c>
      <c r="L74" s="180"/>
      <c r="M74" s="183">
        <f>SUM(N74:Y74)</f>
        <v>12</v>
      </c>
      <c r="N74" s="183">
        <v>1</v>
      </c>
      <c r="O74" s="183">
        <v>1</v>
      </c>
      <c r="P74" s="183">
        <v>1</v>
      </c>
      <c r="Q74" s="183">
        <v>1</v>
      </c>
      <c r="R74" s="183">
        <v>1</v>
      </c>
      <c r="S74" s="183">
        <v>1</v>
      </c>
      <c r="T74" s="183">
        <v>1</v>
      </c>
      <c r="U74" s="183">
        <v>1</v>
      </c>
      <c r="V74" s="183">
        <v>1</v>
      </c>
      <c r="W74" s="183">
        <v>1</v>
      </c>
      <c r="X74" s="183">
        <v>1</v>
      </c>
      <c r="Y74" s="183">
        <v>1</v>
      </c>
      <c r="Z74" s="180" t="s">
        <v>1385</v>
      </c>
      <c r="AA74" s="180" t="s">
        <v>1334</v>
      </c>
      <c r="AB74" s="182" t="s">
        <v>1335</v>
      </c>
      <c r="AC74" s="235"/>
    </row>
    <row r="75" spans="1:39" ht="114.75" customHeight="1" x14ac:dyDescent="0.25">
      <c r="A75" s="175"/>
      <c r="B75" s="175"/>
      <c r="C75" s="229"/>
      <c r="D75" s="102" t="s">
        <v>151</v>
      </c>
      <c r="E75" s="179" t="s">
        <v>1386</v>
      </c>
      <c r="F75" s="179"/>
      <c r="G75" s="232" t="s">
        <v>1387</v>
      </c>
      <c r="H75" s="203"/>
      <c r="I75" s="232" t="s">
        <v>1388</v>
      </c>
      <c r="J75" s="180"/>
      <c r="K75" s="180" t="s">
        <v>1389</v>
      </c>
      <c r="L75" s="180"/>
      <c r="M75" s="183">
        <f>SUM(N75:Y75)</f>
        <v>300</v>
      </c>
      <c r="N75" s="183">
        <v>25</v>
      </c>
      <c r="O75" s="183">
        <v>25</v>
      </c>
      <c r="P75" s="183">
        <v>25</v>
      </c>
      <c r="Q75" s="183">
        <v>25</v>
      </c>
      <c r="R75" s="183">
        <v>25</v>
      </c>
      <c r="S75" s="183">
        <v>25</v>
      </c>
      <c r="T75" s="183">
        <v>25</v>
      </c>
      <c r="U75" s="183">
        <v>25</v>
      </c>
      <c r="V75" s="183">
        <v>25</v>
      </c>
      <c r="W75" s="183">
        <v>25</v>
      </c>
      <c r="X75" s="183">
        <v>25</v>
      </c>
      <c r="Y75" s="183">
        <v>25</v>
      </c>
      <c r="Z75" s="180" t="s">
        <v>1390</v>
      </c>
      <c r="AA75" s="182" t="s">
        <v>1209</v>
      </c>
      <c r="AB75" s="182" t="s">
        <v>1391</v>
      </c>
      <c r="AC75" s="180"/>
      <c r="AD75" s="125"/>
      <c r="AE75" s="125"/>
      <c r="AF75" s="125"/>
      <c r="AG75" s="125"/>
      <c r="AH75" s="125"/>
      <c r="AI75" s="125"/>
      <c r="AJ75" s="125"/>
      <c r="AK75" s="125"/>
      <c r="AL75" s="125"/>
      <c r="AM75" s="125"/>
    </row>
    <row r="76" spans="1:39" ht="108" customHeight="1" x14ac:dyDescent="0.25">
      <c r="A76" s="175"/>
      <c r="B76" s="175"/>
      <c r="C76" s="229"/>
      <c r="D76" s="102"/>
      <c r="E76" s="205" t="s">
        <v>1392</v>
      </c>
      <c r="F76" s="205"/>
      <c r="G76" s="203" t="s">
        <v>1393</v>
      </c>
      <c r="H76" s="203"/>
      <c r="I76" s="203" t="s">
        <v>1394</v>
      </c>
      <c r="J76" s="203" t="s">
        <v>1395</v>
      </c>
      <c r="K76" s="203"/>
      <c r="L76" s="239" t="s">
        <v>1396</v>
      </c>
      <c r="M76" s="183">
        <f>SUM(N76:Y76)</f>
        <v>12</v>
      </c>
      <c r="N76" s="216">
        <v>1</v>
      </c>
      <c r="O76" s="216">
        <v>1</v>
      </c>
      <c r="P76" s="216">
        <v>1</v>
      </c>
      <c r="Q76" s="216">
        <v>1</v>
      </c>
      <c r="R76" s="216">
        <v>1</v>
      </c>
      <c r="S76" s="216">
        <v>1</v>
      </c>
      <c r="T76" s="216">
        <v>1</v>
      </c>
      <c r="U76" s="216">
        <v>1</v>
      </c>
      <c r="V76" s="216">
        <v>1</v>
      </c>
      <c r="W76" s="216">
        <v>1</v>
      </c>
      <c r="X76" s="216">
        <v>1</v>
      </c>
      <c r="Y76" s="216">
        <v>1</v>
      </c>
      <c r="Z76" s="182" t="s">
        <v>1397</v>
      </c>
      <c r="AA76" s="180" t="s">
        <v>1334</v>
      </c>
      <c r="AB76" s="182" t="s">
        <v>1335</v>
      </c>
      <c r="AC76" s="180"/>
      <c r="AD76" s="125"/>
      <c r="AE76" s="125"/>
      <c r="AF76" s="125"/>
      <c r="AG76" s="125"/>
      <c r="AH76" s="125"/>
      <c r="AI76" s="125"/>
      <c r="AJ76" s="125"/>
      <c r="AK76" s="125"/>
      <c r="AL76" s="125"/>
      <c r="AM76" s="125"/>
    </row>
    <row r="77" spans="1:39" ht="108" customHeight="1" x14ac:dyDescent="0.25">
      <c r="A77" s="175"/>
      <c r="B77" s="175"/>
      <c r="C77" s="229"/>
      <c r="D77" s="240" t="s">
        <v>173</v>
      </c>
      <c r="E77" s="205" t="s">
        <v>1398</v>
      </c>
      <c r="F77" s="203"/>
      <c r="G77" s="203" t="s">
        <v>1399</v>
      </c>
      <c r="H77" s="205"/>
      <c r="I77" s="203" t="s">
        <v>1400</v>
      </c>
      <c r="J77" s="203"/>
      <c r="K77" s="203" t="s">
        <v>1401</v>
      </c>
      <c r="L77" s="241" t="s">
        <v>1402</v>
      </c>
      <c r="M77" s="216">
        <f>SUM(N77:Y77)</f>
        <v>4375.9615999999996</v>
      </c>
      <c r="N77" s="228">
        <v>334.13</v>
      </c>
      <c r="O77" s="228">
        <v>310.51940000000002</v>
      </c>
      <c r="P77" s="228">
        <v>343.21980000000002</v>
      </c>
      <c r="Q77" s="228">
        <v>361.91640000000001</v>
      </c>
      <c r="R77" s="228">
        <v>377.74680000000001</v>
      </c>
      <c r="S77" s="228">
        <v>372.69779999999997</v>
      </c>
      <c r="T77" s="228">
        <v>395.73020000000002</v>
      </c>
      <c r="U77" s="228">
        <v>398.47399999999999</v>
      </c>
      <c r="V77" s="228">
        <v>383.70359999999999</v>
      </c>
      <c r="W77" s="228">
        <v>380.44819999999999</v>
      </c>
      <c r="X77" s="228">
        <v>357</v>
      </c>
      <c r="Y77" s="228">
        <v>360.37540000000001</v>
      </c>
      <c r="Z77" s="203" t="s">
        <v>1403</v>
      </c>
      <c r="AA77" s="180" t="s">
        <v>1334</v>
      </c>
      <c r="AB77" s="182" t="s">
        <v>1335</v>
      </c>
      <c r="AC77" s="180"/>
      <c r="AD77" s="125"/>
      <c r="AE77" s="125"/>
      <c r="AF77" s="125"/>
      <c r="AG77" s="125"/>
      <c r="AH77" s="125"/>
      <c r="AI77" s="125"/>
      <c r="AJ77" s="125"/>
      <c r="AK77" s="125"/>
      <c r="AL77" s="125"/>
      <c r="AM77" s="125"/>
    </row>
    <row r="78" spans="1:39" ht="108" customHeight="1" x14ac:dyDescent="0.25">
      <c r="A78" s="175"/>
      <c r="B78" s="175"/>
      <c r="C78" s="229"/>
      <c r="D78" s="242"/>
      <c r="E78" s="205"/>
      <c r="F78" s="203"/>
      <c r="G78" s="203" t="s">
        <v>1404</v>
      </c>
      <c r="H78" s="205"/>
      <c r="I78" s="203" t="s">
        <v>1405</v>
      </c>
      <c r="J78" s="203" t="s">
        <v>1406</v>
      </c>
      <c r="K78" s="203" t="s">
        <v>891</v>
      </c>
      <c r="L78" s="241" t="s">
        <v>1407</v>
      </c>
      <c r="M78" s="225">
        <v>1</v>
      </c>
      <c r="N78" s="216"/>
      <c r="O78" s="216"/>
      <c r="P78" s="216"/>
      <c r="Q78" s="216"/>
      <c r="R78" s="216"/>
      <c r="S78" s="216"/>
      <c r="T78" s="216"/>
      <c r="U78" s="225">
        <v>0.5</v>
      </c>
      <c r="V78" s="225">
        <v>0.5</v>
      </c>
      <c r="W78" s="216"/>
      <c r="X78" s="216"/>
      <c r="Y78" s="216"/>
      <c r="Z78" s="203"/>
      <c r="AA78" s="180" t="s">
        <v>1334</v>
      </c>
      <c r="AB78" s="182" t="s">
        <v>1335</v>
      </c>
      <c r="AC78" s="180"/>
      <c r="AD78" s="125"/>
      <c r="AE78" s="125"/>
      <c r="AF78" s="125"/>
      <c r="AG78" s="125"/>
      <c r="AH78" s="125"/>
      <c r="AI78" s="125"/>
      <c r="AJ78" s="125"/>
      <c r="AK78" s="125"/>
      <c r="AL78" s="125"/>
      <c r="AM78" s="125"/>
    </row>
    <row r="79" spans="1:39" ht="120" customHeight="1" x14ac:dyDescent="0.25">
      <c r="A79" s="175"/>
      <c r="B79" s="175"/>
      <c r="C79" s="243"/>
      <c r="D79" s="179" t="s">
        <v>678</v>
      </c>
      <c r="E79" s="179" t="s">
        <v>1408</v>
      </c>
      <c r="F79" s="179"/>
      <c r="G79" s="232" t="s">
        <v>1409</v>
      </c>
      <c r="H79" s="203"/>
      <c r="I79" s="232" t="s">
        <v>1410</v>
      </c>
      <c r="J79" s="180"/>
      <c r="K79" s="232" t="s">
        <v>1362</v>
      </c>
      <c r="L79" s="180"/>
      <c r="M79" s="183">
        <f>+AVERAGE(N79:Y79)</f>
        <v>3</v>
      </c>
      <c r="N79" s="183">
        <v>3</v>
      </c>
      <c r="O79" s="183">
        <v>3</v>
      </c>
      <c r="P79" s="183">
        <v>3</v>
      </c>
      <c r="Q79" s="183">
        <v>3</v>
      </c>
      <c r="R79" s="183">
        <v>3</v>
      </c>
      <c r="S79" s="183"/>
      <c r="T79" s="183">
        <v>3</v>
      </c>
      <c r="U79" s="183">
        <v>3</v>
      </c>
      <c r="V79" s="183">
        <v>3</v>
      </c>
      <c r="W79" s="183">
        <v>3</v>
      </c>
      <c r="X79" s="183">
        <v>3</v>
      </c>
      <c r="Y79" s="183">
        <v>3</v>
      </c>
      <c r="Z79" s="182" t="s">
        <v>1411</v>
      </c>
      <c r="AA79" s="182" t="s">
        <v>1209</v>
      </c>
      <c r="AB79" s="182" t="s">
        <v>1391</v>
      </c>
      <c r="AC79" s="180"/>
      <c r="AD79" s="125"/>
      <c r="AE79" s="125"/>
      <c r="AF79" s="125"/>
      <c r="AG79" s="125"/>
      <c r="AH79" s="125"/>
      <c r="AI79" s="125"/>
      <c r="AJ79" s="125"/>
      <c r="AK79" s="125"/>
      <c r="AL79" s="125"/>
      <c r="AM79" s="125"/>
    </row>
    <row r="80" spans="1:39" ht="84.75" customHeight="1" x14ac:dyDescent="0.25">
      <c r="A80" s="175"/>
      <c r="B80" s="175"/>
      <c r="C80" s="204" t="s">
        <v>196</v>
      </c>
      <c r="D80" s="179" t="s">
        <v>197</v>
      </c>
      <c r="E80" s="179" t="s">
        <v>1412</v>
      </c>
      <c r="F80" s="179" t="s">
        <v>1413</v>
      </c>
      <c r="G80" s="182" t="s">
        <v>1414</v>
      </c>
      <c r="H80" s="181"/>
      <c r="I80" s="179" t="s">
        <v>1413</v>
      </c>
      <c r="J80" s="180"/>
      <c r="K80" s="180" t="s">
        <v>1415</v>
      </c>
      <c r="L80" s="180"/>
      <c r="M80" s="183">
        <f>+AVERAGE(N80:Y80)</f>
        <v>2.4499999999999997</v>
      </c>
      <c r="N80" s="169">
        <v>2.4500000000000002</v>
      </c>
      <c r="O80" s="169">
        <v>2.4500000000000002</v>
      </c>
      <c r="P80" s="169">
        <v>2.4500000000000002</v>
      </c>
      <c r="Q80" s="169">
        <v>2.4500000000000002</v>
      </c>
      <c r="R80" s="169">
        <v>2.4500000000000002</v>
      </c>
      <c r="S80" s="169">
        <v>2.4500000000000002</v>
      </c>
      <c r="T80" s="169">
        <v>2.4500000000000002</v>
      </c>
      <c r="U80" s="169">
        <v>2.4500000000000002</v>
      </c>
      <c r="V80" s="169">
        <v>2.4500000000000002</v>
      </c>
      <c r="W80" s="169">
        <v>2.4500000000000002</v>
      </c>
      <c r="X80" s="169">
        <v>2.4500000000000002</v>
      </c>
      <c r="Y80" s="169">
        <v>2.4500000000000002</v>
      </c>
      <c r="Z80" s="180" t="s">
        <v>1416</v>
      </c>
      <c r="AA80" s="182" t="s">
        <v>1167</v>
      </c>
      <c r="AB80" s="182" t="s">
        <v>1168</v>
      </c>
      <c r="AC80" s="180"/>
      <c r="AD80" s="125"/>
      <c r="AE80" s="125"/>
      <c r="AF80" s="125"/>
      <c r="AG80" s="125"/>
      <c r="AH80" s="125"/>
      <c r="AI80" s="125"/>
      <c r="AJ80" s="125"/>
      <c r="AK80" s="125"/>
      <c r="AL80" s="125"/>
      <c r="AM80" s="125"/>
    </row>
    <row r="81" spans="1:39" ht="52.5" customHeight="1" x14ac:dyDescent="0.25">
      <c r="A81" s="175"/>
      <c r="B81" s="175"/>
      <c r="C81" s="204"/>
      <c r="D81" s="179" t="s">
        <v>206</v>
      </c>
      <c r="E81" s="179"/>
      <c r="F81" s="179"/>
      <c r="G81" s="179" t="s">
        <v>1156</v>
      </c>
      <c r="H81" s="179"/>
      <c r="I81" s="179" t="s">
        <v>1157</v>
      </c>
      <c r="J81" s="179"/>
      <c r="K81" s="179" t="s">
        <v>262</v>
      </c>
      <c r="L81" s="179" t="s">
        <v>263</v>
      </c>
      <c r="M81" s="244">
        <f>+P81+Q81</f>
        <v>1</v>
      </c>
      <c r="N81" s="244"/>
      <c r="O81" s="244"/>
      <c r="P81" s="244">
        <v>0.5</v>
      </c>
      <c r="Q81" s="244">
        <v>0.5</v>
      </c>
      <c r="R81" s="183"/>
      <c r="S81" s="183"/>
      <c r="T81" s="183"/>
      <c r="U81" s="183"/>
      <c r="V81" s="183"/>
      <c r="W81" s="183"/>
      <c r="X81" s="183"/>
      <c r="Y81" s="183"/>
      <c r="Z81" s="180" t="s">
        <v>1417</v>
      </c>
      <c r="AA81" s="182" t="s">
        <v>1167</v>
      </c>
      <c r="AB81" s="182" t="s">
        <v>1168</v>
      </c>
      <c r="AC81" s="180"/>
      <c r="AD81" s="125"/>
      <c r="AE81" s="125"/>
      <c r="AF81" s="125"/>
      <c r="AG81" s="125"/>
      <c r="AH81" s="125"/>
      <c r="AI81" s="125"/>
      <c r="AJ81" s="125"/>
      <c r="AK81" s="125"/>
      <c r="AL81" s="125"/>
      <c r="AM81" s="125"/>
    </row>
    <row r="82" spans="1:39" ht="101.25" customHeight="1" x14ac:dyDescent="0.25">
      <c r="A82" s="175"/>
      <c r="B82" s="175"/>
      <c r="C82" s="204"/>
      <c r="D82" s="245" t="s">
        <v>894</v>
      </c>
      <c r="E82" s="221" t="s">
        <v>1418</v>
      </c>
      <c r="F82" s="221" t="s">
        <v>869</v>
      </c>
      <c r="G82" s="246" t="s">
        <v>1419</v>
      </c>
      <c r="H82" s="247"/>
      <c r="I82" s="221" t="s">
        <v>1420</v>
      </c>
      <c r="J82" s="222"/>
      <c r="K82" s="221" t="s">
        <v>1421</v>
      </c>
      <c r="L82" s="222"/>
      <c r="M82" s="183">
        <f>+AVERAGE(N82:Y82)</f>
        <v>4.5</v>
      </c>
      <c r="N82" s="248">
        <v>4.5</v>
      </c>
      <c r="O82" s="248">
        <v>4.5</v>
      </c>
      <c r="P82" s="248">
        <v>4.5</v>
      </c>
      <c r="Q82" s="248">
        <v>4.5</v>
      </c>
      <c r="R82" s="248">
        <v>4.5</v>
      </c>
      <c r="S82" s="248">
        <v>4.5</v>
      </c>
      <c r="T82" s="248">
        <v>4.5</v>
      </c>
      <c r="U82" s="248">
        <v>4.5</v>
      </c>
      <c r="V82" s="248">
        <v>4.5</v>
      </c>
      <c r="W82" s="248">
        <v>4.5</v>
      </c>
      <c r="X82" s="248">
        <v>4.5</v>
      </c>
      <c r="Y82" s="248">
        <v>4.5</v>
      </c>
      <c r="Z82" s="222" t="s">
        <v>1422</v>
      </c>
      <c r="AA82" s="221" t="s">
        <v>1317</v>
      </c>
      <c r="AB82" s="221" t="s">
        <v>1423</v>
      </c>
      <c r="AC82" s="180"/>
      <c r="AD82" s="125"/>
      <c r="AE82" s="125"/>
      <c r="AF82" s="125"/>
      <c r="AG82" s="125"/>
      <c r="AH82" s="125"/>
      <c r="AI82" s="125"/>
      <c r="AJ82" s="125"/>
      <c r="AK82" s="125"/>
      <c r="AL82" s="125"/>
      <c r="AM82" s="125"/>
    </row>
    <row r="83" spans="1:39" ht="99" customHeight="1" x14ac:dyDescent="0.25">
      <c r="A83" s="175"/>
      <c r="B83" s="175"/>
      <c r="C83" s="204"/>
      <c r="D83" s="245"/>
      <c r="E83" s="221" t="s">
        <v>1424</v>
      </c>
      <c r="F83" s="221" t="s">
        <v>869</v>
      </c>
      <c r="G83" s="246" t="s">
        <v>1425</v>
      </c>
      <c r="H83" s="247"/>
      <c r="I83" s="221" t="s">
        <v>1426</v>
      </c>
      <c r="J83" s="222"/>
      <c r="K83" s="221" t="s">
        <v>1427</v>
      </c>
      <c r="L83" s="222"/>
      <c r="M83" s="183">
        <f>+AVERAGE(N83:Y83)</f>
        <v>19</v>
      </c>
      <c r="N83" s="248">
        <v>19</v>
      </c>
      <c r="O83" s="248">
        <v>19</v>
      </c>
      <c r="P83" s="248">
        <v>19</v>
      </c>
      <c r="Q83" s="248">
        <v>19</v>
      </c>
      <c r="R83" s="248">
        <v>19</v>
      </c>
      <c r="S83" s="248">
        <v>19</v>
      </c>
      <c r="T83" s="248">
        <v>19</v>
      </c>
      <c r="U83" s="248">
        <v>19</v>
      </c>
      <c r="V83" s="248">
        <v>19</v>
      </c>
      <c r="W83" s="248">
        <v>19</v>
      </c>
      <c r="X83" s="248">
        <v>19</v>
      </c>
      <c r="Y83" s="248">
        <v>19</v>
      </c>
      <c r="Z83" s="222" t="s">
        <v>1422</v>
      </c>
      <c r="AA83" s="221" t="s">
        <v>1317</v>
      </c>
      <c r="AB83" s="221" t="s">
        <v>1423</v>
      </c>
      <c r="AC83" s="180"/>
      <c r="AD83" s="125"/>
      <c r="AE83" s="125"/>
      <c r="AF83" s="125"/>
      <c r="AG83" s="125"/>
      <c r="AH83" s="125"/>
      <c r="AI83" s="125"/>
      <c r="AJ83" s="125"/>
      <c r="AK83" s="125"/>
      <c r="AL83" s="125"/>
      <c r="AM83" s="125"/>
    </row>
    <row r="84" spans="1:39" ht="102" customHeight="1" x14ac:dyDescent="0.25">
      <c r="A84" s="175"/>
      <c r="B84" s="175"/>
      <c r="C84" s="204"/>
      <c r="D84" s="245"/>
      <c r="E84" s="221" t="s">
        <v>1428</v>
      </c>
      <c r="F84" s="221" t="s">
        <v>869</v>
      </c>
      <c r="G84" s="246" t="s">
        <v>1429</v>
      </c>
      <c r="H84" s="247"/>
      <c r="I84" s="221" t="s">
        <v>1430</v>
      </c>
      <c r="J84" s="222"/>
      <c r="K84" s="221" t="s">
        <v>1431</v>
      </c>
      <c r="L84" s="222"/>
      <c r="M84" s="183">
        <f>+AVERAGE(N84:Y84)</f>
        <v>3.5</v>
      </c>
      <c r="N84" s="248">
        <v>3.5</v>
      </c>
      <c r="O84" s="248">
        <v>3.5</v>
      </c>
      <c r="P84" s="248">
        <v>3.5</v>
      </c>
      <c r="Q84" s="248">
        <v>3.5</v>
      </c>
      <c r="R84" s="248">
        <v>3.5</v>
      </c>
      <c r="S84" s="248">
        <v>3.5</v>
      </c>
      <c r="T84" s="248">
        <v>3.5</v>
      </c>
      <c r="U84" s="248">
        <v>3.5</v>
      </c>
      <c r="V84" s="248">
        <v>3.5</v>
      </c>
      <c r="W84" s="248">
        <v>3.5</v>
      </c>
      <c r="X84" s="248">
        <v>3.5</v>
      </c>
      <c r="Y84" s="248">
        <v>3.5</v>
      </c>
      <c r="Z84" s="222" t="s">
        <v>1422</v>
      </c>
      <c r="AA84" s="221" t="s">
        <v>1317</v>
      </c>
      <c r="AB84" s="221" t="s">
        <v>1432</v>
      </c>
      <c r="AC84" s="180"/>
      <c r="AD84" s="125"/>
      <c r="AE84" s="125"/>
      <c r="AF84" s="125"/>
      <c r="AG84" s="125"/>
      <c r="AH84" s="125"/>
      <c r="AI84" s="125"/>
      <c r="AJ84" s="125"/>
      <c r="AK84" s="125"/>
      <c r="AL84" s="125"/>
      <c r="AM84" s="125"/>
    </row>
    <row r="85" spans="1:39" ht="117" customHeight="1" x14ac:dyDescent="0.25">
      <c r="A85" s="175"/>
      <c r="B85" s="175"/>
      <c r="C85" s="204"/>
      <c r="D85" s="245"/>
      <c r="E85" s="221" t="s">
        <v>1433</v>
      </c>
      <c r="F85" s="221" t="s">
        <v>869</v>
      </c>
      <c r="G85" s="246" t="s">
        <v>1429</v>
      </c>
      <c r="H85" s="247"/>
      <c r="I85" s="221" t="s">
        <v>1434</v>
      </c>
      <c r="J85" s="221" t="s">
        <v>1435</v>
      </c>
      <c r="K85" s="221" t="s">
        <v>1431</v>
      </c>
      <c r="L85" s="222"/>
      <c r="M85" s="183">
        <f>+AVERAGE(N85:Y85)</f>
        <v>5</v>
      </c>
      <c r="N85" s="248">
        <v>5</v>
      </c>
      <c r="O85" s="248">
        <v>5</v>
      </c>
      <c r="P85" s="248">
        <v>5</v>
      </c>
      <c r="Q85" s="248">
        <v>5</v>
      </c>
      <c r="R85" s="248">
        <v>5</v>
      </c>
      <c r="S85" s="248">
        <v>5</v>
      </c>
      <c r="T85" s="248">
        <v>5</v>
      </c>
      <c r="U85" s="248">
        <v>5</v>
      </c>
      <c r="V85" s="248">
        <v>5</v>
      </c>
      <c r="W85" s="248">
        <v>5</v>
      </c>
      <c r="X85" s="248">
        <v>5</v>
      </c>
      <c r="Y85" s="248">
        <v>5</v>
      </c>
      <c r="Z85" s="222" t="s">
        <v>1422</v>
      </c>
      <c r="AA85" s="221" t="s">
        <v>1317</v>
      </c>
      <c r="AB85" s="221" t="s">
        <v>1432</v>
      </c>
      <c r="AC85" s="180"/>
      <c r="AD85" s="125"/>
      <c r="AE85" s="125"/>
      <c r="AF85" s="125"/>
      <c r="AG85" s="125"/>
      <c r="AH85" s="125"/>
      <c r="AI85" s="125"/>
      <c r="AJ85" s="125"/>
      <c r="AK85" s="125"/>
      <c r="AL85" s="125"/>
      <c r="AM85" s="125"/>
    </row>
    <row r="86" spans="1:39" x14ac:dyDescent="0.25">
      <c r="AA86" s="81"/>
      <c r="AC86" s="125"/>
      <c r="AD86" s="125"/>
      <c r="AE86" s="125"/>
      <c r="AF86" s="125"/>
      <c r="AG86" s="125"/>
      <c r="AH86" s="125"/>
      <c r="AI86" s="125"/>
      <c r="AJ86" s="125"/>
      <c r="AK86" s="125"/>
      <c r="AL86" s="125"/>
      <c r="AM86" s="125"/>
    </row>
    <row r="87" spans="1:39" x14ac:dyDescent="0.25">
      <c r="AC87" s="125"/>
      <c r="AD87" s="125"/>
      <c r="AE87" s="125"/>
      <c r="AF87" s="125"/>
      <c r="AG87" s="125"/>
      <c r="AH87" s="125"/>
      <c r="AI87" s="125"/>
      <c r="AJ87" s="125"/>
      <c r="AK87" s="125"/>
      <c r="AL87" s="125"/>
      <c r="AM87" s="125"/>
    </row>
    <row r="88" spans="1:39" x14ac:dyDescent="0.25">
      <c r="AC88" s="125"/>
      <c r="AD88" s="125"/>
      <c r="AE88" s="125"/>
      <c r="AF88" s="125"/>
      <c r="AG88" s="125"/>
      <c r="AH88" s="125"/>
      <c r="AI88" s="125"/>
      <c r="AJ88" s="125"/>
      <c r="AK88" s="125"/>
      <c r="AL88" s="125"/>
      <c r="AM88" s="125"/>
    </row>
    <row r="89" spans="1:39" x14ac:dyDescent="0.25">
      <c r="AC89" s="125"/>
      <c r="AD89" s="125"/>
      <c r="AE89" s="125"/>
      <c r="AF89" s="125"/>
      <c r="AG89" s="125"/>
      <c r="AH89" s="125"/>
      <c r="AI89" s="125"/>
      <c r="AJ89" s="125"/>
      <c r="AK89" s="125"/>
      <c r="AL89" s="125"/>
      <c r="AM89" s="125"/>
    </row>
    <row r="91" spans="1:39" x14ac:dyDescent="0.25">
      <c r="AC91" s="125"/>
      <c r="AD91" s="125"/>
      <c r="AE91" s="125"/>
      <c r="AF91" s="125"/>
      <c r="AG91" s="125"/>
      <c r="AH91" s="125"/>
      <c r="AI91" s="125"/>
      <c r="AJ91" s="125"/>
      <c r="AK91" s="125"/>
      <c r="AL91" s="125"/>
      <c r="AM91" s="125"/>
    </row>
    <row r="92" spans="1:39" x14ac:dyDescent="0.25">
      <c r="AC92" s="125"/>
      <c r="AD92" s="125"/>
      <c r="AE92" s="125"/>
      <c r="AF92" s="125"/>
      <c r="AG92" s="125"/>
      <c r="AH92" s="125"/>
      <c r="AI92" s="125"/>
      <c r="AJ92" s="125"/>
      <c r="AK92" s="125"/>
      <c r="AL92" s="125"/>
      <c r="AM92" s="125"/>
    </row>
    <row r="93" spans="1:39" x14ac:dyDescent="0.25">
      <c r="AC93" s="125"/>
      <c r="AD93" s="125"/>
      <c r="AE93" s="125"/>
      <c r="AF93" s="125"/>
      <c r="AG93" s="125"/>
      <c r="AH93" s="125"/>
      <c r="AI93" s="125"/>
      <c r="AJ93" s="125"/>
      <c r="AK93" s="125"/>
      <c r="AL93" s="125"/>
      <c r="AM93" s="125"/>
    </row>
    <row r="94" spans="1:39" x14ac:dyDescent="0.25">
      <c r="AC94" s="125"/>
      <c r="AD94" s="125"/>
      <c r="AE94" s="125"/>
      <c r="AF94" s="125"/>
      <c r="AG94" s="125"/>
      <c r="AH94" s="125"/>
      <c r="AI94" s="125"/>
      <c r="AJ94" s="125"/>
      <c r="AK94" s="125"/>
      <c r="AL94" s="125"/>
      <c r="AM94" s="125"/>
    </row>
    <row r="102" spans="29:39" x14ac:dyDescent="0.25">
      <c r="AC102" s="125"/>
      <c r="AD102" s="125"/>
      <c r="AE102" s="125"/>
      <c r="AF102" s="125"/>
      <c r="AG102" s="125"/>
      <c r="AH102" s="125"/>
      <c r="AI102" s="125"/>
      <c r="AJ102" s="125"/>
      <c r="AK102" s="125"/>
      <c r="AL102" s="125"/>
      <c r="AM102" s="125"/>
    </row>
  </sheetData>
  <mergeCells count="62">
    <mergeCell ref="I69:I71"/>
    <mergeCell ref="D75:D76"/>
    <mergeCell ref="D77:D78"/>
    <mergeCell ref="C80:C85"/>
    <mergeCell ref="D82:D85"/>
    <mergeCell ref="H64:H65"/>
    <mergeCell ref="E66:E67"/>
    <mergeCell ref="F66:F67"/>
    <mergeCell ref="E69:E71"/>
    <mergeCell ref="F69:F71"/>
    <mergeCell ref="G69:G71"/>
    <mergeCell ref="E57:E58"/>
    <mergeCell ref="D59:D61"/>
    <mergeCell ref="C62:C79"/>
    <mergeCell ref="D63:D74"/>
    <mergeCell ref="E64:E65"/>
    <mergeCell ref="F64:F65"/>
    <mergeCell ref="I46:I50"/>
    <mergeCell ref="J46:J50"/>
    <mergeCell ref="E51:E54"/>
    <mergeCell ref="F51:F54"/>
    <mergeCell ref="G51:G54"/>
    <mergeCell ref="I51:I54"/>
    <mergeCell ref="J51:J54"/>
    <mergeCell ref="E44:E45"/>
    <mergeCell ref="F44:F45"/>
    <mergeCell ref="G44:G45"/>
    <mergeCell ref="E46:E50"/>
    <mergeCell ref="F46:F50"/>
    <mergeCell ref="G46:G50"/>
    <mergeCell ref="Z14:Z28"/>
    <mergeCell ref="C30:C61"/>
    <mergeCell ref="D30:D32"/>
    <mergeCell ref="E30:E31"/>
    <mergeCell ref="F30:F31"/>
    <mergeCell ref="D34:D58"/>
    <mergeCell ref="E34:E39"/>
    <mergeCell ref="F34:F39"/>
    <mergeCell ref="E40:E43"/>
    <mergeCell ref="F40:F42"/>
    <mergeCell ref="C11:C29"/>
    <mergeCell ref="D11:D28"/>
    <mergeCell ref="E14:E28"/>
    <mergeCell ref="F14:F28"/>
    <mergeCell ref="I14:I28"/>
    <mergeCell ref="K14:K28"/>
    <mergeCell ref="M9:M10"/>
    <mergeCell ref="N9:Y9"/>
    <mergeCell ref="Z9:Z10"/>
    <mergeCell ref="AA9:AA10"/>
    <mergeCell ref="AB9:AB10"/>
    <mergeCell ref="AC9:AC10"/>
    <mergeCell ref="D5:AA5"/>
    <mergeCell ref="D6:AB6"/>
    <mergeCell ref="C8:E9"/>
    <mergeCell ref="F8:AC8"/>
    <mergeCell ref="F9:F10"/>
    <mergeCell ref="G9:G10"/>
    <mergeCell ref="I9:I10"/>
    <mergeCell ref="J9:J10"/>
    <mergeCell ref="K9:K10"/>
    <mergeCell ref="L9:L10"/>
  </mergeCells>
  <pageMargins left="0.19685039370078741" right="0.19685039370078741" top="0.19685039370078741" bottom="0.19685039370078741" header="0.31496062992125984" footer="0.31496062992125984"/>
  <pageSetup scale="2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AK95"/>
  <sheetViews>
    <sheetView showGridLines="0" view="pageBreakPreview" zoomScale="50" zoomScaleNormal="40" zoomScaleSheetLayoutView="50" workbookViewId="0">
      <selection activeCell="E9" sqref="E9:AA9"/>
    </sheetView>
  </sheetViews>
  <sheetFormatPr baseColWidth="10" defaultRowHeight="20.25" x14ac:dyDescent="0.3"/>
  <cols>
    <col min="1" max="1" width="0.5703125" style="250" customWidth="1"/>
    <col min="2" max="2" width="51" style="250" customWidth="1"/>
    <col min="3" max="3" width="46.85546875" style="250" customWidth="1"/>
    <col min="4" max="4" width="40.85546875" style="250" customWidth="1"/>
    <col min="5" max="5" width="45.42578125" style="250" customWidth="1"/>
    <col min="6" max="6" width="56.28515625" style="250" customWidth="1"/>
    <col min="7" max="7" width="70.28515625" style="250" customWidth="1"/>
    <col min="8" max="8" width="89" style="250" customWidth="1"/>
    <col min="9" max="9" width="36.28515625" style="250" customWidth="1"/>
    <col min="10" max="10" width="24.7109375" style="250" customWidth="1"/>
    <col min="11" max="11" width="17.42578125" style="250" bestFit="1" customWidth="1"/>
    <col min="12" max="23" width="14.28515625" style="250" customWidth="1"/>
    <col min="24" max="24" width="26.28515625" style="250" customWidth="1"/>
    <col min="25" max="25" width="26.42578125" style="250" customWidth="1"/>
    <col min="26" max="26" width="28.5703125" style="251" customWidth="1"/>
    <col min="27" max="27" width="22.7109375" style="252" customWidth="1"/>
    <col min="28" max="28" width="46.5703125" style="252" bestFit="1" customWidth="1"/>
    <col min="29" max="37" width="11.42578125" style="252"/>
    <col min="38" max="38" width="5" style="250" customWidth="1"/>
    <col min="39" max="16384" width="11.42578125" style="250"/>
  </cols>
  <sheetData>
    <row r="5" spans="1:37" ht="27" x14ac:dyDescent="0.3">
      <c r="C5" s="127" t="s">
        <v>0</v>
      </c>
      <c r="D5" s="127"/>
      <c r="E5" s="127"/>
      <c r="F5" s="127"/>
      <c r="G5" s="127"/>
      <c r="H5" s="127"/>
      <c r="I5" s="127"/>
      <c r="J5" s="127"/>
      <c r="K5" s="127"/>
      <c r="L5" s="127"/>
      <c r="M5" s="127"/>
      <c r="N5" s="127"/>
      <c r="O5" s="127"/>
      <c r="P5" s="127"/>
      <c r="Q5" s="127"/>
      <c r="R5" s="127"/>
      <c r="S5" s="127"/>
      <c r="T5" s="127"/>
      <c r="U5" s="127"/>
      <c r="V5" s="127"/>
      <c r="W5" s="127"/>
      <c r="X5" s="127"/>
      <c r="Y5" s="127"/>
    </row>
    <row r="9" spans="1:37" ht="36" customHeight="1" x14ac:dyDescent="0.3">
      <c r="B9" s="8" t="s">
        <v>1</v>
      </c>
      <c r="C9" s="8"/>
      <c r="D9" s="8"/>
      <c r="E9" s="253" t="s">
        <v>1436</v>
      </c>
      <c r="F9" s="253"/>
      <c r="G9" s="253"/>
      <c r="H9" s="253"/>
      <c r="I9" s="253"/>
      <c r="J9" s="253"/>
      <c r="K9" s="253"/>
      <c r="L9" s="253"/>
      <c r="M9" s="253"/>
      <c r="N9" s="253"/>
      <c r="O9" s="253"/>
      <c r="P9" s="253"/>
      <c r="Q9" s="253"/>
      <c r="R9" s="253"/>
      <c r="S9" s="253"/>
      <c r="T9" s="253"/>
      <c r="U9" s="253"/>
      <c r="V9" s="253"/>
      <c r="W9" s="253"/>
      <c r="X9" s="253"/>
      <c r="Y9" s="253"/>
      <c r="Z9" s="253"/>
      <c r="AA9" s="253"/>
    </row>
    <row r="10" spans="1:37" ht="29.25" customHeight="1" x14ac:dyDescent="0.3">
      <c r="B10" s="8"/>
      <c r="C10" s="8"/>
      <c r="D10" s="8"/>
      <c r="E10" s="8" t="s">
        <v>3</v>
      </c>
      <c r="F10" s="8" t="s">
        <v>4</v>
      </c>
      <c r="G10" s="8" t="s">
        <v>5</v>
      </c>
      <c r="H10" s="8" t="s">
        <v>6</v>
      </c>
      <c r="I10" s="8" t="s">
        <v>7</v>
      </c>
      <c r="J10" s="8" t="s">
        <v>267</v>
      </c>
      <c r="K10" s="8" t="s">
        <v>9</v>
      </c>
      <c r="L10" s="8" t="s">
        <v>10</v>
      </c>
      <c r="M10" s="8"/>
      <c r="N10" s="8"/>
      <c r="O10" s="8"/>
      <c r="P10" s="8"/>
      <c r="Q10" s="8"/>
      <c r="R10" s="8"/>
      <c r="S10" s="8"/>
      <c r="T10" s="8"/>
      <c r="U10" s="8"/>
      <c r="V10" s="8"/>
      <c r="W10" s="8"/>
      <c r="X10" s="8" t="s">
        <v>11</v>
      </c>
      <c r="Y10" s="8" t="s">
        <v>12</v>
      </c>
      <c r="Z10" s="8" t="s">
        <v>13</v>
      </c>
      <c r="AA10" s="8" t="s">
        <v>14</v>
      </c>
    </row>
    <row r="11" spans="1:37" ht="47.25" customHeight="1" x14ac:dyDescent="0.3">
      <c r="A11" s="254"/>
      <c r="B11" s="12" t="s">
        <v>15</v>
      </c>
      <c r="C11" s="12" t="s">
        <v>16</v>
      </c>
      <c r="D11" s="12" t="s">
        <v>17</v>
      </c>
      <c r="E11" s="10"/>
      <c r="F11" s="10"/>
      <c r="G11" s="10"/>
      <c r="H11" s="10"/>
      <c r="I11" s="10"/>
      <c r="J11" s="10"/>
      <c r="K11" s="10"/>
      <c r="L11" s="12" t="s">
        <v>18</v>
      </c>
      <c r="M11" s="12" t="s">
        <v>19</v>
      </c>
      <c r="N11" s="12" t="s">
        <v>20</v>
      </c>
      <c r="O11" s="12" t="s">
        <v>21</v>
      </c>
      <c r="P11" s="12" t="s">
        <v>22</v>
      </c>
      <c r="Q11" s="12" t="s">
        <v>23</v>
      </c>
      <c r="R11" s="12" t="s">
        <v>24</v>
      </c>
      <c r="S11" s="12" t="s">
        <v>25</v>
      </c>
      <c r="T11" s="12" t="s">
        <v>26</v>
      </c>
      <c r="U11" s="12" t="s">
        <v>27</v>
      </c>
      <c r="V11" s="12" t="s">
        <v>28</v>
      </c>
      <c r="W11" s="12" t="s">
        <v>29</v>
      </c>
      <c r="X11" s="10"/>
      <c r="Y11" s="10"/>
      <c r="Z11" s="10"/>
      <c r="AA11" s="10"/>
    </row>
    <row r="12" spans="1:37" ht="109.5" customHeight="1" x14ac:dyDescent="0.25">
      <c r="B12" s="255" t="s">
        <v>86</v>
      </c>
      <c r="C12" s="256" t="s">
        <v>151</v>
      </c>
      <c r="D12" s="257" t="s">
        <v>1437</v>
      </c>
      <c r="E12" s="257"/>
      <c r="F12" s="258" t="s">
        <v>1438</v>
      </c>
      <c r="G12" s="259" t="s">
        <v>1439</v>
      </c>
      <c r="H12" s="260" t="s">
        <v>1440</v>
      </c>
      <c r="I12" s="261" t="s">
        <v>1441</v>
      </c>
      <c r="J12" s="22"/>
      <c r="K12" s="19">
        <f t="shared" ref="K12:K42" si="0">+SUM(L12:W12)</f>
        <v>10</v>
      </c>
      <c r="L12" s="262"/>
      <c r="M12" s="263"/>
      <c r="N12" s="262">
        <v>1</v>
      </c>
      <c r="O12" s="262">
        <v>1</v>
      </c>
      <c r="P12" s="262">
        <v>1</v>
      </c>
      <c r="Q12" s="262">
        <v>1</v>
      </c>
      <c r="R12" s="262">
        <v>1</v>
      </c>
      <c r="S12" s="262">
        <v>1</v>
      </c>
      <c r="T12" s="262">
        <v>1</v>
      </c>
      <c r="U12" s="262">
        <v>1</v>
      </c>
      <c r="V12" s="262">
        <v>1</v>
      </c>
      <c r="W12" s="262">
        <v>1</v>
      </c>
      <c r="X12" s="264" t="s">
        <v>1442</v>
      </c>
      <c r="Y12" s="265" t="s">
        <v>1443</v>
      </c>
      <c r="Z12" s="266" t="s">
        <v>1444</v>
      </c>
      <c r="AA12" s="254"/>
      <c r="AB12" s="250"/>
      <c r="AC12" s="250"/>
      <c r="AD12" s="250"/>
      <c r="AE12" s="250"/>
      <c r="AF12" s="250"/>
      <c r="AG12" s="250"/>
      <c r="AH12" s="250"/>
      <c r="AI12" s="250"/>
      <c r="AJ12" s="250"/>
      <c r="AK12" s="250"/>
    </row>
    <row r="13" spans="1:37" ht="258.75" customHeight="1" x14ac:dyDescent="0.25">
      <c r="B13" s="267"/>
      <c r="C13" s="268"/>
      <c r="D13" s="257" t="s">
        <v>1437</v>
      </c>
      <c r="E13" s="257"/>
      <c r="F13" s="258"/>
      <c r="G13" s="259"/>
      <c r="H13" s="260" t="s">
        <v>1445</v>
      </c>
      <c r="I13" s="261" t="s">
        <v>1446</v>
      </c>
      <c r="J13" s="22"/>
      <c r="K13" s="269">
        <f t="shared" si="0"/>
        <v>1</v>
      </c>
      <c r="L13" s="270"/>
      <c r="M13" s="270"/>
      <c r="N13" s="271">
        <v>0.25</v>
      </c>
      <c r="O13" s="270"/>
      <c r="P13" s="271">
        <v>0.25</v>
      </c>
      <c r="Q13" s="270"/>
      <c r="R13" s="270"/>
      <c r="S13" s="271">
        <v>0.25</v>
      </c>
      <c r="T13" s="270"/>
      <c r="U13" s="270"/>
      <c r="V13" s="271">
        <v>0.25</v>
      </c>
      <c r="W13" s="270"/>
      <c r="X13" s="266" t="s">
        <v>1447</v>
      </c>
      <c r="Y13" s="265" t="s">
        <v>1443</v>
      </c>
      <c r="Z13" s="266" t="s">
        <v>1444</v>
      </c>
      <c r="AA13" s="254"/>
      <c r="AB13" s="250"/>
      <c r="AC13" s="250"/>
      <c r="AD13" s="250"/>
      <c r="AE13" s="250"/>
      <c r="AF13" s="250"/>
      <c r="AG13" s="250"/>
      <c r="AH13" s="250"/>
      <c r="AI13" s="250"/>
      <c r="AJ13" s="250"/>
      <c r="AK13" s="250"/>
    </row>
    <row r="14" spans="1:37" s="272" customFormat="1" ht="171.75" customHeight="1" x14ac:dyDescent="0.25">
      <c r="B14" s="267"/>
      <c r="C14" s="268"/>
      <c r="D14" s="273" t="s">
        <v>1437</v>
      </c>
      <c r="E14" s="273"/>
      <c r="F14" s="273" t="s">
        <v>1448</v>
      </c>
      <c r="G14" s="259"/>
      <c r="H14" s="260" t="s">
        <v>1449</v>
      </c>
      <c r="I14" s="17" t="s">
        <v>1446</v>
      </c>
      <c r="J14" s="22"/>
      <c r="K14" s="274">
        <f t="shared" si="0"/>
        <v>0.99990000000000001</v>
      </c>
      <c r="L14" s="262"/>
      <c r="M14" s="262"/>
      <c r="N14" s="275">
        <v>0.33329999999999999</v>
      </c>
      <c r="O14" s="262"/>
      <c r="P14" s="262"/>
      <c r="Q14" s="275">
        <v>0.33329999999999999</v>
      </c>
      <c r="R14" s="262"/>
      <c r="S14" s="262"/>
      <c r="T14" s="275">
        <v>0.33329999999999999</v>
      </c>
      <c r="U14" s="262"/>
      <c r="V14" s="262"/>
      <c r="W14" s="262"/>
      <c r="X14" s="264" t="s">
        <v>1450</v>
      </c>
      <c r="Y14" s="276" t="s">
        <v>1443</v>
      </c>
      <c r="Z14" s="21" t="s">
        <v>1451</v>
      </c>
      <c r="AA14" s="22"/>
    </row>
    <row r="15" spans="1:37" ht="72" customHeight="1" x14ac:dyDescent="0.25">
      <c r="B15" s="267"/>
      <c r="C15" s="268"/>
      <c r="D15" s="257" t="s">
        <v>1437</v>
      </c>
      <c r="E15" s="257"/>
      <c r="F15" s="258" t="s">
        <v>1452</v>
      </c>
      <c r="G15" s="259"/>
      <c r="H15" s="260" t="s">
        <v>1453</v>
      </c>
      <c r="I15" s="261" t="s">
        <v>1454</v>
      </c>
      <c r="J15" s="22"/>
      <c r="K15" s="270">
        <f t="shared" si="0"/>
        <v>11</v>
      </c>
      <c r="L15" s="270"/>
      <c r="M15" s="270">
        <v>1</v>
      </c>
      <c r="N15" s="270">
        <v>1</v>
      </c>
      <c r="O15" s="270">
        <v>1</v>
      </c>
      <c r="P15" s="270">
        <v>1</v>
      </c>
      <c r="Q15" s="270">
        <v>1</v>
      </c>
      <c r="R15" s="270">
        <v>1</v>
      </c>
      <c r="S15" s="270">
        <v>1</v>
      </c>
      <c r="T15" s="270">
        <v>1</v>
      </c>
      <c r="U15" s="270">
        <v>1</v>
      </c>
      <c r="V15" s="270">
        <v>1</v>
      </c>
      <c r="W15" s="270">
        <v>1</v>
      </c>
      <c r="X15" s="266" t="s">
        <v>1455</v>
      </c>
      <c r="Y15" s="277" t="s">
        <v>1443</v>
      </c>
      <c r="Z15" s="278" t="s">
        <v>1451</v>
      </c>
      <c r="AA15" s="254"/>
      <c r="AB15" s="250"/>
      <c r="AC15" s="250"/>
      <c r="AD15" s="250"/>
      <c r="AE15" s="250"/>
      <c r="AF15" s="250"/>
      <c r="AG15" s="250"/>
      <c r="AH15" s="250"/>
      <c r="AI15" s="250"/>
      <c r="AJ15" s="250"/>
      <c r="AK15" s="250"/>
    </row>
    <row r="16" spans="1:37" ht="118.5" customHeight="1" x14ac:dyDescent="0.25">
      <c r="B16" s="267"/>
      <c r="C16" s="268"/>
      <c r="D16" s="257" t="s">
        <v>1437</v>
      </c>
      <c r="E16" s="257"/>
      <c r="F16" s="258"/>
      <c r="G16" s="259"/>
      <c r="H16" s="260" t="s">
        <v>1456</v>
      </c>
      <c r="I16" s="261" t="s">
        <v>1457</v>
      </c>
      <c r="J16" s="22"/>
      <c r="K16" s="262">
        <f t="shared" si="0"/>
        <v>33</v>
      </c>
      <c r="L16" s="262"/>
      <c r="M16" s="16">
        <v>3</v>
      </c>
      <c r="N16" s="16">
        <v>3</v>
      </c>
      <c r="O16" s="16">
        <v>3</v>
      </c>
      <c r="P16" s="16">
        <v>3</v>
      </c>
      <c r="Q16" s="16">
        <v>3</v>
      </c>
      <c r="R16" s="16">
        <v>3</v>
      </c>
      <c r="S16" s="16">
        <v>3</v>
      </c>
      <c r="T16" s="16">
        <v>3</v>
      </c>
      <c r="U16" s="16">
        <v>3</v>
      </c>
      <c r="V16" s="16">
        <v>3</v>
      </c>
      <c r="W16" s="16">
        <v>3</v>
      </c>
      <c r="X16" s="264" t="s">
        <v>1458</v>
      </c>
      <c r="Y16" s="278" t="s">
        <v>1443</v>
      </c>
      <c r="Z16" s="278" t="s">
        <v>1459</v>
      </c>
      <c r="AA16" s="254"/>
      <c r="AB16" s="250"/>
      <c r="AC16" s="250"/>
      <c r="AD16" s="250"/>
      <c r="AE16" s="250"/>
      <c r="AF16" s="250"/>
      <c r="AG16" s="250"/>
      <c r="AH16" s="250"/>
      <c r="AI16" s="250"/>
      <c r="AJ16" s="250"/>
      <c r="AK16" s="250"/>
    </row>
    <row r="17" spans="2:37" ht="121.5" customHeight="1" x14ac:dyDescent="0.25">
      <c r="B17" s="267"/>
      <c r="C17" s="268"/>
      <c r="D17" s="257" t="s">
        <v>1460</v>
      </c>
      <c r="E17" s="257" t="s">
        <v>1448</v>
      </c>
      <c r="F17" s="273"/>
      <c r="G17" s="279" t="s">
        <v>1461</v>
      </c>
      <c r="H17" s="280" t="s">
        <v>1462</v>
      </c>
      <c r="I17" s="280" t="s">
        <v>1463</v>
      </c>
      <c r="J17" s="22"/>
      <c r="K17" s="19">
        <f t="shared" si="0"/>
        <v>12</v>
      </c>
      <c r="L17" s="281">
        <v>1</v>
      </c>
      <c r="M17" s="281">
        <v>1</v>
      </c>
      <c r="N17" s="281">
        <v>1</v>
      </c>
      <c r="O17" s="281">
        <v>1</v>
      </c>
      <c r="P17" s="281">
        <v>1</v>
      </c>
      <c r="Q17" s="281">
        <v>1</v>
      </c>
      <c r="R17" s="281">
        <v>1</v>
      </c>
      <c r="S17" s="281">
        <v>1</v>
      </c>
      <c r="T17" s="281">
        <v>1</v>
      </c>
      <c r="U17" s="281">
        <v>1</v>
      </c>
      <c r="V17" s="281">
        <v>1</v>
      </c>
      <c r="W17" s="281">
        <v>1</v>
      </c>
      <c r="X17" s="254" t="s">
        <v>1464</v>
      </c>
      <c r="Y17" s="21" t="s">
        <v>1465</v>
      </c>
      <c r="Z17" s="282" t="s">
        <v>1466</v>
      </c>
      <c r="AA17" s="254"/>
      <c r="AB17" s="250"/>
      <c r="AC17" s="250"/>
      <c r="AD17" s="250"/>
      <c r="AE17" s="250"/>
      <c r="AF17" s="250"/>
      <c r="AG17" s="250"/>
      <c r="AH17" s="250"/>
      <c r="AI17" s="250"/>
      <c r="AJ17" s="250"/>
      <c r="AK17" s="250"/>
    </row>
    <row r="18" spans="2:37" ht="216" customHeight="1" x14ac:dyDescent="0.25">
      <c r="B18" s="267"/>
      <c r="C18" s="268"/>
      <c r="D18" s="257"/>
      <c r="E18" s="257"/>
      <c r="F18" s="17" t="s">
        <v>1467</v>
      </c>
      <c r="G18" s="283" t="s">
        <v>1468</v>
      </c>
      <c r="H18" s="17" t="s">
        <v>1469</v>
      </c>
      <c r="I18" s="280" t="s">
        <v>1470</v>
      </c>
      <c r="J18" s="22"/>
      <c r="K18" s="284">
        <f t="shared" si="0"/>
        <v>3</v>
      </c>
      <c r="L18" s="285"/>
      <c r="M18" s="285">
        <v>1</v>
      </c>
      <c r="N18" s="285"/>
      <c r="O18" s="285"/>
      <c r="P18" s="285"/>
      <c r="Q18" s="285">
        <v>1</v>
      </c>
      <c r="R18" s="285"/>
      <c r="S18" s="285"/>
      <c r="T18" s="285"/>
      <c r="U18" s="285">
        <v>1</v>
      </c>
      <c r="V18" s="285"/>
      <c r="W18" s="285"/>
      <c r="X18" s="22"/>
      <c r="Y18" s="21" t="s">
        <v>1471</v>
      </c>
      <c r="Z18" s="22" t="s">
        <v>1472</v>
      </c>
      <c r="AA18" s="254"/>
      <c r="AB18" s="250"/>
      <c r="AC18" s="250"/>
      <c r="AD18" s="250"/>
      <c r="AE18" s="250"/>
      <c r="AF18" s="250"/>
      <c r="AG18" s="250"/>
      <c r="AH18" s="250"/>
      <c r="AI18" s="250"/>
      <c r="AJ18" s="250"/>
      <c r="AK18" s="250"/>
    </row>
    <row r="19" spans="2:37" ht="186.75" customHeight="1" x14ac:dyDescent="0.25">
      <c r="B19" s="267"/>
      <c r="C19" s="268"/>
      <c r="D19" s="257"/>
      <c r="E19" s="257"/>
      <c r="F19" s="17" t="s">
        <v>1473</v>
      </c>
      <c r="G19" s="283" t="s">
        <v>1474</v>
      </c>
      <c r="H19" s="17" t="s">
        <v>1475</v>
      </c>
      <c r="I19" s="280" t="s">
        <v>1476</v>
      </c>
      <c r="J19" s="22"/>
      <c r="K19" s="284">
        <f t="shared" si="0"/>
        <v>48</v>
      </c>
      <c r="L19" s="285">
        <v>4</v>
      </c>
      <c r="M19" s="285">
        <v>4</v>
      </c>
      <c r="N19" s="285">
        <v>4</v>
      </c>
      <c r="O19" s="285">
        <v>4</v>
      </c>
      <c r="P19" s="285">
        <v>4</v>
      </c>
      <c r="Q19" s="285">
        <v>4</v>
      </c>
      <c r="R19" s="285">
        <v>4</v>
      </c>
      <c r="S19" s="285">
        <v>4</v>
      </c>
      <c r="T19" s="285">
        <v>4</v>
      </c>
      <c r="U19" s="285">
        <v>4</v>
      </c>
      <c r="V19" s="285">
        <v>4</v>
      </c>
      <c r="W19" s="285">
        <v>4</v>
      </c>
      <c r="X19" s="22"/>
      <c r="Y19" s="21" t="s">
        <v>1471</v>
      </c>
      <c r="Z19" s="22" t="s">
        <v>1472</v>
      </c>
      <c r="AA19" s="254"/>
      <c r="AB19" s="250"/>
      <c r="AC19" s="250"/>
      <c r="AD19" s="250"/>
      <c r="AE19" s="250"/>
      <c r="AF19" s="250"/>
      <c r="AG19" s="250"/>
      <c r="AH19" s="250"/>
      <c r="AI19" s="250"/>
      <c r="AJ19" s="250"/>
      <c r="AK19" s="250"/>
    </row>
    <row r="20" spans="2:37" ht="101.25" customHeight="1" x14ac:dyDescent="0.25">
      <c r="B20" s="267"/>
      <c r="C20" s="268"/>
      <c r="D20" s="257"/>
      <c r="E20" s="257"/>
      <c r="F20" s="17" t="s">
        <v>1477</v>
      </c>
      <c r="G20" s="283" t="s">
        <v>1478</v>
      </c>
      <c r="H20" s="17" t="s">
        <v>1479</v>
      </c>
      <c r="I20" s="280" t="s">
        <v>1480</v>
      </c>
      <c r="J20" s="22"/>
      <c r="K20" s="284">
        <f t="shared" si="0"/>
        <v>12</v>
      </c>
      <c r="L20" s="285">
        <v>1</v>
      </c>
      <c r="M20" s="285">
        <v>1</v>
      </c>
      <c r="N20" s="285">
        <v>1</v>
      </c>
      <c r="O20" s="285">
        <v>1</v>
      </c>
      <c r="P20" s="285">
        <v>1</v>
      </c>
      <c r="Q20" s="285">
        <v>1</v>
      </c>
      <c r="R20" s="285">
        <v>1</v>
      </c>
      <c r="S20" s="285">
        <v>1</v>
      </c>
      <c r="T20" s="285">
        <v>1</v>
      </c>
      <c r="U20" s="285">
        <v>1</v>
      </c>
      <c r="V20" s="285">
        <v>1</v>
      </c>
      <c r="W20" s="285">
        <v>1</v>
      </c>
      <c r="X20" s="22"/>
      <c r="Y20" s="21" t="s">
        <v>1471</v>
      </c>
      <c r="Z20" s="22" t="s">
        <v>1472</v>
      </c>
      <c r="AA20" s="254"/>
      <c r="AB20" s="250"/>
      <c r="AC20" s="250"/>
      <c r="AD20" s="250"/>
      <c r="AE20" s="250"/>
      <c r="AF20" s="250"/>
      <c r="AG20" s="250"/>
      <c r="AH20" s="250"/>
      <c r="AI20" s="250"/>
      <c r="AJ20" s="250"/>
      <c r="AK20" s="250"/>
    </row>
    <row r="21" spans="2:37" ht="258" customHeight="1" x14ac:dyDescent="0.25">
      <c r="B21" s="267"/>
      <c r="C21" s="268"/>
      <c r="D21" s="257"/>
      <c r="E21" s="257"/>
      <c r="F21" s="17" t="s">
        <v>1481</v>
      </c>
      <c r="G21" s="283" t="s">
        <v>1482</v>
      </c>
      <c r="H21" s="17" t="s">
        <v>1483</v>
      </c>
      <c r="I21" s="280" t="s">
        <v>1476</v>
      </c>
      <c r="J21" s="22"/>
      <c r="K21" s="284">
        <f t="shared" si="0"/>
        <v>48</v>
      </c>
      <c r="L21" s="285">
        <v>4</v>
      </c>
      <c r="M21" s="285">
        <v>4</v>
      </c>
      <c r="N21" s="285">
        <v>4</v>
      </c>
      <c r="O21" s="285">
        <v>4</v>
      </c>
      <c r="P21" s="285">
        <v>4</v>
      </c>
      <c r="Q21" s="285">
        <v>4</v>
      </c>
      <c r="R21" s="285">
        <v>4</v>
      </c>
      <c r="S21" s="285">
        <v>4</v>
      </c>
      <c r="T21" s="285">
        <v>4</v>
      </c>
      <c r="U21" s="285">
        <v>4</v>
      </c>
      <c r="V21" s="285">
        <v>4</v>
      </c>
      <c r="W21" s="285">
        <v>4</v>
      </c>
      <c r="X21" s="22"/>
      <c r="Y21" s="21" t="s">
        <v>1471</v>
      </c>
      <c r="Z21" s="22" t="s">
        <v>1472</v>
      </c>
      <c r="AA21" s="254"/>
      <c r="AB21" s="250"/>
      <c r="AC21" s="250"/>
      <c r="AD21" s="250"/>
      <c r="AE21" s="250"/>
      <c r="AF21" s="250"/>
      <c r="AG21" s="250"/>
      <c r="AH21" s="250"/>
      <c r="AI21" s="250"/>
      <c r="AJ21" s="250"/>
      <c r="AK21" s="250"/>
    </row>
    <row r="22" spans="2:37" ht="144" customHeight="1" x14ac:dyDescent="0.25">
      <c r="B22" s="267"/>
      <c r="C22" s="268"/>
      <c r="D22" s="257"/>
      <c r="E22" s="257"/>
      <c r="F22" s="17" t="s">
        <v>1484</v>
      </c>
      <c r="G22" s="283" t="s">
        <v>1485</v>
      </c>
      <c r="H22" s="17" t="s">
        <v>1486</v>
      </c>
      <c r="I22" s="280" t="s">
        <v>1476</v>
      </c>
      <c r="J22" s="22"/>
      <c r="K22" s="284">
        <f t="shared" si="0"/>
        <v>48</v>
      </c>
      <c r="L22" s="285">
        <v>4</v>
      </c>
      <c r="M22" s="285">
        <v>4</v>
      </c>
      <c r="N22" s="285">
        <v>4</v>
      </c>
      <c r="O22" s="285">
        <v>4</v>
      </c>
      <c r="P22" s="285">
        <v>4</v>
      </c>
      <c r="Q22" s="285">
        <v>4</v>
      </c>
      <c r="R22" s="285">
        <v>4</v>
      </c>
      <c r="S22" s="285">
        <v>4</v>
      </c>
      <c r="T22" s="285">
        <v>4</v>
      </c>
      <c r="U22" s="285">
        <v>4</v>
      </c>
      <c r="V22" s="285">
        <v>4</v>
      </c>
      <c r="W22" s="285">
        <v>4</v>
      </c>
      <c r="X22" s="22"/>
      <c r="Y22" s="21" t="s">
        <v>1471</v>
      </c>
      <c r="Z22" s="22" t="s">
        <v>1472</v>
      </c>
      <c r="AA22" s="254"/>
      <c r="AB22" s="250"/>
      <c r="AC22" s="250"/>
      <c r="AD22" s="250"/>
      <c r="AE22" s="250"/>
      <c r="AF22" s="250"/>
      <c r="AG22" s="250"/>
      <c r="AH22" s="250"/>
      <c r="AI22" s="250"/>
      <c r="AJ22" s="250"/>
      <c r="AK22" s="250"/>
    </row>
    <row r="23" spans="2:37" s="272" customFormat="1" ht="147.75" customHeight="1" x14ac:dyDescent="0.25">
      <c r="B23" s="267"/>
      <c r="C23" s="286"/>
      <c r="D23" s="273"/>
      <c r="E23" s="273"/>
      <c r="F23" s="17" t="s">
        <v>1487</v>
      </c>
      <c r="G23" s="17" t="s">
        <v>1488</v>
      </c>
      <c r="H23" s="17" t="s">
        <v>1489</v>
      </c>
      <c r="I23" s="280" t="s">
        <v>1476</v>
      </c>
      <c r="J23" s="22"/>
      <c r="K23" s="284">
        <f t="shared" si="0"/>
        <v>48</v>
      </c>
      <c r="L23" s="287">
        <v>4</v>
      </c>
      <c r="M23" s="287">
        <v>4</v>
      </c>
      <c r="N23" s="287">
        <v>4</v>
      </c>
      <c r="O23" s="287">
        <v>4</v>
      </c>
      <c r="P23" s="287">
        <v>4</v>
      </c>
      <c r="Q23" s="287">
        <v>4</v>
      </c>
      <c r="R23" s="287">
        <v>4</v>
      </c>
      <c r="S23" s="287">
        <v>4</v>
      </c>
      <c r="T23" s="287">
        <v>4</v>
      </c>
      <c r="U23" s="287">
        <v>4</v>
      </c>
      <c r="V23" s="287">
        <v>4</v>
      </c>
      <c r="W23" s="287">
        <v>4</v>
      </c>
      <c r="X23" s="22"/>
      <c r="Y23" s="21" t="s">
        <v>1471</v>
      </c>
      <c r="Z23" s="22" t="s">
        <v>1472</v>
      </c>
      <c r="AA23" s="22"/>
    </row>
    <row r="24" spans="2:37" ht="121.5" customHeight="1" x14ac:dyDescent="0.25">
      <c r="B24" s="267"/>
      <c r="C24" s="256" t="s">
        <v>173</v>
      </c>
      <c r="D24" s="17" t="s">
        <v>1490</v>
      </c>
      <c r="E24" s="257"/>
      <c r="F24" s="288" t="s">
        <v>1491</v>
      </c>
      <c r="G24" s="289" t="s">
        <v>1492</v>
      </c>
      <c r="H24" s="290" t="s">
        <v>1493</v>
      </c>
      <c r="I24" s="290" t="s">
        <v>1494</v>
      </c>
      <c r="J24" s="254"/>
      <c r="K24" s="281">
        <f t="shared" si="0"/>
        <v>1</v>
      </c>
      <c r="L24" s="281">
        <v>1</v>
      </c>
      <c r="M24" s="281"/>
      <c r="N24" s="281"/>
      <c r="O24" s="281"/>
      <c r="P24" s="281"/>
      <c r="Q24" s="281"/>
      <c r="R24" s="281"/>
      <c r="S24" s="281"/>
      <c r="T24" s="281"/>
      <c r="U24" s="281"/>
      <c r="V24" s="281"/>
      <c r="W24" s="281"/>
      <c r="X24" s="282" t="s">
        <v>1495</v>
      </c>
      <c r="Y24" s="282" t="s">
        <v>1496</v>
      </c>
      <c r="Z24" s="282" t="s">
        <v>1497</v>
      </c>
      <c r="AA24" s="254"/>
      <c r="AB24" s="250"/>
      <c r="AC24" s="250"/>
      <c r="AD24" s="250"/>
      <c r="AE24" s="250"/>
      <c r="AF24" s="250"/>
      <c r="AG24" s="250"/>
      <c r="AH24" s="250"/>
      <c r="AI24" s="250"/>
      <c r="AJ24" s="250"/>
      <c r="AK24" s="250"/>
    </row>
    <row r="25" spans="2:37" ht="121.5" customHeight="1" x14ac:dyDescent="0.25">
      <c r="B25" s="267"/>
      <c r="C25" s="268"/>
      <c r="D25" s="17" t="s">
        <v>1490</v>
      </c>
      <c r="E25" s="257"/>
      <c r="F25" s="291"/>
      <c r="G25" s="292"/>
      <c r="H25" s="290" t="s">
        <v>1498</v>
      </c>
      <c r="I25" s="290" t="s">
        <v>1494</v>
      </c>
      <c r="J25" s="254"/>
      <c r="K25" s="281">
        <f t="shared" si="0"/>
        <v>1</v>
      </c>
      <c r="L25" s="281"/>
      <c r="M25" s="281"/>
      <c r="N25" s="281"/>
      <c r="O25" s="281"/>
      <c r="P25" s="281"/>
      <c r="Q25" s="281"/>
      <c r="R25" s="281"/>
      <c r="S25" s="281"/>
      <c r="T25" s="281"/>
      <c r="U25" s="281"/>
      <c r="V25" s="281">
        <v>1</v>
      </c>
      <c r="W25" s="281"/>
      <c r="X25" s="282" t="s">
        <v>1495</v>
      </c>
      <c r="Y25" s="282" t="s">
        <v>1496</v>
      </c>
      <c r="Z25" s="282" t="s">
        <v>1497</v>
      </c>
      <c r="AA25" s="254"/>
      <c r="AB25" s="250"/>
      <c r="AC25" s="250"/>
      <c r="AD25" s="250"/>
      <c r="AE25" s="250"/>
      <c r="AF25" s="250"/>
      <c r="AG25" s="250"/>
      <c r="AH25" s="250"/>
      <c r="AI25" s="250"/>
      <c r="AJ25" s="250"/>
      <c r="AK25" s="250"/>
    </row>
    <row r="26" spans="2:37" s="272" customFormat="1" ht="121.5" customHeight="1" x14ac:dyDescent="0.25">
      <c r="B26" s="267"/>
      <c r="C26" s="268"/>
      <c r="D26" s="26" t="s">
        <v>1499</v>
      </c>
      <c r="E26" s="273"/>
      <c r="F26" s="15" t="s">
        <v>1500</v>
      </c>
      <c r="G26" s="289" t="s">
        <v>1439</v>
      </c>
      <c r="H26" s="273" t="s">
        <v>1501</v>
      </c>
      <c r="I26" s="273" t="s">
        <v>1502</v>
      </c>
      <c r="J26" s="22"/>
      <c r="K26" s="293">
        <f t="shared" si="0"/>
        <v>363</v>
      </c>
      <c r="L26" s="16"/>
      <c r="M26" s="293">
        <v>33</v>
      </c>
      <c r="N26" s="293">
        <v>33</v>
      </c>
      <c r="O26" s="293">
        <v>33</v>
      </c>
      <c r="P26" s="293">
        <v>33</v>
      </c>
      <c r="Q26" s="293">
        <v>33</v>
      </c>
      <c r="R26" s="293">
        <v>33</v>
      </c>
      <c r="S26" s="293">
        <v>33</v>
      </c>
      <c r="T26" s="293">
        <v>33</v>
      </c>
      <c r="U26" s="293">
        <v>33</v>
      </c>
      <c r="V26" s="293">
        <v>33</v>
      </c>
      <c r="W26" s="293">
        <v>33</v>
      </c>
      <c r="X26" s="21" t="s">
        <v>1503</v>
      </c>
      <c r="Y26" s="276" t="s">
        <v>1443</v>
      </c>
      <c r="Z26" s="21" t="s">
        <v>1504</v>
      </c>
      <c r="AA26" s="22"/>
    </row>
    <row r="27" spans="2:37" ht="121.5" customHeight="1" x14ac:dyDescent="0.25">
      <c r="B27" s="267"/>
      <c r="C27" s="268"/>
      <c r="D27" s="26" t="s">
        <v>1499</v>
      </c>
      <c r="E27" s="257"/>
      <c r="F27" s="15"/>
      <c r="G27" s="294"/>
      <c r="H27" s="273" t="s">
        <v>1505</v>
      </c>
      <c r="I27" s="273" t="s">
        <v>1506</v>
      </c>
      <c r="J27" s="22"/>
      <c r="K27" s="19">
        <f t="shared" si="0"/>
        <v>11</v>
      </c>
      <c r="L27" s="16"/>
      <c r="M27" s="16">
        <v>1</v>
      </c>
      <c r="N27" s="16">
        <v>1</v>
      </c>
      <c r="O27" s="16">
        <v>1</v>
      </c>
      <c r="P27" s="16">
        <v>1</v>
      </c>
      <c r="Q27" s="16">
        <v>1</v>
      </c>
      <c r="R27" s="16">
        <v>1</v>
      </c>
      <c r="S27" s="16">
        <v>1</v>
      </c>
      <c r="T27" s="16">
        <v>1</v>
      </c>
      <c r="U27" s="16">
        <v>1</v>
      </c>
      <c r="V27" s="16">
        <v>1</v>
      </c>
      <c r="W27" s="16">
        <v>1</v>
      </c>
      <c r="X27" s="21" t="s">
        <v>1507</v>
      </c>
      <c r="Y27" s="277" t="s">
        <v>1443</v>
      </c>
      <c r="Z27" s="278" t="s">
        <v>1504</v>
      </c>
      <c r="AA27" s="254"/>
      <c r="AB27" s="250"/>
      <c r="AC27" s="250"/>
      <c r="AD27" s="250"/>
      <c r="AE27" s="250"/>
      <c r="AF27" s="250"/>
      <c r="AG27" s="250"/>
      <c r="AH27" s="250"/>
      <c r="AI27" s="250"/>
      <c r="AJ27" s="250"/>
      <c r="AK27" s="250"/>
    </row>
    <row r="28" spans="2:37" ht="159.75" customHeight="1" x14ac:dyDescent="0.25">
      <c r="B28" s="267"/>
      <c r="C28" s="268"/>
      <c r="D28" s="26" t="s">
        <v>1499</v>
      </c>
      <c r="E28" s="257"/>
      <c r="F28" s="15"/>
      <c r="G28" s="294"/>
      <c r="H28" s="290" t="s">
        <v>1508</v>
      </c>
      <c r="I28" s="290" t="s">
        <v>1446</v>
      </c>
      <c r="J28" s="295"/>
      <c r="K28" s="296">
        <f t="shared" si="0"/>
        <v>1</v>
      </c>
      <c r="L28" s="297"/>
      <c r="M28" s="297"/>
      <c r="N28" s="297"/>
      <c r="O28" s="297"/>
      <c r="P28" s="297"/>
      <c r="Q28" s="298">
        <v>0.1</v>
      </c>
      <c r="R28" s="298">
        <v>0.2</v>
      </c>
      <c r="S28" s="298"/>
      <c r="T28" s="298">
        <v>0.7</v>
      </c>
      <c r="U28" s="298"/>
      <c r="V28" s="297"/>
      <c r="W28" s="297"/>
      <c r="X28" s="21" t="s">
        <v>1509</v>
      </c>
      <c r="Y28" s="277" t="s">
        <v>1443</v>
      </c>
      <c r="Z28" s="278" t="s">
        <v>1510</v>
      </c>
      <c r="AA28" s="254"/>
      <c r="AB28" s="250"/>
      <c r="AC28" s="250"/>
      <c r="AD28" s="250"/>
      <c r="AE28" s="250"/>
      <c r="AF28" s="250"/>
      <c r="AG28" s="250"/>
      <c r="AH28" s="250"/>
      <c r="AI28" s="250"/>
      <c r="AJ28" s="250"/>
      <c r="AK28" s="250"/>
    </row>
    <row r="29" spans="2:37" ht="121.5" customHeight="1" x14ac:dyDescent="0.25">
      <c r="B29" s="267"/>
      <c r="C29" s="268"/>
      <c r="D29" s="26" t="s">
        <v>1499</v>
      </c>
      <c r="E29" s="257"/>
      <c r="F29" s="15"/>
      <c r="G29" s="294"/>
      <c r="H29" s="273" t="s">
        <v>1511</v>
      </c>
      <c r="I29" s="273" t="s">
        <v>1446</v>
      </c>
      <c r="J29" s="22"/>
      <c r="K29" s="296">
        <f t="shared" si="0"/>
        <v>0.99999999999999989</v>
      </c>
      <c r="L29" s="297"/>
      <c r="M29" s="298"/>
      <c r="N29" s="298">
        <v>0.3</v>
      </c>
      <c r="O29" s="297"/>
      <c r="P29" s="298">
        <v>0.3</v>
      </c>
      <c r="Q29" s="298">
        <v>0.3</v>
      </c>
      <c r="R29" s="298"/>
      <c r="S29" s="298">
        <v>0.1</v>
      </c>
      <c r="T29" s="298"/>
      <c r="U29" s="298"/>
      <c r="V29" s="297"/>
      <c r="W29" s="297"/>
      <c r="X29" s="21" t="s">
        <v>1512</v>
      </c>
      <c r="Y29" s="277" t="s">
        <v>1443</v>
      </c>
      <c r="Z29" s="278" t="s">
        <v>1510</v>
      </c>
      <c r="AA29" s="254"/>
      <c r="AB29" s="250"/>
      <c r="AC29" s="250"/>
      <c r="AD29" s="250"/>
      <c r="AE29" s="250"/>
      <c r="AF29" s="250"/>
      <c r="AG29" s="250"/>
      <c r="AH29" s="250"/>
      <c r="AI29" s="250"/>
      <c r="AJ29" s="250"/>
      <c r="AK29" s="250"/>
    </row>
    <row r="30" spans="2:37" ht="121.5" customHeight="1" x14ac:dyDescent="0.25">
      <c r="B30" s="267"/>
      <c r="C30" s="268"/>
      <c r="D30" s="26" t="s">
        <v>1499</v>
      </c>
      <c r="E30" s="257"/>
      <c r="F30" s="15"/>
      <c r="G30" s="294"/>
      <c r="H30" s="273" t="s">
        <v>1513</v>
      </c>
      <c r="I30" s="273" t="s">
        <v>1514</v>
      </c>
      <c r="J30" s="22"/>
      <c r="K30" s="19">
        <f t="shared" si="0"/>
        <v>11</v>
      </c>
      <c r="L30" s="16"/>
      <c r="M30" s="16">
        <v>1</v>
      </c>
      <c r="N30" s="16">
        <v>1</v>
      </c>
      <c r="O30" s="16">
        <v>1</v>
      </c>
      <c r="P30" s="16">
        <v>1</v>
      </c>
      <c r="Q30" s="16">
        <v>1</v>
      </c>
      <c r="R30" s="16">
        <v>1</v>
      </c>
      <c r="S30" s="16">
        <v>1</v>
      </c>
      <c r="T30" s="16">
        <v>1</v>
      </c>
      <c r="U30" s="16">
        <v>1</v>
      </c>
      <c r="V30" s="16">
        <v>1</v>
      </c>
      <c r="W30" s="16">
        <v>1</v>
      </c>
      <c r="X30" s="21" t="s">
        <v>1515</v>
      </c>
      <c r="Y30" s="277" t="s">
        <v>1443</v>
      </c>
      <c r="Z30" s="278" t="s">
        <v>1516</v>
      </c>
      <c r="AA30" s="254"/>
      <c r="AB30" s="250"/>
      <c r="AC30" s="250"/>
      <c r="AD30" s="250"/>
      <c r="AE30" s="250"/>
      <c r="AF30" s="250"/>
      <c r="AG30" s="250"/>
      <c r="AH30" s="250"/>
      <c r="AI30" s="250"/>
      <c r="AJ30" s="250"/>
      <c r="AK30" s="250"/>
    </row>
    <row r="31" spans="2:37" ht="121.5" customHeight="1" x14ac:dyDescent="0.25">
      <c r="B31" s="267"/>
      <c r="C31" s="268"/>
      <c r="D31" s="26" t="s">
        <v>1499</v>
      </c>
      <c r="E31" s="257"/>
      <c r="F31" s="15"/>
      <c r="G31" s="294"/>
      <c r="H31" s="273" t="s">
        <v>1517</v>
      </c>
      <c r="I31" s="273" t="s">
        <v>1518</v>
      </c>
      <c r="J31" s="22"/>
      <c r="K31" s="19">
        <f t="shared" si="0"/>
        <v>11</v>
      </c>
      <c r="L31" s="16"/>
      <c r="M31" s="16">
        <v>1</v>
      </c>
      <c r="N31" s="16">
        <v>1</v>
      </c>
      <c r="O31" s="16">
        <v>1</v>
      </c>
      <c r="P31" s="16">
        <v>1</v>
      </c>
      <c r="Q31" s="16">
        <v>1</v>
      </c>
      <c r="R31" s="16">
        <v>1</v>
      </c>
      <c r="S31" s="16">
        <v>1</v>
      </c>
      <c r="T31" s="16">
        <v>1</v>
      </c>
      <c r="U31" s="16">
        <v>1</v>
      </c>
      <c r="V31" s="16">
        <v>1</v>
      </c>
      <c r="W31" s="16">
        <v>1</v>
      </c>
      <c r="X31" s="21" t="s">
        <v>1519</v>
      </c>
      <c r="Y31" s="277" t="s">
        <v>1443</v>
      </c>
      <c r="Z31" s="278" t="s">
        <v>1516</v>
      </c>
      <c r="AA31" s="254"/>
      <c r="AB31" s="250"/>
      <c r="AC31" s="250"/>
      <c r="AD31" s="250"/>
      <c r="AE31" s="250"/>
      <c r="AF31" s="250"/>
      <c r="AG31" s="250"/>
      <c r="AH31" s="250"/>
      <c r="AI31" s="250"/>
      <c r="AJ31" s="250"/>
      <c r="AK31" s="250"/>
    </row>
    <row r="32" spans="2:37" ht="121.5" customHeight="1" x14ac:dyDescent="0.25">
      <c r="B32" s="267"/>
      <c r="C32" s="268"/>
      <c r="D32" s="26" t="s">
        <v>1499</v>
      </c>
      <c r="E32" s="257"/>
      <c r="F32" s="15"/>
      <c r="G32" s="294"/>
      <c r="H32" s="273" t="s">
        <v>1520</v>
      </c>
      <c r="I32" s="273" t="s">
        <v>1521</v>
      </c>
      <c r="J32" s="22"/>
      <c r="K32" s="299">
        <f t="shared" si="0"/>
        <v>154</v>
      </c>
      <c r="L32" s="16"/>
      <c r="M32" s="299">
        <v>14</v>
      </c>
      <c r="N32" s="299">
        <v>14</v>
      </c>
      <c r="O32" s="299">
        <v>14</v>
      </c>
      <c r="P32" s="299">
        <v>14</v>
      </c>
      <c r="Q32" s="299">
        <v>14</v>
      </c>
      <c r="R32" s="299">
        <v>14</v>
      </c>
      <c r="S32" s="299">
        <v>14</v>
      </c>
      <c r="T32" s="299">
        <v>14</v>
      </c>
      <c r="U32" s="299">
        <v>14</v>
      </c>
      <c r="V32" s="299">
        <v>14</v>
      </c>
      <c r="W32" s="299">
        <v>14</v>
      </c>
      <c r="X32" s="21" t="s">
        <v>1522</v>
      </c>
      <c r="Y32" s="277" t="s">
        <v>1443</v>
      </c>
      <c r="Z32" s="278" t="s">
        <v>1523</v>
      </c>
      <c r="AA32" s="254"/>
      <c r="AB32" s="250"/>
      <c r="AC32" s="250"/>
      <c r="AD32" s="250"/>
      <c r="AE32" s="250"/>
      <c r="AF32" s="250"/>
      <c r="AG32" s="250"/>
      <c r="AH32" s="250"/>
      <c r="AI32" s="250"/>
      <c r="AJ32" s="250"/>
      <c r="AK32" s="250"/>
    </row>
    <row r="33" spans="2:37" s="272" customFormat="1" ht="121.5" customHeight="1" x14ac:dyDescent="0.25">
      <c r="B33" s="267"/>
      <c r="C33" s="268"/>
      <c r="D33" s="26" t="s">
        <v>1499</v>
      </c>
      <c r="E33" s="273"/>
      <c r="F33" s="15"/>
      <c r="G33" s="292"/>
      <c r="H33" s="273" t="s">
        <v>1524</v>
      </c>
      <c r="I33" s="273" t="s">
        <v>1506</v>
      </c>
      <c r="J33" s="22"/>
      <c r="K33" s="19">
        <f t="shared" si="0"/>
        <v>11</v>
      </c>
      <c r="L33" s="16"/>
      <c r="M33" s="16">
        <v>1</v>
      </c>
      <c r="N33" s="16">
        <v>1</v>
      </c>
      <c r="O33" s="16">
        <v>1</v>
      </c>
      <c r="P33" s="16">
        <v>1</v>
      </c>
      <c r="Q33" s="16">
        <v>1</v>
      </c>
      <c r="R33" s="16">
        <v>1</v>
      </c>
      <c r="S33" s="16">
        <v>1</v>
      </c>
      <c r="T33" s="16">
        <v>1</v>
      </c>
      <c r="U33" s="16">
        <v>1</v>
      </c>
      <c r="V33" s="16">
        <v>1</v>
      </c>
      <c r="W33" s="16">
        <v>1</v>
      </c>
      <c r="X33" s="21" t="s">
        <v>1507</v>
      </c>
      <c r="Y33" s="276" t="s">
        <v>1443</v>
      </c>
      <c r="Z33" s="21" t="s">
        <v>1523</v>
      </c>
      <c r="AA33" s="22"/>
    </row>
    <row r="34" spans="2:37" ht="121.5" customHeight="1" x14ac:dyDescent="0.25">
      <c r="B34" s="267"/>
      <c r="C34" s="268"/>
      <c r="D34" s="17"/>
      <c r="E34" s="257"/>
      <c r="F34" s="15" t="s">
        <v>1525</v>
      </c>
      <c r="G34" s="15"/>
      <c r="H34" s="17" t="s">
        <v>1526</v>
      </c>
      <c r="I34" s="300" t="s">
        <v>1527</v>
      </c>
      <c r="J34" s="21"/>
      <c r="K34" s="19">
        <f t="shared" si="0"/>
        <v>12</v>
      </c>
      <c r="L34" s="19">
        <v>1</v>
      </c>
      <c r="M34" s="19">
        <v>1</v>
      </c>
      <c r="N34" s="19">
        <v>1</v>
      </c>
      <c r="O34" s="19">
        <v>1</v>
      </c>
      <c r="P34" s="19">
        <v>1</v>
      </c>
      <c r="Q34" s="19">
        <v>1</v>
      </c>
      <c r="R34" s="19">
        <v>1</v>
      </c>
      <c r="S34" s="19">
        <v>1</v>
      </c>
      <c r="T34" s="19">
        <v>1</v>
      </c>
      <c r="U34" s="19">
        <v>1</v>
      </c>
      <c r="V34" s="19">
        <v>1</v>
      </c>
      <c r="W34" s="19">
        <v>1</v>
      </c>
      <c r="X34" s="22" t="s">
        <v>1464</v>
      </c>
      <c r="Y34" s="21" t="s">
        <v>1465</v>
      </c>
      <c r="Z34" s="21" t="s">
        <v>1466</v>
      </c>
      <c r="AA34" s="22"/>
      <c r="AB34" s="250"/>
      <c r="AC34" s="250"/>
      <c r="AD34" s="250"/>
      <c r="AE34" s="250"/>
      <c r="AF34" s="250"/>
      <c r="AG34" s="250"/>
      <c r="AH34" s="250"/>
      <c r="AI34" s="250"/>
      <c r="AJ34" s="250"/>
      <c r="AK34" s="250"/>
    </row>
    <row r="35" spans="2:37" ht="121.5" customHeight="1" x14ac:dyDescent="0.25">
      <c r="B35" s="267"/>
      <c r="C35" s="268"/>
      <c r="D35" s="17"/>
      <c r="E35" s="257"/>
      <c r="F35" s="15"/>
      <c r="G35" s="15"/>
      <c r="H35" s="17" t="s">
        <v>1528</v>
      </c>
      <c r="I35" s="300" t="s">
        <v>1463</v>
      </c>
      <c r="J35" s="21"/>
      <c r="K35" s="19">
        <f t="shared" si="0"/>
        <v>12</v>
      </c>
      <c r="L35" s="19">
        <v>1</v>
      </c>
      <c r="M35" s="19">
        <v>1</v>
      </c>
      <c r="N35" s="19">
        <v>1</v>
      </c>
      <c r="O35" s="19">
        <v>1</v>
      </c>
      <c r="P35" s="19">
        <v>1</v>
      </c>
      <c r="Q35" s="19">
        <v>1</v>
      </c>
      <c r="R35" s="19">
        <v>1</v>
      </c>
      <c r="S35" s="19">
        <v>1</v>
      </c>
      <c r="T35" s="19">
        <v>1</v>
      </c>
      <c r="U35" s="19">
        <v>1</v>
      </c>
      <c r="V35" s="19">
        <v>1</v>
      </c>
      <c r="W35" s="19">
        <v>1</v>
      </c>
      <c r="X35" s="22" t="s">
        <v>1464</v>
      </c>
      <c r="Y35" s="21" t="s">
        <v>1465</v>
      </c>
      <c r="Z35" s="21" t="s">
        <v>1529</v>
      </c>
      <c r="AA35" s="22"/>
      <c r="AB35" s="250"/>
      <c r="AC35" s="250"/>
      <c r="AD35" s="250"/>
      <c r="AE35" s="250"/>
      <c r="AF35" s="250"/>
      <c r="AG35" s="250"/>
      <c r="AH35" s="250"/>
      <c r="AI35" s="250"/>
      <c r="AJ35" s="250"/>
      <c r="AK35" s="250"/>
    </row>
    <row r="36" spans="2:37" s="272" customFormat="1" ht="121.5" customHeight="1" x14ac:dyDescent="0.25">
      <c r="B36" s="267"/>
      <c r="C36" s="268"/>
      <c r="D36" s="17"/>
      <c r="E36" s="273"/>
      <c r="F36" s="15"/>
      <c r="G36" s="15"/>
      <c r="H36" s="17" t="s">
        <v>1530</v>
      </c>
      <c r="I36" s="26" t="s">
        <v>1531</v>
      </c>
      <c r="J36" s="21"/>
      <c r="K36" s="19">
        <f t="shared" si="0"/>
        <v>12</v>
      </c>
      <c r="L36" s="19">
        <v>1</v>
      </c>
      <c r="M36" s="19">
        <v>1</v>
      </c>
      <c r="N36" s="19">
        <v>1</v>
      </c>
      <c r="O36" s="19">
        <v>1</v>
      </c>
      <c r="P36" s="19">
        <v>1</v>
      </c>
      <c r="Q36" s="19">
        <v>1</v>
      </c>
      <c r="R36" s="19">
        <v>1</v>
      </c>
      <c r="S36" s="19">
        <v>1</v>
      </c>
      <c r="T36" s="19">
        <v>1</v>
      </c>
      <c r="U36" s="19">
        <v>1</v>
      </c>
      <c r="V36" s="19">
        <v>1</v>
      </c>
      <c r="W36" s="19">
        <v>1</v>
      </c>
      <c r="X36" s="22" t="s">
        <v>1464</v>
      </c>
      <c r="Y36" s="21" t="s">
        <v>1465</v>
      </c>
      <c r="Z36" s="21" t="s">
        <v>1532</v>
      </c>
      <c r="AA36" s="22"/>
    </row>
    <row r="37" spans="2:37" ht="121.5" customHeight="1" x14ac:dyDescent="0.25">
      <c r="B37" s="267"/>
      <c r="C37" s="268"/>
      <c r="D37" s="17"/>
      <c r="E37" s="257"/>
      <c r="F37" s="21"/>
      <c r="G37" s="21"/>
      <c r="H37" s="17" t="s">
        <v>1533</v>
      </c>
      <c r="I37" s="300" t="s">
        <v>1534</v>
      </c>
      <c r="J37" s="22"/>
      <c r="K37" s="19">
        <f t="shared" si="0"/>
        <v>12</v>
      </c>
      <c r="L37" s="19">
        <v>1</v>
      </c>
      <c r="M37" s="19">
        <v>1</v>
      </c>
      <c r="N37" s="19">
        <v>1</v>
      </c>
      <c r="O37" s="19">
        <v>1</v>
      </c>
      <c r="P37" s="19">
        <v>1</v>
      </c>
      <c r="Q37" s="19">
        <v>1</v>
      </c>
      <c r="R37" s="19">
        <v>1</v>
      </c>
      <c r="S37" s="19">
        <v>1</v>
      </c>
      <c r="T37" s="19">
        <v>1</v>
      </c>
      <c r="U37" s="19">
        <v>1</v>
      </c>
      <c r="V37" s="19">
        <v>1</v>
      </c>
      <c r="W37" s="19">
        <v>1</v>
      </c>
      <c r="X37" s="22" t="s">
        <v>1464</v>
      </c>
      <c r="Y37" s="21" t="s">
        <v>1465</v>
      </c>
      <c r="Z37" s="21" t="s">
        <v>1466</v>
      </c>
      <c r="AA37" s="22"/>
      <c r="AB37" s="250"/>
      <c r="AC37" s="250"/>
      <c r="AD37" s="250"/>
      <c r="AE37" s="250"/>
      <c r="AF37" s="250"/>
      <c r="AG37" s="250"/>
      <c r="AH37" s="250"/>
      <c r="AI37" s="250"/>
      <c r="AJ37" s="250"/>
      <c r="AK37" s="250"/>
    </row>
    <row r="38" spans="2:37" ht="121.5" customHeight="1" x14ac:dyDescent="0.25">
      <c r="B38" s="267"/>
      <c r="C38" s="268"/>
      <c r="D38" s="17"/>
      <c r="E38" s="257"/>
      <c r="F38" s="21"/>
      <c r="G38" s="21"/>
      <c r="H38" s="300" t="s">
        <v>1535</v>
      </c>
      <c r="I38" s="300" t="s">
        <v>1463</v>
      </c>
      <c r="J38" s="22"/>
      <c r="K38" s="19">
        <f t="shared" si="0"/>
        <v>12</v>
      </c>
      <c r="L38" s="19">
        <v>1</v>
      </c>
      <c r="M38" s="19">
        <v>1</v>
      </c>
      <c r="N38" s="19">
        <v>1</v>
      </c>
      <c r="O38" s="19">
        <v>1</v>
      </c>
      <c r="P38" s="19">
        <v>1</v>
      </c>
      <c r="Q38" s="19">
        <v>1</v>
      </c>
      <c r="R38" s="19">
        <v>1</v>
      </c>
      <c r="S38" s="19">
        <v>1</v>
      </c>
      <c r="T38" s="19">
        <v>1</v>
      </c>
      <c r="U38" s="19">
        <v>1</v>
      </c>
      <c r="V38" s="19">
        <v>1</v>
      </c>
      <c r="W38" s="19">
        <v>1</v>
      </c>
      <c r="X38" s="22" t="s">
        <v>1464</v>
      </c>
      <c r="Y38" s="21" t="s">
        <v>1465</v>
      </c>
      <c r="Z38" s="21" t="s">
        <v>1466</v>
      </c>
      <c r="AA38" s="22"/>
      <c r="AB38" s="250"/>
      <c r="AC38" s="250"/>
      <c r="AD38" s="250"/>
      <c r="AE38" s="250"/>
      <c r="AF38" s="250"/>
      <c r="AG38" s="250"/>
      <c r="AH38" s="250"/>
      <c r="AI38" s="250"/>
      <c r="AJ38" s="250"/>
      <c r="AK38" s="250"/>
    </row>
    <row r="39" spans="2:37" ht="121.5" customHeight="1" x14ac:dyDescent="0.25">
      <c r="B39" s="267"/>
      <c r="C39" s="268"/>
      <c r="D39" s="17"/>
      <c r="E39" s="257"/>
      <c r="F39" s="21"/>
      <c r="G39" s="21"/>
      <c r="H39" s="300" t="s">
        <v>1536</v>
      </c>
      <c r="I39" s="300" t="s">
        <v>1537</v>
      </c>
      <c r="J39" s="22"/>
      <c r="K39" s="19">
        <f t="shared" si="0"/>
        <v>4</v>
      </c>
      <c r="L39" s="19"/>
      <c r="M39" s="19"/>
      <c r="N39" s="19">
        <v>1</v>
      </c>
      <c r="O39" s="19"/>
      <c r="P39" s="19"/>
      <c r="Q39" s="19">
        <v>1</v>
      </c>
      <c r="R39" s="19"/>
      <c r="S39" s="19"/>
      <c r="T39" s="19">
        <v>1</v>
      </c>
      <c r="U39" s="19"/>
      <c r="V39" s="19"/>
      <c r="W39" s="19">
        <v>1</v>
      </c>
      <c r="X39" s="22" t="s">
        <v>1464</v>
      </c>
      <c r="Y39" s="21" t="s">
        <v>1465</v>
      </c>
      <c r="Z39" s="21" t="s">
        <v>1532</v>
      </c>
      <c r="AA39" s="22"/>
      <c r="AB39" s="250"/>
      <c r="AC39" s="250"/>
      <c r="AD39" s="250"/>
      <c r="AE39" s="250"/>
      <c r="AF39" s="250"/>
      <c r="AG39" s="250"/>
      <c r="AH39" s="250"/>
      <c r="AI39" s="250"/>
      <c r="AJ39" s="250"/>
      <c r="AK39" s="250"/>
    </row>
    <row r="40" spans="2:37" ht="121.5" customHeight="1" x14ac:dyDescent="0.25">
      <c r="B40" s="267"/>
      <c r="C40" s="268"/>
      <c r="D40" s="17"/>
      <c r="E40" s="257"/>
      <c r="F40" s="21"/>
      <c r="G40" s="21"/>
      <c r="H40" s="300" t="s">
        <v>1538</v>
      </c>
      <c r="I40" s="300" t="s">
        <v>1539</v>
      </c>
      <c r="J40" s="22"/>
      <c r="K40" s="19">
        <f t="shared" si="0"/>
        <v>48</v>
      </c>
      <c r="L40" s="19">
        <v>4</v>
      </c>
      <c r="M40" s="19">
        <v>4</v>
      </c>
      <c r="N40" s="19">
        <v>4</v>
      </c>
      <c r="O40" s="19">
        <v>4</v>
      </c>
      <c r="P40" s="19">
        <v>4</v>
      </c>
      <c r="Q40" s="19">
        <v>4</v>
      </c>
      <c r="R40" s="19">
        <v>4</v>
      </c>
      <c r="S40" s="19">
        <v>4</v>
      </c>
      <c r="T40" s="19">
        <v>4</v>
      </c>
      <c r="U40" s="19">
        <v>4</v>
      </c>
      <c r="V40" s="19">
        <v>4</v>
      </c>
      <c r="W40" s="19">
        <v>4</v>
      </c>
      <c r="X40" s="22" t="s">
        <v>1464</v>
      </c>
      <c r="Y40" s="21" t="s">
        <v>1465</v>
      </c>
      <c r="Z40" s="21" t="s">
        <v>1466</v>
      </c>
      <c r="AA40" s="22"/>
      <c r="AB40" s="250"/>
      <c r="AC40" s="250"/>
      <c r="AD40" s="250"/>
      <c r="AE40" s="250"/>
      <c r="AF40" s="250"/>
      <c r="AG40" s="250"/>
      <c r="AH40" s="250"/>
      <c r="AI40" s="250"/>
      <c r="AJ40" s="250"/>
      <c r="AK40" s="250"/>
    </row>
    <row r="41" spans="2:37" ht="121.5" customHeight="1" x14ac:dyDescent="0.25">
      <c r="B41" s="267"/>
      <c r="C41" s="268"/>
      <c r="D41" s="17"/>
      <c r="E41" s="257"/>
      <c r="F41" s="21"/>
      <c r="G41" s="21"/>
      <c r="H41" s="300" t="s">
        <v>1540</v>
      </c>
      <c r="I41" s="300" t="s">
        <v>1463</v>
      </c>
      <c r="J41" s="22"/>
      <c r="K41" s="19">
        <f t="shared" si="0"/>
        <v>12</v>
      </c>
      <c r="L41" s="19">
        <v>1</v>
      </c>
      <c r="M41" s="19">
        <v>1</v>
      </c>
      <c r="N41" s="19">
        <v>1</v>
      </c>
      <c r="O41" s="19">
        <v>1</v>
      </c>
      <c r="P41" s="19">
        <v>1</v>
      </c>
      <c r="Q41" s="19">
        <v>1</v>
      </c>
      <c r="R41" s="19">
        <v>1</v>
      </c>
      <c r="S41" s="19">
        <v>1</v>
      </c>
      <c r="T41" s="19">
        <v>1</v>
      </c>
      <c r="U41" s="19">
        <v>1</v>
      </c>
      <c r="V41" s="19">
        <v>1</v>
      </c>
      <c r="W41" s="19">
        <v>1</v>
      </c>
      <c r="X41" s="22" t="s">
        <v>1464</v>
      </c>
      <c r="Y41" s="21" t="s">
        <v>1465</v>
      </c>
      <c r="Z41" s="21" t="s">
        <v>1466</v>
      </c>
      <c r="AA41" s="22"/>
      <c r="AB41" s="250"/>
      <c r="AC41" s="250"/>
      <c r="AD41" s="250"/>
      <c r="AE41" s="250"/>
      <c r="AF41" s="250"/>
      <c r="AG41" s="250"/>
      <c r="AH41" s="250"/>
      <c r="AI41" s="250"/>
      <c r="AJ41" s="250"/>
      <c r="AK41" s="250"/>
    </row>
    <row r="42" spans="2:37" ht="121.5" customHeight="1" x14ac:dyDescent="0.25">
      <c r="B42" s="267"/>
      <c r="C42" s="268"/>
      <c r="D42" s="17"/>
      <c r="E42" s="257"/>
      <c r="F42" s="21"/>
      <c r="G42" s="21"/>
      <c r="H42" s="300" t="s">
        <v>1541</v>
      </c>
      <c r="I42" s="300" t="s">
        <v>1463</v>
      </c>
      <c r="J42" s="22"/>
      <c r="K42" s="19">
        <f t="shared" si="0"/>
        <v>12</v>
      </c>
      <c r="L42" s="19">
        <v>1</v>
      </c>
      <c r="M42" s="19">
        <v>1</v>
      </c>
      <c r="N42" s="19">
        <v>1</v>
      </c>
      <c r="O42" s="19">
        <v>1</v>
      </c>
      <c r="P42" s="19">
        <v>1</v>
      </c>
      <c r="Q42" s="19">
        <v>1</v>
      </c>
      <c r="R42" s="19">
        <v>1</v>
      </c>
      <c r="S42" s="19">
        <v>1</v>
      </c>
      <c r="T42" s="19">
        <v>1</v>
      </c>
      <c r="U42" s="19">
        <v>1</v>
      </c>
      <c r="V42" s="19">
        <v>1</v>
      </c>
      <c r="W42" s="19">
        <v>1</v>
      </c>
      <c r="X42" s="22" t="s">
        <v>1464</v>
      </c>
      <c r="Y42" s="21" t="s">
        <v>1465</v>
      </c>
      <c r="Z42" s="21" t="s">
        <v>1466</v>
      </c>
      <c r="AA42" s="22"/>
      <c r="AB42" s="250"/>
      <c r="AC42" s="250"/>
      <c r="AD42" s="250"/>
      <c r="AE42" s="250"/>
      <c r="AF42" s="250"/>
      <c r="AG42" s="250"/>
      <c r="AH42" s="250"/>
      <c r="AI42" s="250"/>
      <c r="AJ42" s="250"/>
      <c r="AK42" s="250"/>
    </row>
    <row r="43" spans="2:37" ht="121.5" customHeight="1" x14ac:dyDescent="0.25">
      <c r="B43" s="267"/>
      <c r="C43" s="268"/>
      <c r="D43" s="17"/>
      <c r="E43" s="257"/>
      <c r="F43" s="21"/>
      <c r="G43" s="21"/>
      <c r="H43" s="300" t="s">
        <v>1542</v>
      </c>
      <c r="I43" s="300" t="s">
        <v>1463</v>
      </c>
      <c r="J43" s="22"/>
      <c r="K43" s="19">
        <f t="shared" ref="K43:K62" si="1">+SUM(L43:W43)</f>
        <v>12</v>
      </c>
      <c r="L43" s="19">
        <v>1</v>
      </c>
      <c r="M43" s="19">
        <v>1</v>
      </c>
      <c r="N43" s="19">
        <v>1</v>
      </c>
      <c r="O43" s="19">
        <v>1</v>
      </c>
      <c r="P43" s="19">
        <v>1</v>
      </c>
      <c r="Q43" s="19">
        <v>1</v>
      </c>
      <c r="R43" s="19">
        <v>1</v>
      </c>
      <c r="S43" s="19">
        <v>1</v>
      </c>
      <c r="T43" s="19">
        <v>1</v>
      </c>
      <c r="U43" s="19">
        <v>1</v>
      </c>
      <c r="V43" s="19">
        <v>1</v>
      </c>
      <c r="W43" s="19">
        <v>1</v>
      </c>
      <c r="X43" s="22" t="s">
        <v>1464</v>
      </c>
      <c r="Y43" s="21" t="s">
        <v>1465</v>
      </c>
      <c r="Z43" s="21" t="s">
        <v>1466</v>
      </c>
      <c r="AA43" s="22"/>
      <c r="AB43" s="250"/>
      <c r="AC43" s="250"/>
      <c r="AD43" s="250"/>
      <c r="AE43" s="250"/>
      <c r="AF43" s="250"/>
      <c r="AG43" s="250"/>
      <c r="AH43" s="250"/>
      <c r="AI43" s="250"/>
      <c r="AJ43" s="250"/>
      <c r="AK43" s="250"/>
    </row>
    <row r="44" spans="2:37" s="272" customFormat="1" ht="121.5" customHeight="1" x14ac:dyDescent="0.25">
      <c r="B44" s="267"/>
      <c r="C44" s="268"/>
      <c r="D44" s="17"/>
      <c r="E44" s="273"/>
      <c r="F44" s="21"/>
      <c r="G44" s="21"/>
      <c r="H44" s="300" t="s">
        <v>1543</v>
      </c>
      <c r="I44" s="300" t="s">
        <v>1463</v>
      </c>
      <c r="J44" s="22"/>
      <c r="K44" s="19">
        <f t="shared" si="1"/>
        <v>12</v>
      </c>
      <c r="L44" s="19">
        <v>1</v>
      </c>
      <c r="M44" s="19">
        <v>1</v>
      </c>
      <c r="N44" s="19">
        <v>1</v>
      </c>
      <c r="O44" s="19">
        <v>1</v>
      </c>
      <c r="P44" s="19">
        <v>1</v>
      </c>
      <c r="Q44" s="19">
        <v>1</v>
      </c>
      <c r="R44" s="19">
        <v>1</v>
      </c>
      <c r="S44" s="19">
        <v>1</v>
      </c>
      <c r="T44" s="19">
        <v>1</v>
      </c>
      <c r="U44" s="19">
        <v>1</v>
      </c>
      <c r="V44" s="19">
        <v>1</v>
      </c>
      <c r="W44" s="19">
        <v>1</v>
      </c>
      <c r="X44" s="22" t="s">
        <v>1464</v>
      </c>
      <c r="Y44" s="21" t="s">
        <v>1465</v>
      </c>
      <c r="Z44" s="21" t="s">
        <v>1466</v>
      </c>
      <c r="AA44" s="22"/>
    </row>
    <row r="45" spans="2:37" ht="121.5" customHeight="1" x14ac:dyDescent="0.25">
      <c r="B45" s="267"/>
      <c r="C45" s="268"/>
      <c r="D45" s="17"/>
      <c r="E45" s="257"/>
      <c r="F45" s="21"/>
      <c r="G45" s="21"/>
      <c r="H45" s="300" t="s">
        <v>1544</v>
      </c>
      <c r="I45" s="300" t="s">
        <v>1463</v>
      </c>
      <c r="J45" s="22"/>
      <c r="K45" s="19">
        <f t="shared" si="1"/>
        <v>12</v>
      </c>
      <c r="L45" s="19">
        <v>1</v>
      </c>
      <c r="M45" s="19">
        <v>1</v>
      </c>
      <c r="N45" s="19">
        <v>1</v>
      </c>
      <c r="O45" s="19">
        <v>1</v>
      </c>
      <c r="P45" s="19">
        <v>1</v>
      </c>
      <c r="Q45" s="19">
        <v>1</v>
      </c>
      <c r="R45" s="19">
        <v>1</v>
      </c>
      <c r="S45" s="19">
        <v>1</v>
      </c>
      <c r="T45" s="19">
        <v>1</v>
      </c>
      <c r="U45" s="19">
        <v>1</v>
      </c>
      <c r="V45" s="19">
        <v>1</v>
      </c>
      <c r="W45" s="19">
        <v>1</v>
      </c>
      <c r="X45" s="22" t="s">
        <v>1464</v>
      </c>
      <c r="Y45" s="21" t="s">
        <v>1465</v>
      </c>
      <c r="Z45" s="21" t="s">
        <v>1466</v>
      </c>
      <c r="AA45" s="22"/>
      <c r="AB45" s="250"/>
      <c r="AC45" s="250"/>
      <c r="AD45" s="250"/>
      <c r="AE45" s="250"/>
      <c r="AF45" s="250"/>
      <c r="AG45" s="250"/>
      <c r="AH45" s="250"/>
      <c r="AI45" s="250"/>
      <c r="AJ45" s="250"/>
      <c r="AK45" s="250"/>
    </row>
    <row r="46" spans="2:37" ht="121.5" customHeight="1" x14ac:dyDescent="0.25">
      <c r="B46" s="267"/>
      <c r="C46" s="268"/>
      <c r="D46" s="17"/>
      <c r="E46" s="257"/>
      <c r="F46" s="21"/>
      <c r="G46" s="21"/>
      <c r="H46" s="300" t="s">
        <v>1545</v>
      </c>
      <c r="I46" s="300" t="s">
        <v>1463</v>
      </c>
      <c r="J46" s="22"/>
      <c r="K46" s="19">
        <f t="shared" si="1"/>
        <v>12</v>
      </c>
      <c r="L46" s="19">
        <v>1</v>
      </c>
      <c r="M46" s="19">
        <v>1</v>
      </c>
      <c r="N46" s="19">
        <v>1</v>
      </c>
      <c r="O46" s="19">
        <v>1</v>
      </c>
      <c r="P46" s="19">
        <v>1</v>
      </c>
      <c r="Q46" s="19">
        <v>1</v>
      </c>
      <c r="R46" s="19">
        <v>1</v>
      </c>
      <c r="S46" s="19">
        <v>1</v>
      </c>
      <c r="T46" s="19">
        <v>1</v>
      </c>
      <c r="U46" s="19">
        <v>1</v>
      </c>
      <c r="V46" s="19">
        <v>1</v>
      </c>
      <c r="W46" s="19">
        <v>1</v>
      </c>
      <c r="X46" s="22" t="s">
        <v>1464</v>
      </c>
      <c r="Y46" s="21" t="s">
        <v>1465</v>
      </c>
      <c r="Z46" s="21" t="s">
        <v>1529</v>
      </c>
      <c r="AA46" s="22"/>
      <c r="AB46" s="250"/>
      <c r="AC46" s="250"/>
      <c r="AD46" s="250"/>
      <c r="AE46" s="250"/>
      <c r="AF46" s="250"/>
      <c r="AG46" s="250"/>
      <c r="AH46" s="250"/>
      <c r="AI46" s="250"/>
      <c r="AJ46" s="250"/>
      <c r="AK46" s="250"/>
    </row>
    <row r="47" spans="2:37" ht="121.5" customHeight="1" x14ac:dyDescent="0.25">
      <c r="B47" s="267"/>
      <c r="C47" s="268"/>
      <c r="D47" s="17"/>
      <c r="E47" s="257"/>
      <c r="F47" s="21"/>
      <c r="G47" s="21"/>
      <c r="H47" s="300" t="s">
        <v>1546</v>
      </c>
      <c r="I47" s="300" t="s">
        <v>1463</v>
      </c>
      <c r="J47" s="22"/>
      <c r="K47" s="19">
        <f t="shared" si="1"/>
        <v>12</v>
      </c>
      <c r="L47" s="19">
        <v>1</v>
      </c>
      <c r="M47" s="19">
        <v>1</v>
      </c>
      <c r="N47" s="19">
        <v>1</v>
      </c>
      <c r="O47" s="19">
        <v>1</v>
      </c>
      <c r="P47" s="19">
        <v>1</v>
      </c>
      <c r="Q47" s="19">
        <v>1</v>
      </c>
      <c r="R47" s="19">
        <v>1</v>
      </c>
      <c r="S47" s="19">
        <v>1</v>
      </c>
      <c r="T47" s="19">
        <v>1</v>
      </c>
      <c r="U47" s="19">
        <v>1</v>
      </c>
      <c r="V47" s="19">
        <v>1</v>
      </c>
      <c r="W47" s="19">
        <v>1</v>
      </c>
      <c r="X47" s="22" t="s">
        <v>1464</v>
      </c>
      <c r="Y47" s="21" t="s">
        <v>1465</v>
      </c>
      <c r="Z47" s="21" t="s">
        <v>1529</v>
      </c>
      <c r="AA47" s="22"/>
      <c r="AB47" s="250"/>
      <c r="AC47" s="250"/>
      <c r="AD47" s="250"/>
      <c r="AE47" s="250"/>
      <c r="AF47" s="250"/>
      <c r="AG47" s="250"/>
      <c r="AH47" s="250"/>
      <c r="AI47" s="250"/>
      <c r="AJ47" s="250"/>
      <c r="AK47" s="250"/>
    </row>
    <row r="48" spans="2:37" ht="121.5" customHeight="1" x14ac:dyDescent="0.25">
      <c r="B48" s="267"/>
      <c r="C48" s="268"/>
      <c r="D48" s="17"/>
      <c r="E48" s="257"/>
      <c r="F48" s="21"/>
      <c r="G48" s="21"/>
      <c r="H48" s="300" t="s">
        <v>1547</v>
      </c>
      <c r="I48" s="300" t="s">
        <v>1463</v>
      </c>
      <c r="J48" s="22"/>
      <c r="K48" s="19">
        <f t="shared" si="1"/>
        <v>12</v>
      </c>
      <c r="L48" s="19">
        <v>1</v>
      </c>
      <c r="M48" s="19">
        <v>1</v>
      </c>
      <c r="N48" s="19">
        <v>1</v>
      </c>
      <c r="O48" s="19">
        <v>1</v>
      </c>
      <c r="P48" s="19">
        <v>1</v>
      </c>
      <c r="Q48" s="19">
        <v>1</v>
      </c>
      <c r="R48" s="19">
        <v>1</v>
      </c>
      <c r="S48" s="19">
        <v>1</v>
      </c>
      <c r="T48" s="19">
        <v>1</v>
      </c>
      <c r="U48" s="19">
        <v>1</v>
      </c>
      <c r="V48" s="19">
        <v>1</v>
      </c>
      <c r="W48" s="19">
        <v>1</v>
      </c>
      <c r="X48" s="22" t="s">
        <v>1464</v>
      </c>
      <c r="Y48" s="21" t="s">
        <v>1465</v>
      </c>
      <c r="Z48" s="21" t="s">
        <v>1529</v>
      </c>
      <c r="AA48" s="22"/>
      <c r="AB48" s="250"/>
      <c r="AC48" s="250"/>
      <c r="AD48" s="250"/>
      <c r="AE48" s="250"/>
      <c r="AF48" s="250"/>
      <c r="AG48" s="250"/>
      <c r="AH48" s="250"/>
      <c r="AI48" s="250"/>
      <c r="AJ48" s="250"/>
      <c r="AK48" s="250"/>
    </row>
    <row r="49" spans="2:37" ht="121.5" customHeight="1" x14ac:dyDescent="0.25">
      <c r="B49" s="267"/>
      <c r="C49" s="268"/>
      <c r="D49" s="17"/>
      <c r="E49" s="257"/>
      <c r="F49" s="21"/>
      <c r="G49" s="21"/>
      <c r="H49" s="300" t="s">
        <v>1548</v>
      </c>
      <c r="I49" s="300" t="s">
        <v>1463</v>
      </c>
      <c r="J49" s="22"/>
      <c r="K49" s="19">
        <f t="shared" si="1"/>
        <v>12</v>
      </c>
      <c r="L49" s="19">
        <v>1</v>
      </c>
      <c r="M49" s="19">
        <v>1</v>
      </c>
      <c r="N49" s="19">
        <v>1</v>
      </c>
      <c r="O49" s="19">
        <v>1</v>
      </c>
      <c r="P49" s="19">
        <v>1</v>
      </c>
      <c r="Q49" s="19">
        <v>1</v>
      </c>
      <c r="R49" s="19">
        <v>1</v>
      </c>
      <c r="S49" s="19">
        <v>1</v>
      </c>
      <c r="T49" s="19">
        <v>1</v>
      </c>
      <c r="U49" s="19">
        <v>1</v>
      </c>
      <c r="V49" s="19">
        <v>1</v>
      </c>
      <c r="W49" s="19">
        <v>1</v>
      </c>
      <c r="X49" s="22" t="s">
        <v>1464</v>
      </c>
      <c r="Y49" s="21" t="s">
        <v>1465</v>
      </c>
      <c r="Z49" s="21" t="s">
        <v>1529</v>
      </c>
      <c r="AA49" s="22"/>
      <c r="AB49" s="250"/>
      <c r="AC49" s="250"/>
      <c r="AD49" s="250"/>
      <c r="AE49" s="250"/>
      <c r="AF49" s="250"/>
      <c r="AG49" s="250"/>
      <c r="AH49" s="250"/>
      <c r="AI49" s="250"/>
      <c r="AJ49" s="250"/>
      <c r="AK49" s="250"/>
    </row>
    <row r="50" spans="2:37" ht="121.5" customHeight="1" x14ac:dyDescent="0.25">
      <c r="B50" s="267"/>
      <c r="C50" s="268"/>
      <c r="D50" s="17"/>
      <c r="E50" s="257"/>
      <c r="F50" s="21"/>
      <c r="G50" s="21"/>
      <c r="H50" s="300" t="s">
        <v>1549</v>
      </c>
      <c r="I50" s="300" t="s">
        <v>1539</v>
      </c>
      <c r="J50" s="22"/>
      <c r="K50" s="19">
        <f t="shared" si="1"/>
        <v>48</v>
      </c>
      <c r="L50" s="19">
        <v>4</v>
      </c>
      <c r="M50" s="19">
        <v>4</v>
      </c>
      <c r="N50" s="19">
        <v>4</v>
      </c>
      <c r="O50" s="19">
        <v>4</v>
      </c>
      <c r="P50" s="19">
        <v>4</v>
      </c>
      <c r="Q50" s="19">
        <v>4</v>
      </c>
      <c r="R50" s="19">
        <v>4</v>
      </c>
      <c r="S50" s="19">
        <v>4</v>
      </c>
      <c r="T50" s="19">
        <v>4</v>
      </c>
      <c r="U50" s="19">
        <v>4</v>
      </c>
      <c r="V50" s="19">
        <v>4</v>
      </c>
      <c r="W50" s="19">
        <v>4</v>
      </c>
      <c r="X50" s="22" t="s">
        <v>1464</v>
      </c>
      <c r="Y50" s="21" t="s">
        <v>1465</v>
      </c>
      <c r="Z50" s="21" t="s">
        <v>1529</v>
      </c>
      <c r="AA50" s="22"/>
      <c r="AB50" s="250"/>
      <c r="AC50" s="250"/>
      <c r="AD50" s="250"/>
      <c r="AE50" s="250"/>
      <c r="AF50" s="250"/>
      <c r="AG50" s="250"/>
      <c r="AH50" s="250"/>
      <c r="AI50" s="250"/>
      <c r="AJ50" s="250"/>
      <c r="AK50" s="250"/>
    </row>
    <row r="51" spans="2:37" ht="121.5" customHeight="1" x14ac:dyDescent="0.25">
      <c r="B51" s="267"/>
      <c r="C51" s="268"/>
      <c r="D51" s="17"/>
      <c r="E51" s="257"/>
      <c r="F51" s="21"/>
      <c r="G51" s="21"/>
      <c r="H51" s="300" t="s">
        <v>1550</v>
      </c>
      <c r="I51" s="300" t="s">
        <v>1463</v>
      </c>
      <c r="J51" s="22"/>
      <c r="K51" s="19">
        <f t="shared" si="1"/>
        <v>12</v>
      </c>
      <c r="L51" s="19">
        <v>1</v>
      </c>
      <c r="M51" s="19">
        <v>1</v>
      </c>
      <c r="N51" s="19">
        <v>1</v>
      </c>
      <c r="O51" s="19">
        <v>1</v>
      </c>
      <c r="P51" s="19">
        <v>1</v>
      </c>
      <c r="Q51" s="19">
        <v>1</v>
      </c>
      <c r="R51" s="19">
        <v>1</v>
      </c>
      <c r="S51" s="19">
        <v>1</v>
      </c>
      <c r="T51" s="19">
        <v>1</v>
      </c>
      <c r="U51" s="19">
        <v>1</v>
      </c>
      <c r="V51" s="19">
        <v>1</v>
      </c>
      <c r="W51" s="19">
        <v>1</v>
      </c>
      <c r="X51" s="22" t="s">
        <v>1464</v>
      </c>
      <c r="Y51" s="21" t="s">
        <v>1465</v>
      </c>
      <c r="Z51" s="21" t="s">
        <v>1529</v>
      </c>
      <c r="AA51" s="22"/>
      <c r="AB51" s="250"/>
      <c r="AC51" s="250"/>
      <c r="AD51" s="250"/>
      <c r="AE51" s="250"/>
      <c r="AF51" s="250"/>
      <c r="AG51" s="250"/>
      <c r="AH51" s="250"/>
      <c r="AI51" s="250"/>
      <c r="AJ51" s="250"/>
      <c r="AK51" s="250"/>
    </row>
    <row r="52" spans="2:37" ht="121.5" customHeight="1" x14ac:dyDescent="0.25">
      <c r="B52" s="267"/>
      <c r="C52" s="268"/>
      <c r="D52" s="17"/>
      <c r="E52" s="257"/>
      <c r="F52" s="21"/>
      <c r="G52" s="21"/>
      <c r="H52" s="300" t="s">
        <v>1551</v>
      </c>
      <c r="I52" s="300" t="s">
        <v>1552</v>
      </c>
      <c r="J52" s="22"/>
      <c r="K52" s="19">
        <f t="shared" si="1"/>
        <v>240</v>
      </c>
      <c r="L52" s="19">
        <v>20</v>
      </c>
      <c r="M52" s="19">
        <v>20</v>
      </c>
      <c r="N52" s="19">
        <v>20</v>
      </c>
      <c r="O52" s="19">
        <v>20</v>
      </c>
      <c r="P52" s="19">
        <v>20</v>
      </c>
      <c r="Q52" s="19">
        <v>20</v>
      </c>
      <c r="R52" s="19">
        <v>20</v>
      </c>
      <c r="S52" s="19">
        <v>20</v>
      </c>
      <c r="T52" s="19">
        <v>20</v>
      </c>
      <c r="U52" s="19">
        <v>20</v>
      </c>
      <c r="V52" s="19">
        <v>20</v>
      </c>
      <c r="W52" s="19">
        <v>20</v>
      </c>
      <c r="X52" s="22" t="s">
        <v>1464</v>
      </c>
      <c r="Y52" s="21" t="s">
        <v>1465</v>
      </c>
      <c r="Z52" s="21" t="s">
        <v>1529</v>
      </c>
      <c r="AA52" s="22"/>
      <c r="AB52" s="250"/>
      <c r="AC52" s="250"/>
      <c r="AD52" s="250"/>
      <c r="AE52" s="250"/>
      <c r="AF52" s="250"/>
      <c r="AG52" s="250"/>
      <c r="AH52" s="250"/>
      <c r="AI52" s="250"/>
      <c r="AJ52" s="250"/>
      <c r="AK52" s="250"/>
    </row>
    <row r="53" spans="2:37" s="272" customFormat="1" ht="121.5" customHeight="1" x14ac:dyDescent="0.25">
      <c r="B53" s="267"/>
      <c r="C53" s="268"/>
      <c r="D53" s="17"/>
      <c r="E53" s="273"/>
      <c r="F53" s="21"/>
      <c r="G53" s="21"/>
      <c r="H53" s="300" t="s">
        <v>1553</v>
      </c>
      <c r="I53" s="300" t="s">
        <v>1463</v>
      </c>
      <c r="J53" s="22"/>
      <c r="K53" s="19">
        <f t="shared" si="1"/>
        <v>12</v>
      </c>
      <c r="L53" s="19">
        <v>1</v>
      </c>
      <c r="M53" s="19">
        <v>1</v>
      </c>
      <c r="N53" s="19">
        <v>1</v>
      </c>
      <c r="O53" s="19">
        <v>1</v>
      </c>
      <c r="P53" s="19">
        <v>1</v>
      </c>
      <c r="Q53" s="19">
        <v>1</v>
      </c>
      <c r="R53" s="19">
        <v>1</v>
      </c>
      <c r="S53" s="19">
        <v>1</v>
      </c>
      <c r="T53" s="19">
        <v>1</v>
      </c>
      <c r="U53" s="19">
        <v>1</v>
      </c>
      <c r="V53" s="19">
        <v>1</v>
      </c>
      <c r="W53" s="19">
        <v>1</v>
      </c>
      <c r="X53" s="22" t="s">
        <v>1464</v>
      </c>
      <c r="Y53" s="21" t="s">
        <v>1465</v>
      </c>
      <c r="Z53" s="21" t="s">
        <v>1529</v>
      </c>
      <c r="AA53" s="22"/>
    </row>
    <row r="54" spans="2:37" ht="121.5" customHeight="1" x14ac:dyDescent="0.25">
      <c r="B54" s="267"/>
      <c r="C54" s="268"/>
      <c r="D54" s="17"/>
      <c r="E54" s="257"/>
      <c r="F54" s="15" t="s">
        <v>1554</v>
      </c>
      <c r="G54" s="283" t="s">
        <v>1555</v>
      </c>
      <c r="H54" s="17" t="s">
        <v>1556</v>
      </c>
      <c r="I54" s="17" t="s">
        <v>1557</v>
      </c>
      <c r="J54" s="22"/>
      <c r="K54" s="284">
        <f t="shared" si="1"/>
        <v>106412</v>
      </c>
      <c r="L54" s="285">
        <v>8798</v>
      </c>
      <c r="M54" s="285">
        <v>8128</v>
      </c>
      <c r="N54" s="285">
        <v>9864</v>
      </c>
      <c r="O54" s="285">
        <v>8272</v>
      </c>
      <c r="P54" s="285">
        <v>9274</v>
      </c>
      <c r="Q54" s="285">
        <v>8875</v>
      </c>
      <c r="R54" s="285">
        <v>9251</v>
      </c>
      <c r="S54" s="285">
        <v>9230</v>
      </c>
      <c r="T54" s="285">
        <v>8508</v>
      </c>
      <c r="U54" s="285">
        <v>8747</v>
      </c>
      <c r="V54" s="285">
        <v>8350</v>
      </c>
      <c r="W54" s="285">
        <v>9115</v>
      </c>
      <c r="X54" s="22"/>
      <c r="Y54" s="21" t="s">
        <v>1471</v>
      </c>
      <c r="Z54" s="22" t="s">
        <v>1472</v>
      </c>
      <c r="AA54" s="22"/>
      <c r="AB54" s="250"/>
      <c r="AC54" s="250"/>
      <c r="AD54" s="250"/>
      <c r="AE54" s="250"/>
      <c r="AF54" s="250"/>
      <c r="AG54" s="250"/>
      <c r="AH54" s="250"/>
      <c r="AI54" s="250"/>
      <c r="AJ54" s="250"/>
      <c r="AK54" s="250"/>
    </row>
    <row r="55" spans="2:37" s="272" customFormat="1" ht="121.5" customHeight="1" x14ac:dyDescent="0.25">
      <c r="B55" s="267"/>
      <c r="C55" s="268"/>
      <c r="D55" s="17"/>
      <c r="E55" s="273"/>
      <c r="F55" s="15"/>
      <c r="G55" s="17" t="s">
        <v>1558</v>
      </c>
      <c r="H55" s="17" t="s">
        <v>1559</v>
      </c>
      <c r="I55" s="17" t="s">
        <v>1557</v>
      </c>
      <c r="J55" s="22"/>
      <c r="K55" s="284">
        <f t="shared" si="1"/>
        <v>163138</v>
      </c>
      <c r="L55" s="287">
        <v>12948</v>
      </c>
      <c r="M55" s="287">
        <v>11918</v>
      </c>
      <c r="N55" s="287">
        <v>15005</v>
      </c>
      <c r="O55" s="287">
        <v>12325</v>
      </c>
      <c r="P55" s="287">
        <v>14238</v>
      </c>
      <c r="Q55" s="287">
        <v>13598</v>
      </c>
      <c r="R55" s="287">
        <v>14285</v>
      </c>
      <c r="S55" s="287">
        <v>14856</v>
      </c>
      <c r="T55" s="287">
        <v>12326</v>
      </c>
      <c r="U55" s="287">
        <v>13500</v>
      </c>
      <c r="V55" s="287">
        <v>13650</v>
      </c>
      <c r="W55" s="287">
        <v>14489</v>
      </c>
      <c r="X55" s="22"/>
      <c r="Y55" s="21" t="s">
        <v>1471</v>
      </c>
      <c r="Z55" s="22" t="s">
        <v>1472</v>
      </c>
      <c r="AA55" s="22"/>
    </row>
    <row r="56" spans="2:37" s="272" customFormat="1" ht="121.5" customHeight="1" x14ac:dyDescent="0.25">
      <c r="B56" s="267"/>
      <c r="C56" s="268"/>
      <c r="D56" s="17"/>
      <c r="E56" s="273"/>
      <c r="F56" s="17" t="s">
        <v>1560</v>
      </c>
      <c r="G56" s="17" t="s">
        <v>1561</v>
      </c>
      <c r="H56" s="17" t="s">
        <v>1562</v>
      </c>
      <c r="I56" s="17" t="s">
        <v>1557</v>
      </c>
      <c r="J56" s="22"/>
      <c r="K56" s="284">
        <f t="shared" si="1"/>
        <v>41774</v>
      </c>
      <c r="L56" s="287">
        <v>3575</v>
      </c>
      <c r="M56" s="287">
        <v>3347</v>
      </c>
      <c r="N56" s="287">
        <v>3668</v>
      </c>
      <c r="O56" s="287">
        <v>3158</v>
      </c>
      <c r="P56" s="287">
        <v>3934</v>
      </c>
      <c r="Q56" s="287">
        <v>3311</v>
      </c>
      <c r="R56" s="287">
        <v>3537</v>
      </c>
      <c r="S56" s="287">
        <v>3754</v>
      </c>
      <c r="T56" s="287">
        <v>3472</v>
      </c>
      <c r="U56" s="287">
        <v>3145</v>
      </c>
      <c r="V56" s="287">
        <v>3345</v>
      </c>
      <c r="W56" s="287">
        <v>3528</v>
      </c>
      <c r="X56" s="22"/>
      <c r="Y56" s="21" t="s">
        <v>1471</v>
      </c>
      <c r="Z56" s="22" t="s">
        <v>1472</v>
      </c>
      <c r="AA56" s="22"/>
    </row>
    <row r="57" spans="2:37" ht="121.5" customHeight="1" x14ac:dyDescent="0.25">
      <c r="B57" s="267"/>
      <c r="C57" s="268"/>
      <c r="D57" s="17"/>
      <c r="E57" s="257"/>
      <c r="F57" s="17" t="s">
        <v>1563</v>
      </c>
      <c r="G57" s="283" t="s">
        <v>1564</v>
      </c>
      <c r="H57" s="17" t="s">
        <v>1563</v>
      </c>
      <c r="I57" s="17" t="s">
        <v>1565</v>
      </c>
      <c r="J57" s="22"/>
      <c r="K57" s="274">
        <f t="shared" si="1"/>
        <v>1</v>
      </c>
      <c r="L57" s="287"/>
      <c r="M57" s="274"/>
      <c r="N57" s="274"/>
      <c r="O57" s="274">
        <v>1</v>
      </c>
      <c r="P57" s="287"/>
      <c r="Q57" s="287"/>
      <c r="R57" s="287"/>
      <c r="S57" s="287"/>
      <c r="T57" s="287"/>
      <c r="U57" s="287"/>
      <c r="V57" s="287"/>
      <c r="W57" s="287"/>
      <c r="X57" s="22"/>
      <c r="Y57" s="21" t="s">
        <v>1471</v>
      </c>
      <c r="Z57" s="22" t="s">
        <v>1472</v>
      </c>
      <c r="AA57" s="22"/>
      <c r="AB57" s="250"/>
      <c r="AC57" s="250"/>
      <c r="AD57" s="250"/>
      <c r="AE57" s="250"/>
      <c r="AF57" s="250"/>
      <c r="AG57" s="250"/>
      <c r="AH57" s="250"/>
      <c r="AI57" s="250"/>
      <c r="AJ57" s="250"/>
      <c r="AK57" s="250"/>
    </row>
    <row r="58" spans="2:37" ht="224.25" customHeight="1" x14ac:dyDescent="0.25">
      <c r="B58" s="267"/>
      <c r="C58" s="268"/>
      <c r="D58" s="301" t="s">
        <v>1437</v>
      </c>
      <c r="E58" s="302"/>
      <c r="F58" s="258" t="s">
        <v>1525</v>
      </c>
      <c r="G58" s="303" t="s">
        <v>1439</v>
      </c>
      <c r="H58" s="273" t="s">
        <v>1566</v>
      </c>
      <c r="I58" s="17" t="s">
        <v>1446</v>
      </c>
      <c r="J58" s="22"/>
      <c r="K58" s="269">
        <f t="shared" si="1"/>
        <v>1</v>
      </c>
      <c r="L58" s="297"/>
      <c r="M58" s="298"/>
      <c r="N58" s="298"/>
      <c r="O58" s="298">
        <v>0.25</v>
      </c>
      <c r="P58" s="298"/>
      <c r="Q58" s="298">
        <v>0.25</v>
      </c>
      <c r="R58" s="298"/>
      <c r="S58" s="298">
        <v>0.25</v>
      </c>
      <c r="T58" s="298"/>
      <c r="U58" s="298">
        <v>0.25</v>
      </c>
      <c r="V58" s="297"/>
      <c r="W58" s="297"/>
      <c r="X58" s="278" t="s">
        <v>1567</v>
      </c>
      <c r="Y58" s="277" t="s">
        <v>1443</v>
      </c>
      <c r="Z58" s="278" t="s">
        <v>1568</v>
      </c>
      <c r="AA58" s="254"/>
      <c r="AB58" s="250"/>
      <c r="AC58" s="250"/>
      <c r="AD58" s="250"/>
      <c r="AE58" s="250"/>
      <c r="AF58" s="250"/>
      <c r="AG58" s="250"/>
      <c r="AH58" s="250"/>
      <c r="AI58" s="250"/>
      <c r="AJ58" s="250"/>
      <c r="AK58" s="250"/>
    </row>
    <row r="59" spans="2:37" ht="169.5" customHeight="1" x14ac:dyDescent="0.25">
      <c r="B59" s="267"/>
      <c r="C59" s="268"/>
      <c r="D59" s="301"/>
      <c r="E59" s="302"/>
      <c r="F59" s="258"/>
      <c r="G59" s="303"/>
      <c r="H59" s="300" t="s">
        <v>1569</v>
      </c>
      <c r="I59" s="17" t="s">
        <v>1446</v>
      </c>
      <c r="J59" s="22"/>
      <c r="K59" s="269">
        <f t="shared" si="1"/>
        <v>1</v>
      </c>
      <c r="L59" s="16"/>
      <c r="M59" s="16"/>
      <c r="N59" s="18"/>
      <c r="O59" s="18">
        <v>1</v>
      </c>
      <c r="P59" s="18"/>
      <c r="Q59" s="18"/>
      <c r="R59" s="18"/>
      <c r="S59" s="16"/>
      <c r="T59" s="18"/>
      <c r="U59" s="18"/>
      <c r="V59" s="18"/>
      <c r="W59" s="16"/>
      <c r="X59" s="278" t="s">
        <v>1570</v>
      </c>
      <c r="Y59" s="277" t="s">
        <v>1443</v>
      </c>
      <c r="Z59" s="278" t="s">
        <v>1568</v>
      </c>
      <c r="AA59" s="254"/>
      <c r="AB59" s="250"/>
      <c r="AC59" s="250"/>
      <c r="AD59" s="250"/>
      <c r="AE59" s="250"/>
      <c r="AF59" s="250"/>
      <c r="AG59" s="250"/>
      <c r="AH59" s="250"/>
      <c r="AI59" s="250"/>
      <c r="AJ59" s="250"/>
      <c r="AK59" s="250"/>
    </row>
    <row r="60" spans="2:37" ht="120" customHeight="1" x14ac:dyDescent="0.25">
      <c r="B60" s="267"/>
      <c r="C60" s="268"/>
      <c r="D60" s="301"/>
      <c r="E60" s="302"/>
      <c r="F60" s="258"/>
      <c r="G60" s="303"/>
      <c r="H60" s="300" t="s">
        <v>1571</v>
      </c>
      <c r="I60" s="17" t="s">
        <v>1446</v>
      </c>
      <c r="J60" s="22"/>
      <c r="K60" s="269">
        <f t="shared" si="1"/>
        <v>1</v>
      </c>
      <c r="L60" s="297"/>
      <c r="M60" s="297"/>
      <c r="N60" s="298">
        <v>0.25</v>
      </c>
      <c r="O60" s="297"/>
      <c r="P60" s="297"/>
      <c r="Q60" s="298">
        <v>0.25</v>
      </c>
      <c r="R60" s="297"/>
      <c r="S60" s="297"/>
      <c r="T60" s="298">
        <v>0.25</v>
      </c>
      <c r="U60" s="297"/>
      <c r="V60" s="297"/>
      <c r="W60" s="298">
        <v>0.25</v>
      </c>
      <c r="X60" s="278" t="s">
        <v>1572</v>
      </c>
      <c r="Y60" s="277" t="s">
        <v>1443</v>
      </c>
      <c r="Z60" s="278" t="s">
        <v>1451</v>
      </c>
      <c r="AA60" s="254"/>
      <c r="AB60" s="250"/>
      <c r="AC60" s="250"/>
      <c r="AD60" s="250"/>
      <c r="AE60" s="250"/>
      <c r="AF60" s="250"/>
      <c r="AG60" s="250"/>
      <c r="AH60" s="250"/>
      <c r="AI60" s="250"/>
      <c r="AJ60" s="250"/>
      <c r="AK60" s="250"/>
    </row>
    <row r="61" spans="2:37" ht="108" customHeight="1" x14ac:dyDescent="0.25">
      <c r="B61" s="267"/>
      <c r="C61" s="268"/>
      <c r="D61" s="301"/>
      <c r="E61" s="302"/>
      <c r="F61" s="258"/>
      <c r="G61" s="303"/>
      <c r="H61" s="300" t="s">
        <v>1573</v>
      </c>
      <c r="I61" s="17" t="s">
        <v>1574</v>
      </c>
      <c r="J61" s="22"/>
      <c r="K61" s="297">
        <f t="shared" si="1"/>
        <v>11</v>
      </c>
      <c r="L61" s="297"/>
      <c r="M61" s="297">
        <v>1</v>
      </c>
      <c r="N61" s="297">
        <v>1</v>
      </c>
      <c r="O61" s="297">
        <v>1</v>
      </c>
      <c r="P61" s="297">
        <v>1</v>
      </c>
      <c r="Q61" s="297">
        <v>1</v>
      </c>
      <c r="R61" s="297">
        <v>1</v>
      </c>
      <c r="S61" s="297">
        <v>1</v>
      </c>
      <c r="T61" s="297">
        <v>1</v>
      </c>
      <c r="U61" s="297">
        <v>1</v>
      </c>
      <c r="V61" s="297">
        <v>1</v>
      </c>
      <c r="W61" s="297">
        <v>1</v>
      </c>
      <c r="X61" s="278" t="s">
        <v>1575</v>
      </c>
      <c r="Y61" s="277" t="s">
        <v>1443</v>
      </c>
      <c r="Z61" s="278" t="s">
        <v>1568</v>
      </c>
      <c r="AA61" s="254"/>
      <c r="AB61" s="250"/>
      <c r="AC61" s="250"/>
      <c r="AD61" s="250"/>
      <c r="AE61" s="250"/>
      <c r="AF61" s="250"/>
      <c r="AG61" s="250"/>
      <c r="AH61" s="250"/>
      <c r="AI61" s="250"/>
      <c r="AJ61" s="250"/>
      <c r="AK61" s="250"/>
    </row>
    <row r="62" spans="2:37" s="272" customFormat="1" ht="100.5" customHeight="1" x14ac:dyDescent="0.25">
      <c r="B62" s="304"/>
      <c r="C62" s="305"/>
      <c r="D62" s="24"/>
      <c r="E62" s="257"/>
      <c r="F62" s="273" t="s">
        <v>1576</v>
      </c>
      <c r="G62" s="15"/>
      <c r="H62" s="300" t="s">
        <v>1577</v>
      </c>
      <c r="I62" s="17" t="s">
        <v>1446</v>
      </c>
      <c r="J62" s="22"/>
      <c r="K62" s="16">
        <f t="shared" si="1"/>
        <v>11</v>
      </c>
      <c r="L62" s="16"/>
      <c r="M62" s="16">
        <v>1</v>
      </c>
      <c r="N62" s="16">
        <v>3</v>
      </c>
      <c r="O62" s="16">
        <v>1</v>
      </c>
      <c r="P62" s="16"/>
      <c r="Q62" s="16"/>
      <c r="R62" s="16"/>
      <c r="S62" s="16">
        <v>1</v>
      </c>
      <c r="T62" s="16">
        <v>1</v>
      </c>
      <c r="U62" s="16">
        <v>2</v>
      </c>
      <c r="V62" s="16">
        <v>2</v>
      </c>
      <c r="W62" s="16"/>
      <c r="X62" s="21" t="s">
        <v>1578</v>
      </c>
      <c r="Y62" s="21" t="s">
        <v>1443</v>
      </c>
      <c r="Z62" s="21" t="s">
        <v>1459</v>
      </c>
      <c r="AA62" s="22"/>
    </row>
    <row r="63" spans="2:37" ht="120.75" customHeight="1" x14ac:dyDescent="0.25">
      <c r="B63" s="267"/>
      <c r="C63" s="268"/>
      <c r="D63" s="301"/>
      <c r="E63" s="257"/>
      <c r="F63" s="17" t="s">
        <v>1579</v>
      </c>
      <c r="G63" s="303"/>
      <c r="H63" s="300" t="s">
        <v>1580</v>
      </c>
      <c r="I63" s="17" t="s">
        <v>1581</v>
      </c>
      <c r="J63" s="22"/>
      <c r="K63" s="16">
        <v>4</v>
      </c>
      <c r="L63" s="32"/>
      <c r="M63" s="306"/>
      <c r="N63" s="306">
        <v>1</v>
      </c>
      <c r="O63" s="306"/>
      <c r="P63" s="306"/>
      <c r="Q63" s="306">
        <v>1</v>
      </c>
      <c r="R63" s="306"/>
      <c r="S63" s="306"/>
      <c r="T63" s="306">
        <v>1</v>
      </c>
      <c r="U63" s="306"/>
      <c r="V63" s="306"/>
      <c r="W63" s="306">
        <v>1</v>
      </c>
      <c r="X63" s="21" t="s">
        <v>1582</v>
      </c>
      <c r="Y63" s="21" t="s">
        <v>1443</v>
      </c>
      <c r="Z63" s="21" t="s">
        <v>1459</v>
      </c>
      <c r="AA63" s="254"/>
      <c r="AB63" s="250"/>
      <c r="AC63" s="250"/>
      <c r="AD63" s="250"/>
      <c r="AE63" s="250"/>
      <c r="AF63" s="250"/>
      <c r="AG63" s="250"/>
      <c r="AH63" s="250"/>
      <c r="AI63" s="250"/>
      <c r="AJ63" s="250"/>
      <c r="AK63" s="250"/>
    </row>
    <row r="64" spans="2:37" ht="113.25" customHeight="1" x14ac:dyDescent="0.25">
      <c r="B64" s="267"/>
      <c r="C64" s="268"/>
      <c r="D64" s="257" t="s">
        <v>1460</v>
      </c>
      <c r="E64" s="257"/>
      <c r="F64" s="273" t="s">
        <v>1583</v>
      </c>
      <c r="G64" s="17"/>
      <c r="H64" s="280" t="s">
        <v>1584</v>
      </c>
      <c r="I64" s="26" t="s">
        <v>1585</v>
      </c>
      <c r="J64" s="21" t="s">
        <v>1586</v>
      </c>
      <c r="K64" s="307">
        <f>SUM(L64:W64)</f>
        <v>4</v>
      </c>
      <c r="L64" s="274"/>
      <c r="M64" s="307">
        <v>1</v>
      </c>
      <c r="N64" s="307">
        <v>1</v>
      </c>
      <c r="O64" s="274"/>
      <c r="P64" s="274"/>
      <c r="Q64" s="307">
        <v>1</v>
      </c>
      <c r="R64" s="274"/>
      <c r="S64" s="274"/>
      <c r="T64" s="307">
        <v>1</v>
      </c>
      <c r="U64" s="274"/>
      <c r="V64" s="274"/>
      <c r="W64" s="274"/>
      <c r="X64" s="21" t="s">
        <v>1587</v>
      </c>
      <c r="Y64" s="21" t="s">
        <v>1465</v>
      </c>
      <c r="Z64" s="21" t="s">
        <v>1588</v>
      </c>
      <c r="AA64" s="22"/>
      <c r="AB64" s="250"/>
      <c r="AC64" s="250"/>
      <c r="AD64" s="250"/>
      <c r="AE64" s="250"/>
      <c r="AF64" s="250"/>
      <c r="AG64" s="250"/>
      <c r="AH64" s="250"/>
      <c r="AI64" s="250"/>
      <c r="AJ64" s="250"/>
      <c r="AK64" s="250"/>
    </row>
    <row r="65" spans="1:37" s="272" customFormat="1" ht="131.25" customHeight="1" x14ac:dyDescent="0.25">
      <c r="B65" s="304"/>
      <c r="C65" s="308"/>
      <c r="D65" s="26"/>
      <c r="E65" s="257"/>
      <c r="F65" s="17" t="s">
        <v>1589</v>
      </c>
      <c r="G65" s="17" t="s">
        <v>1590</v>
      </c>
      <c r="H65" s="17" t="s">
        <v>1591</v>
      </c>
      <c r="I65" s="17" t="s">
        <v>1010</v>
      </c>
      <c r="J65" s="21"/>
      <c r="K65" s="284">
        <f>+SUM(L65:W65)</f>
        <v>2</v>
      </c>
      <c r="L65" s="287"/>
      <c r="M65" s="287"/>
      <c r="N65" s="287"/>
      <c r="O65" s="287"/>
      <c r="P65" s="287"/>
      <c r="Q65" s="287"/>
      <c r="R65" s="287"/>
      <c r="S65" s="287"/>
      <c r="T65" s="287">
        <v>1</v>
      </c>
      <c r="U65" s="287">
        <v>1</v>
      </c>
      <c r="V65" s="287"/>
      <c r="W65" s="287"/>
      <c r="X65" s="21"/>
      <c r="Y65" s="21" t="s">
        <v>1471</v>
      </c>
      <c r="Z65" s="22" t="s">
        <v>1472</v>
      </c>
      <c r="AA65" s="22"/>
    </row>
    <row r="66" spans="1:37" s="272" customFormat="1" ht="157.5" customHeight="1" x14ac:dyDescent="0.25">
      <c r="B66" s="267"/>
      <c r="C66" s="273" t="s">
        <v>678</v>
      </c>
      <c r="D66" s="273" t="s">
        <v>1437</v>
      </c>
      <c r="E66" s="273"/>
      <c r="F66" s="17" t="s">
        <v>1592</v>
      </c>
      <c r="G66" s="17" t="s">
        <v>1439</v>
      </c>
      <c r="H66" s="17" t="s">
        <v>1593</v>
      </c>
      <c r="I66" s="17" t="s">
        <v>1594</v>
      </c>
      <c r="J66" s="22"/>
      <c r="K66" s="274">
        <f t="shared" ref="K66:K72" si="2">+SUM(L66:W66)</f>
        <v>1</v>
      </c>
      <c r="L66" s="16"/>
      <c r="M66" s="18"/>
      <c r="N66" s="18">
        <v>0.2</v>
      </c>
      <c r="O66" s="18"/>
      <c r="P66" s="16"/>
      <c r="Q66" s="18">
        <v>0.2</v>
      </c>
      <c r="R66" s="18"/>
      <c r="S66" s="16"/>
      <c r="T66" s="18">
        <v>0.6</v>
      </c>
      <c r="U66" s="16"/>
      <c r="V66" s="16"/>
      <c r="W66" s="16"/>
      <c r="X66" s="21" t="s">
        <v>1595</v>
      </c>
      <c r="Y66" s="21" t="s">
        <v>1443</v>
      </c>
      <c r="Z66" s="21" t="s">
        <v>1510</v>
      </c>
      <c r="AA66" s="22"/>
    </row>
    <row r="67" spans="1:37" ht="88.5" customHeight="1" x14ac:dyDescent="0.25">
      <c r="B67" s="309" t="s">
        <v>196</v>
      </c>
      <c r="C67" s="286" t="s">
        <v>206</v>
      </c>
      <c r="D67" s="310" t="s">
        <v>1596</v>
      </c>
      <c r="E67" s="257"/>
      <c r="F67" s="17" t="s">
        <v>1597</v>
      </c>
      <c r="G67" s="17" t="s">
        <v>1598</v>
      </c>
      <c r="H67" s="273" t="s">
        <v>1599</v>
      </c>
      <c r="I67" s="17" t="s">
        <v>1600</v>
      </c>
      <c r="J67" s="22"/>
      <c r="K67" s="19">
        <f t="shared" si="2"/>
        <v>1</v>
      </c>
      <c r="L67" s="19"/>
      <c r="M67" s="19">
        <v>1</v>
      </c>
      <c r="N67" s="19"/>
      <c r="O67" s="19"/>
      <c r="P67" s="19"/>
      <c r="Q67" s="19"/>
      <c r="R67" s="19"/>
      <c r="S67" s="19"/>
      <c r="T67" s="19"/>
      <c r="U67" s="19"/>
      <c r="V67" s="19"/>
      <c r="W67" s="19"/>
      <c r="X67" s="21" t="s">
        <v>1601</v>
      </c>
      <c r="Y67" s="282" t="s">
        <v>1496</v>
      </c>
      <c r="Z67" s="311" t="s">
        <v>1602</v>
      </c>
      <c r="AA67" s="311"/>
      <c r="AB67" s="250"/>
      <c r="AC67" s="250"/>
      <c r="AD67" s="250"/>
      <c r="AE67" s="250"/>
      <c r="AF67" s="250"/>
      <c r="AG67" s="250"/>
      <c r="AH67" s="250"/>
      <c r="AI67" s="250"/>
      <c r="AJ67" s="250"/>
      <c r="AK67" s="250"/>
    </row>
    <row r="68" spans="1:37" s="272" customFormat="1" ht="198.75" customHeight="1" x14ac:dyDescent="0.25">
      <c r="B68" s="309"/>
      <c r="C68" s="286"/>
      <c r="D68" s="310" t="s">
        <v>1596</v>
      </c>
      <c r="E68" s="273"/>
      <c r="F68" s="312" t="s">
        <v>1603</v>
      </c>
      <c r="G68" s="313" t="s">
        <v>1604</v>
      </c>
      <c r="H68" s="314" t="s">
        <v>1605</v>
      </c>
      <c r="I68" s="17" t="s">
        <v>1606</v>
      </c>
      <c r="J68" s="22"/>
      <c r="K68" s="315">
        <f t="shared" si="2"/>
        <v>4</v>
      </c>
      <c r="L68" s="316"/>
      <c r="M68" s="317">
        <v>1</v>
      </c>
      <c r="N68" s="296"/>
      <c r="O68" s="317">
        <v>1</v>
      </c>
      <c r="P68" s="317">
        <v>1</v>
      </c>
      <c r="Q68" s="317">
        <v>1</v>
      </c>
      <c r="R68" s="316"/>
      <c r="S68" s="316"/>
      <c r="T68" s="316"/>
      <c r="U68" s="316"/>
      <c r="V68" s="316"/>
      <c r="W68" s="316"/>
      <c r="X68" s="278" t="s">
        <v>1601</v>
      </c>
      <c r="Y68" s="278" t="s">
        <v>1496</v>
      </c>
      <c r="Z68" s="295" t="s">
        <v>1607</v>
      </c>
      <c r="AA68" s="295"/>
    </row>
    <row r="69" spans="1:37" ht="109.5" customHeight="1" x14ac:dyDescent="0.25">
      <c r="B69" s="309"/>
      <c r="C69" s="302"/>
      <c r="D69" s="310" t="s">
        <v>1596</v>
      </c>
      <c r="E69" s="257"/>
      <c r="F69" s="259" t="s">
        <v>1608</v>
      </c>
      <c r="G69" s="15" t="s">
        <v>1609</v>
      </c>
      <c r="H69" s="273" t="s">
        <v>1610</v>
      </c>
      <c r="I69" s="26" t="s">
        <v>1611</v>
      </c>
      <c r="J69" s="22"/>
      <c r="K69" s="281">
        <f t="shared" si="2"/>
        <v>1</v>
      </c>
      <c r="L69" s="317"/>
      <c r="M69" s="317"/>
      <c r="N69" s="317"/>
      <c r="O69" s="317"/>
      <c r="P69" s="317"/>
      <c r="Q69" s="317"/>
      <c r="R69" s="317"/>
      <c r="S69" s="317"/>
      <c r="T69" s="317">
        <v>1</v>
      </c>
      <c r="U69" s="317"/>
      <c r="V69" s="317"/>
      <c r="W69" s="317"/>
      <c r="X69" s="278" t="s">
        <v>1612</v>
      </c>
      <c r="Y69" s="282" t="s">
        <v>1496</v>
      </c>
      <c r="Z69" s="311" t="s">
        <v>1602</v>
      </c>
      <c r="AA69" s="311"/>
      <c r="AB69" s="250"/>
      <c r="AC69" s="250"/>
      <c r="AD69" s="250"/>
      <c r="AE69" s="250"/>
      <c r="AF69" s="250"/>
      <c r="AG69" s="250"/>
      <c r="AH69" s="250"/>
      <c r="AI69" s="250"/>
      <c r="AJ69" s="250"/>
      <c r="AK69" s="250"/>
    </row>
    <row r="70" spans="1:37" s="272" customFormat="1" ht="94.5" customHeight="1" x14ac:dyDescent="0.25">
      <c r="B70" s="318"/>
      <c r="C70" s="256"/>
      <c r="D70" s="310"/>
      <c r="E70" s="273"/>
      <c r="F70" s="259"/>
      <c r="G70" s="15"/>
      <c r="H70" s="273" t="s">
        <v>1613</v>
      </c>
      <c r="I70" s="26" t="s">
        <v>1614</v>
      </c>
      <c r="J70" s="22"/>
      <c r="K70" s="19">
        <f t="shared" si="2"/>
        <v>1</v>
      </c>
      <c r="L70" s="19"/>
      <c r="M70" s="19"/>
      <c r="N70" s="19"/>
      <c r="O70" s="19"/>
      <c r="P70" s="19"/>
      <c r="Q70" s="19"/>
      <c r="R70" s="19"/>
      <c r="S70" s="19"/>
      <c r="T70" s="19"/>
      <c r="U70" s="19">
        <v>1</v>
      </c>
      <c r="V70" s="19"/>
      <c r="W70" s="19"/>
      <c r="X70" s="21" t="s">
        <v>1615</v>
      </c>
      <c r="Y70" s="21" t="s">
        <v>1496</v>
      </c>
      <c r="Z70" s="319" t="s">
        <v>1602</v>
      </c>
      <c r="AA70" s="319"/>
    </row>
    <row r="71" spans="1:37" ht="93.75" customHeight="1" x14ac:dyDescent="0.25">
      <c r="A71" s="254"/>
      <c r="B71" s="309"/>
      <c r="C71" s="302"/>
      <c r="D71" s="320" t="s">
        <v>1616</v>
      </c>
      <c r="E71" s="257"/>
      <c r="F71" s="17" t="s">
        <v>1617</v>
      </c>
      <c r="G71" s="15" t="s">
        <v>1618</v>
      </c>
      <c r="H71" s="300" t="s">
        <v>1617</v>
      </c>
      <c r="I71" s="17" t="s">
        <v>1619</v>
      </c>
      <c r="J71" s="22"/>
      <c r="K71" s="297">
        <f t="shared" si="2"/>
        <v>10</v>
      </c>
      <c r="L71" s="297"/>
      <c r="M71" s="298"/>
      <c r="N71" s="297">
        <v>1</v>
      </c>
      <c r="O71" s="297">
        <v>1</v>
      </c>
      <c r="P71" s="297">
        <v>1</v>
      </c>
      <c r="Q71" s="297">
        <v>1</v>
      </c>
      <c r="R71" s="297">
        <v>1</v>
      </c>
      <c r="S71" s="297">
        <v>1</v>
      </c>
      <c r="T71" s="297">
        <v>1</v>
      </c>
      <c r="U71" s="297">
        <v>1</v>
      </c>
      <c r="V71" s="297">
        <v>1</v>
      </c>
      <c r="W71" s="297">
        <v>1</v>
      </c>
      <c r="X71" s="278" t="s">
        <v>1620</v>
      </c>
      <c r="Y71" s="278" t="s">
        <v>1443</v>
      </c>
      <c r="Z71" s="278" t="s">
        <v>1459</v>
      </c>
      <c r="AA71" s="311"/>
      <c r="AB71" s="250"/>
      <c r="AC71" s="250"/>
      <c r="AD71" s="250"/>
      <c r="AE71" s="250"/>
      <c r="AF71" s="250"/>
      <c r="AG71" s="250"/>
      <c r="AH71" s="250"/>
      <c r="AI71" s="250"/>
      <c r="AJ71" s="250"/>
      <c r="AK71" s="250"/>
    </row>
    <row r="72" spans="1:37" s="272" customFormat="1" ht="93.75" customHeight="1" x14ac:dyDescent="0.25">
      <c r="A72" s="22"/>
      <c r="B72" s="309"/>
      <c r="C72" s="302"/>
      <c r="D72" s="320"/>
      <c r="E72" s="273"/>
      <c r="F72" s="17" t="s">
        <v>1621</v>
      </c>
      <c r="G72" s="15"/>
      <c r="H72" s="300" t="s">
        <v>1621</v>
      </c>
      <c r="I72" s="17" t="s">
        <v>1622</v>
      </c>
      <c r="J72" s="22"/>
      <c r="K72" s="19">
        <f t="shared" si="2"/>
        <v>5</v>
      </c>
      <c r="L72" s="16"/>
      <c r="M72" s="16"/>
      <c r="N72" s="16">
        <v>1</v>
      </c>
      <c r="O72" s="16"/>
      <c r="P72" s="16">
        <v>1</v>
      </c>
      <c r="Q72" s="16"/>
      <c r="R72" s="16">
        <v>1</v>
      </c>
      <c r="S72" s="16"/>
      <c r="T72" s="16">
        <v>1</v>
      </c>
      <c r="U72" s="16"/>
      <c r="V72" s="16">
        <v>1</v>
      </c>
      <c r="W72" s="16"/>
      <c r="X72" s="21" t="s">
        <v>1623</v>
      </c>
      <c r="Y72" s="21" t="s">
        <v>1443</v>
      </c>
      <c r="Z72" s="21" t="s">
        <v>1459</v>
      </c>
      <c r="AA72" s="319"/>
    </row>
    <row r="73" spans="1:37" ht="81" customHeight="1" x14ac:dyDescent="0.25">
      <c r="A73" s="254"/>
      <c r="B73" s="309"/>
      <c r="C73" s="302"/>
      <c r="D73" s="321"/>
      <c r="E73" s="257"/>
      <c r="F73" s="290" t="s">
        <v>1156</v>
      </c>
      <c r="G73" s="26"/>
      <c r="H73" s="300" t="s">
        <v>262</v>
      </c>
      <c r="I73" s="300" t="s">
        <v>263</v>
      </c>
      <c r="J73" s="254"/>
      <c r="K73" s="322">
        <f>SUM(M73:N73)</f>
        <v>1</v>
      </c>
      <c r="L73" s="323"/>
      <c r="M73" s="323">
        <v>0.5</v>
      </c>
      <c r="N73" s="323">
        <v>0.5</v>
      </c>
      <c r="O73" s="324"/>
      <c r="P73" s="324"/>
      <c r="Q73" s="297"/>
      <c r="R73" s="297"/>
      <c r="S73" s="297"/>
      <c r="T73" s="297"/>
      <c r="U73" s="297"/>
      <c r="V73" s="297"/>
      <c r="W73" s="297"/>
      <c r="X73" s="278" t="s">
        <v>1417</v>
      </c>
      <c r="Y73" s="278" t="s">
        <v>1443</v>
      </c>
      <c r="Z73" s="278" t="s">
        <v>1624</v>
      </c>
      <c r="AA73" s="311"/>
      <c r="AB73" s="250"/>
      <c r="AC73" s="250"/>
      <c r="AD73" s="250"/>
      <c r="AE73" s="250"/>
      <c r="AF73" s="250"/>
      <c r="AG73" s="250"/>
      <c r="AH73" s="250"/>
      <c r="AI73" s="250"/>
      <c r="AJ73" s="250"/>
      <c r="AK73" s="250"/>
    </row>
    <row r="74" spans="1:37" ht="117" customHeight="1" x14ac:dyDescent="0.25">
      <c r="B74" s="325"/>
      <c r="C74" s="302"/>
      <c r="D74" s="326" t="s">
        <v>1460</v>
      </c>
      <c r="E74" s="282"/>
      <c r="F74" s="327" t="s">
        <v>1625</v>
      </c>
      <c r="G74" s="17"/>
      <c r="H74" s="17" t="s">
        <v>1626</v>
      </c>
      <c r="I74" s="17" t="s">
        <v>1594</v>
      </c>
      <c r="J74" s="22"/>
      <c r="K74" s="20">
        <v>1</v>
      </c>
      <c r="L74" s="19"/>
      <c r="M74" s="19"/>
      <c r="N74" s="20"/>
      <c r="O74" s="20"/>
      <c r="P74" s="19"/>
      <c r="Q74" s="19"/>
      <c r="R74" s="19"/>
      <c r="S74" s="20">
        <v>0.4</v>
      </c>
      <c r="T74" s="20">
        <v>0.4</v>
      </c>
      <c r="U74" s="20">
        <v>0.2</v>
      </c>
      <c r="V74" s="19"/>
      <c r="W74" s="19"/>
      <c r="X74" s="278" t="s">
        <v>1417</v>
      </c>
      <c r="Y74" s="21" t="s">
        <v>1465</v>
      </c>
      <c r="Z74" s="21" t="s">
        <v>1588</v>
      </c>
      <c r="AA74" s="311"/>
      <c r="AB74" s="250"/>
      <c r="AC74" s="250"/>
      <c r="AD74" s="250"/>
      <c r="AE74" s="250"/>
      <c r="AF74" s="250"/>
      <c r="AG74" s="250"/>
      <c r="AH74" s="250"/>
      <c r="AI74" s="250"/>
      <c r="AJ74" s="250"/>
      <c r="AK74" s="250"/>
    </row>
    <row r="75" spans="1:37" ht="117" customHeight="1" x14ac:dyDescent="0.25">
      <c r="B75" s="325"/>
      <c r="C75" s="302"/>
      <c r="D75" s="326"/>
      <c r="E75" s="282"/>
      <c r="F75" s="328"/>
      <c r="G75" s="17"/>
      <c r="H75" s="21" t="s">
        <v>1627</v>
      </c>
      <c r="I75" s="17" t="s">
        <v>1594</v>
      </c>
      <c r="J75" s="22"/>
      <c r="K75" s="20">
        <v>1</v>
      </c>
      <c r="L75" s="19"/>
      <c r="M75" s="19"/>
      <c r="N75" s="20"/>
      <c r="O75" s="20"/>
      <c r="P75" s="19"/>
      <c r="Q75" s="19"/>
      <c r="R75" s="19"/>
      <c r="S75" s="19"/>
      <c r="T75" s="19"/>
      <c r="U75" s="19"/>
      <c r="V75" s="19"/>
      <c r="W75" s="20">
        <v>1</v>
      </c>
      <c r="X75" s="278" t="s">
        <v>1417</v>
      </c>
      <c r="Y75" s="21" t="s">
        <v>1465</v>
      </c>
      <c r="Z75" s="21" t="s">
        <v>1588</v>
      </c>
      <c r="AA75" s="311"/>
      <c r="AB75" s="250"/>
      <c r="AC75" s="250"/>
      <c r="AD75" s="250"/>
      <c r="AE75" s="250"/>
      <c r="AF75" s="250"/>
      <c r="AG75" s="250"/>
      <c r="AH75" s="250"/>
      <c r="AI75" s="250"/>
      <c r="AJ75" s="250"/>
      <c r="AK75" s="250"/>
    </row>
    <row r="76" spans="1:37" ht="117" customHeight="1" x14ac:dyDescent="0.25">
      <c r="B76" s="325"/>
      <c r="C76" s="302"/>
      <c r="D76" s="321"/>
      <c r="E76" s="321"/>
      <c r="F76" s="290" t="s">
        <v>1156</v>
      </c>
      <c r="G76" s="26"/>
      <c r="H76" s="300" t="s">
        <v>262</v>
      </c>
      <c r="I76" s="300" t="s">
        <v>263</v>
      </c>
      <c r="K76" s="322">
        <f>SUM(M76:N76)</f>
        <v>1</v>
      </c>
      <c r="L76" s="323"/>
      <c r="M76" s="323">
        <v>0.5</v>
      </c>
      <c r="N76" s="323">
        <v>0.5</v>
      </c>
      <c r="O76" s="324"/>
      <c r="P76" s="324"/>
      <c r="Q76" s="297"/>
      <c r="R76" s="297"/>
      <c r="S76" s="297"/>
      <c r="T76" s="297"/>
      <c r="U76" s="297"/>
      <c r="V76" s="297"/>
      <c r="W76" s="297"/>
      <c r="X76" s="278" t="s">
        <v>1417</v>
      </c>
      <c r="Y76" s="21" t="s">
        <v>1465</v>
      </c>
      <c r="Z76" s="21" t="s">
        <v>1588</v>
      </c>
      <c r="AA76" s="319"/>
      <c r="AB76" s="250"/>
      <c r="AC76" s="250"/>
      <c r="AD76" s="250"/>
      <c r="AE76" s="250"/>
      <c r="AF76" s="250"/>
      <c r="AG76" s="250"/>
      <c r="AH76" s="250"/>
      <c r="AI76" s="250"/>
      <c r="AJ76" s="250"/>
      <c r="AK76" s="250"/>
    </row>
    <row r="77" spans="1:37" ht="105.75" customHeight="1" x14ac:dyDescent="0.25">
      <c r="B77" s="309"/>
      <c r="C77" s="302"/>
      <c r="D77" s="312"/>
      <c r="E77" s="273"/>
      <c r="F77" s="283" t="s">
        <v>1628</v>
      </c>
      <c r="G77" s="17" t="s">
        <v>1629</v>
      </c>
      <c r="H77" s="17" t="s">
        <v>1630</v>
      </c>
      <c r="I77" s="26" t="s">
        <v>1631</v>
      </c>
      <c r="J77" s="22"/>
      <c r="K77" s="284">
        <f>+SUM(L77:W77)</f>
        <v>11</v>
      </c>
      <c r="L77" s="285">
        <v>1</v>
      </c>
      <c r="M77" s="285">
        <v>1</v>
      </c>
      <c r="N77" s="285">
        <v>1</v>
      </c>
      <c r="O77" s="285">
        <v>1</v>
      </c>
      <c r="P77" s="285">
        <v>1</v>
      </c>
      <c r="Q77" s="285">
        <v>1</v>
      </c>
      <c r="R77" s="285">
        <v>1</v>
      </c>
      <c r="S77" s="285">
        <v>1</v>
      </c>
      <c r="T77" s="285">
        <v>1</v>
      </c>
      <c r="U77" s="285">
        <v>1</v>
      </c>
      <c r="V77" s="285">
        <v>1</v>
      </c>
      <c r="W77" s="19"/>
      <c r="X77" s="21" t="s">
        <v>1632</v>
      </c>
      <c r="Y77" s="21" t="s">
        <v>1471</v>
      </c>
      <c r="Z77" s="22" t="s">
        <v>1472</v>
      </c>
      <c r="AA77" s="311"/>
      <c r="AB77" s="250"/>
      <c r="AC77" s="250"/>
      <c r="AD77" s="250"/>
      <c r="AE77" s="250"/>
      <c r="AF77" s="250"/>
      <c r="AG77" s="250"/>
      <c r="AH77" s="250"/>
      <c r="AI77" s="250"/>
      <c r="AJ77" s="250"/>
      <c r="AK77" s="250"/>
    </row>
    <row r="78" spans="1:37" ht="162.75" customHeight="1" x14ac:dyDescent="0.25">
      <c r="B78" s="309"/>
      <c r="C78" s="302"/>
      <c r="D78" s="312"/>
      <c r="E78" s="273"/>
      <c r="F78" s="283" t="s">
        <v>1633</v>
      </c>
      <c r="G78" s="17" t="s">
        <v>1634</v>
      </c>
      <c r="H78" s="17" t="s">
        <v>1635</v>
      </c>
      <c r="I78" s="26" t="s">
        <v>1636</v>
      </c>
      <c r="J78" s="22"/>
      <c r="K78" s="284">
        <f>+SUM(L78:W78)</f>
        <v>4</v>
      </c>
      <c r="L78" s="285"/>
      <c r="M78" s="285">
        <v>1</v>
      </c>
      <c r="N78" s="285"/>
      <c r="O78" s="285"/>
      <c r="P78" s="285">
        <v>1</v>
      </c>
      <c r="Q78" s="285"/>
      <c r="R78" s="285"/>
      <c r="S78" s="285">
        <v>1</v>
      </c>
      <c r="T78" s="285"/>
      <c r="U78" s="285"/>
      <c r="V78" s="285">
        <v>1</v>
      </c>
      <c r="W78" s="285"/>
      <c r="X78" s="21" t="s">
        <v>1637</v>
      </c>
      <c r="Y78" s="21" t="s">
        <v>1471</v>
      </c>
      <c r="Z78" s="22" t="s">
        <v>1472</v>
      </c>
      <c r="AA78" s="311"/>
      <c r="AB78" s="250"/>
      <c r="AC78" s="250"/>
      <c r="AD78" s="250"/>
      <c r="AE78" s="250"/>
      <c r="AF78" s="250"/>
      <c r="AG78" s="250"/>
      <c r="AH78" s="250"/>
      <c r="AI78" s="250"/>
      <c r="AJ78" s="250"/>
      <c r="AK78" s="250"/>
    </row>
    <row r="79" spans="1:37" x14ac:dyDescent="0.25">
      <c r="G79" s="272"/>
      <c r="AA79" s="250"/>
      <c r="AB79" s="250"/>
      <c r="AC79" s="250"/>
      <c r="AD79" s="250"/>
      <c r="AE79" s="250"/>
      <c r="AF79" s="250"/>
      <c r="AG79" s="250"/>
      <c r="AH79" s="250"/>
      <c r="AI79" s="250"/>
      <c r="AJ79" s="250"/>
      <c r="AK79" s="250"/>
    </row>
    <row r="80" spans="1:37" x14ac:dyDescent="0.25">
      <c r="G80" s="272"/>
      <c r="AA80" s="250"/>
      <c r="AB80" s="250"/>
      <c r="AC80" s="250"/>
      <c r="AD80" s="250"/>
      <c r="AE80" s="250"/>
      <c r="AF80" s="250"/>
      <c r="AG80" s="250"/>
      <c r="AH80" s="250"/>
      <c r="AI80" s="250"/>
      <c r="AJ80" s="250"/>
      <c r="AK80" s="250"/>
    </row>
    <row r="81" spans="7:37" x14ac:dyDescent="0.25">
      <c r="G81" s="272"/>
      <c r="AA81" s="250"/>
      <c r="AB81" s="250"/>
      <c r="AC81" s="250"/>
      <c r="AD81" s="250"/>
      <c r="AE81" s="250"/>
      <c r="AF81" s="250"/>
      <c r="AG81" s="250"/>
      <c r="AH81" s="250"/>
      <c r="AI81" s="250"/>
      <c r="AJ81" s="250"/>
      <c r="AK81" s="250"/>
    </row>
    <row r="82" spans="7:37" x14ac:dyDescent="0.25">
      <c r="G82" s="272"/>
      <c r="AA82" s="250"/>
      <c r="AB82" s="250"/>
      <c r="AC82" s="250"/>
      <c r="AD82" s="250"/>
      <c r="AE82" s="250"/>
      <c r="AF82" s="250"/>
      <c r="AG82" s="250"/>
      <c r="AH82" s="250"/>
      <c r="AI82" s="250"/>
      <c r="AJ82" s="250"/>
      <c r="AK82" s="250"/>
    </row>
    <row r="83" spans="7:37" x14ac:dyDescent="0.3">
      <c r="G83" s="272"/>
    </row>
    <row r="84" spans="7:37" x14ac:dyDescent="0.25">
      <c r="G84" s="272"/>
      <c r="AA84" s="250"/>
      <c r="AB84" s="250"/>
      <c r="AC84" s="250"/>
      <c r="AD84" s="250"/>
      <c r="AE84" s="250"/>
      <c r="AF84" s="250"/>
      <c r="AG84" s="250"/>
      <c r="AH84" s="250"/>
      <c r="AI84" s="250"/>
      <c r="AJ84" s="250"/>
      <c r="AK84" s="250"/>
    </row>
    <row r="85" spans="7:37" x14ac:dyDescent="0.25">
      <c r="G85" s="272"/>
      <c r="AA85" s="250"/>
      <c r="AB85" s="250"/>
      <c r="AC85" s="250"/>
      <c r="AD85" s="250"/>
      <c r="AE85" s="250"/>
      <c r="AF85" s="250"/>
      <c r="AG85" s="250"/>
      <c r="AH85" s="250"/>
      <c r="AI85" s="250"/>
      <c r="AJ85" s="250"/>
      <c r="AK85" s="250"/>
    </row>
    <row r="86" spans="7:37" x14ac:dyDescent="0.25">
      <c r="G86" s="272"/>
      <c r="AA86" s="250"/>
      <c r="AB86" s="250"/>
      <c r="AC86" s="250"/>
      <c r="AD86" s="250"/>
      <c r="AE86" s="250"/>
      <c r="AF86" s="250"/>
      <c r="AG86" s="250"/>
      <c r="AH86" s="250"/>
      <c r="AI86" s="250"/>
      <c r="AJ86" s="250"/>
      <c r="AK86" s="250"/>
    </row>
    <row r="87" spans="7:37" x14ac:dyDescent="0.25">
      <c r="G87" s="272"/>
      <c r="AA87" s="250"/>
      <c r="AB87" s="250"/>
      <c r="AC87" s="250"/>
      <c r="AD87" s="250"/>
      <c r="AE87" s="250"/>
      <c r="AF87" s="250"/>
      <c r="AG87" s="250"/>
      <c r="AH87" s="250"/>
      <c r="AI87" s="250"/>
      <c r="AJ87" s="250"/>
      <c r="AK87" s="250"/>
    </row>
    <row r="88" spans="7:37" x14ac:dyDescent="0.3">
      <c r="G88" s="272"/>
    </row>
    <row r="89" spans="7:37" x14ac:dyDescent="0.3">
      <c r="G89" s="272"/>
    </row>
    <row r="90" spans="7:37" x14ac:dyDescent="0.3">
      <c r="G90" s="272"/>
    </row>
    <row r="91" spans="7:37" x14ac:dyDescent="0.3">
      <c r="G91" s="272"/>
    </row>
    <row r="92" spans="7:37" x14ac:dyDescent="0.3">
      <c r="G92" s="272"/>
    </row>
    <row r="93" spans="7:37" x14ac:dyDescent="0.3">
      <c r="G93" s="272"/>
    </row>
    <row r="94" spans="7:37" x14ac:dyDescent="0.3">
      <c r="G94" s="272"/>
    </row>
    <row r="95" spans="7:37" x14ac:dyDescent="0.25">
      <c r="AA95" s="250"/>
      <c r="AB95" s="250"/>
      <c r="AC95" s="250"/>
      <c r="AD95" s="250"/>
      <c r="AE95" s="250"/>
      <c r="AF95" s="250"/>
      <c r="AG95" s="250"/>
      <c r="AH95" s="250"/>
      <c r="AI95" s="250"/>
      <c r="AJ95" s="250"/>
      <c r="AK95" s="250"/>
    </row>
  </sheetData>
  <mergeCells count="39">
    <mergeCell ref="F58:F61"/>
    <mergeCell ref="G58:G63"/>
    <mergeCell ref="B67:B78"/>
    <mergeCell ref="C67:C78"/>
    <mergeCell ref="F69:F70"/>
    <mergeCell ref="G69:G70"/>
    <mergeCell ref="D71:D72"/>
    <mergeCell ref="G71:G72"/>
    <mergeCell ref="F74:F75"/>
    <mergeCell ref="C24:C65"/>
    <mergeCell ref="F24:F25"/>
    <mergeCell ref="G24:G25"/>
    <mergeCell ref="F26:F33"/>
    <mergeCell ref="G26:G33"/>
    <mergeCell ref="F34:F36"/>
    <mergeCell ref="G34:G36"/>
    <mergeCell ref="F54:F55"/>
    <mergeCell ref="D58:D63"/>
    <mergeCell ref="E58:E61"/>
    <mergeCell ref="L10:W10"/>
    <mergeCell ref="X10:X11"/>
    <mergeCell ref="Y10:Y11"/>
    <mergeCell ref="Z10:Z11"/>
    <mergeCell ref="AA10:AA11"/>
    <mergeCell ref="B12:B66"/>
    <mergeCell ref="C12:C23"/>
    <mergeCell ref="F12:F13"/>
    <mergeCell ref="G12:G16"/>
    <mergeCell ref="F15:F16"/>
    <mergeCell ref="C5:Y5"/>
    <mergeCell ref="B9:D10"/>
    <mergeCell ref="E9:AA9"/>
    <mergeCell ref="E10:E11"/>
    <mergeCell ref="F10:F11"/>
    <mergeCell ref="G10:G11"/>
    <mergeCell ref="H10:H11"/>
    <mergeCell ref="I10:I11"/>
    <mergeCell ref="J10:J11"/>
    <mergeCell ref="K10:K11"/>
  </mergeCells>
  <pageMargins left="0.19685039370078741" right="0.19685039370078741" top="0.19685039370078741" bottom="0.19685039370078741" header="0.31496062992125984" footer="0.31496062992125984"/>
  <pageSetup scale="17"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20"/>
  <sheetViews>
    <sheetView showGridLines="0" view="pageBreakPreview" zoomScale="50" zoomScaleNormal="55" zoomScaleSheetLayoutView="50" workbookViewId="0">
      <selection activeCell="D9" sqref="D9:Z9"/>
    </sheetView>
  </sheetViews>
  <sheetFormatPr baseColWidth="10" defaultColWidth="11.42578125" defaultRowHeight="16.5" x14ac:dyDescent="0.25"/>
  <cols>
    <col min="1" max="1" width="28.28515625" style="1" customWidth="1"/>
    <col min="2" max="2" width="37.85546875" style="1" customWidth="1"/>
    <col min="3" max="3" width="27.42578125" style="3" customWidth="1"/>
    <col min="4" max="4" width="37.140625" style="1" customWidth="1"/>
    <col min="5" max="5" width="50.28515625" style="80" customWidth="1"/>
    <col min="6" max="6" width="50.140625" style="80" customWidth="1"/>
    <col min="7" max="7" width="38.140625" style="80" customWidth="1"/>
    <col min="8" max="8" width="29.28515625" style="3" customWidth="1"/>
    <col min="9" max="9" width="41.140625" style="3" customWidth="1"/>
    <col min="10" max="10" width="17.42578125" style="3" customWidth="1"/>
    <col min="11" max="22" width="11" style="3" customWidth="1"/>
    <col min="23" max="23" width="41" style="329" customWidth="1"/>
    <col min="24" max="24" width="31.85546875" style="329" customWidth="1"/>
    <col min="25" max="25" width="28.5703125" style="329" customWidth="1"/>
    <col min="26" max="26" width="28" style="330" customWidth="1"/>
    <col min="27" max="16384" width="11.42578125" style="1"/>
  </cols>
  <sheetData>
    <row r="1" spans="1:26" ht="12.75" customHeight="1" x14ac:dyDescent="0.25"/>
    <row r="2" spans="1:26" ht="12.75" customHeight="1" x14ac:dyDescent="0.25"/>
    <row r="3" spans="1:26" ht="12.75" customHeight="1" x14ac:dyDescent="0.25"/>
    <row r="4" spans="1:26" ht="12.75" customHeight="1" x14ac:dyDescent="0.25"/>
    <row r="5" spans="1:26" ht="37.5" customHeight="1" x14ac:dyDescent="0.25">
      <c r="B5" s="6" t="s">
        <v>0</v>
      </c>
      <c r="C5" s="6"/>
      <c r="D5" s="6"/>
      <c r="E5" s="6"/>
      <c r="F5" s="6"/>
      <c r="G5" s="6"/>
      <c r="H5" s="6"/>
      <c r="I5" s="6"/>
      <c r="J5" s="6"/>
      <c r="K5" s="6"/>
      <c r="L5" s="6"/>
      <c r="M5" s="6"/>
      <c r="N5" s="6"/>
      <c r="O5" s="6"/>
      <c r="P5" s="6"/>
      <c r="Q5" s="6"/>
      <c r="R5" s="6"/>
      <c r="S5" s="6"/>
      <c r="T5" s="6"/>
      <c r="U5" s="6"/>
      <c r="V5" s="6"/>
      <c r="W5" s="6"/>
      <c r="X5" s="6"/>
    </row>
    <row r="6" spans="1:26" ht="12.75" customHeight="1" x14ac:dyDescent="0.25"/>
    <row r="7" spans="1:26" ht="12.75" customHeight="1" x14ac:dyDescent="0.25"/>
    <row r="8" spans="1:26" ht="4.5" customHeight="1" x14ac:dyDescent="0.25"/>
    <row r="9" spans="1:26" s="7" customFormat="1" ht="23.25" x14ac:dyDescent="0.25">
      <c r="A9" s="83" t="s">
        <v>1</v>
      </c>
      <c r="B9" s="83"/>
      <c r="C9" s="83"/>
      <c r="D9" s="331" t="s">
        <v>1638</v>
      </c>
      <c r="E9" s="332"/>
      <c r="F9" s="332"/>
      <c r="G9" s="332"/>
      <c r="H9" s="332"/>
      <c r="I9" s="332"/>
      <c r="J9" s="332"/>
      <c r="K9" s="332"/>
      <c r="L9" s="332"/>
      <c r="M9" s="332"/>
      <c r="N9" s="332"/>
      <c r="O9" s="332"/>
      <c r="P9" s="332"/>
      <c r="Q9" s="332"/>
      <c r="R9" s="332"/>
      <c r="S9" s="332"/>
      <c r="T9" s="332"/>
      <c r="U9" s="332"/>
      <c r="V9" s="332"/>
      <c r="W9" s="332"/>
      <c r="X9" s="332"/>
      <c r="Y9" s="332"/>
      <c r="Z9" s="333"/>
    </row>
    <row r="10" spans="1:26" s="7" customFormat="1" ht="23.25" customHeight="1" x14ac:dyDescent="0.25">
      <c r="A10" s="83"/>
      <c r="B10" s="83"/>
      <c r="C10" s="83"/>
      <c r="D10" s="83" t="s">
        <v>3</v>
      </c>
      <c r="E10" s="83" t="s">
        <v>4</v>
      </c>
      <c r="F10" s="83" t="s">
        <v>5</v>
      </c>
      <c r="G10" s="83" t="s">
        <v>6</v>
      </c>
      <c r="H10" s="83" t="s">
        <v>7</v>
      </c>
      <c r="I10" s="83" t="s">
        <v>267</v>
      </c>
      <c r="J10" s="83" t="s">
        <v>9</v>
      </c>
      <c r="K10" s="83" t="s">
        <v>10</v>
      </c>
      <c r="L10" s="83"/>
      <c r="M10" s="83"/>
      <c r="N10" s="83"/>
      <c r="O10" s="83"/>
      <c r="P10" s="83"/>
      <c r="Q10" s="83"/>
      <c r="R10" s="83"/>
      <c r="S10" s="83"/>
      <c r="T10" s="83"/>
      <c r="U10" s="83"/>
      <c r="V10" s="83"/>
      <c r="W10" s="83" t="s">
        <v>11</v>
      </c>
      <c r="X10" s="83" t="s">
        <v>12</v>
      </c>
      <c r="Y10" s="83" t="s">
        <v>13</v>
      </c>
      <c r="Z10" s="334" t="s">
        <v>14</v>
      </c>
    </row>
    <row r="11" spans="1:26" s="7" customFormat="1" ht="46.5" x14ac:dyDescent="0.25">
      <c r="A11" s="335" t="s">
        <v>15</v>
      </c>
      <c r="B11" s="335" t="s">
        <v>16</v>
      </c>
      <c r="C11" s="335" t="s">
        <v>17</v>
      </c>
      <c r="D11" s="83"/>
      <c r="E11" s="83"/>
      <c r="F11" s="83"/>
      <c r="G11" s="83"/>
      <c r="H11" s="83"/>
      <c r="I11" s="83"/>
      <c r="J11" s="83"/>
      <c r="K11" s="335" t="s">
        <v>18</v>
      </c>
      <c r="L11" s="335" t="s">
        <v>19</v>
      </c>
      <c r="M11" s="335" t="s">
        <v>20</v>
      </c>
      <c r="N11" s="335" t="s">
        <v>21</v>
      </c>
      <c r="O11" s="335" t="s">
        <v>22</v>
      </c>
      <c r="P11" s="335" t="s">
        <v>23</v>
      </c>
      <c r="Q11" s="335" t="s">
        <v>24</v>
      </c>
      <c r="R11" s="335" t="s">
        <v>25</v>
      </c>
      <c r="S11" s="335" t="s">
        <v>26</v>
      </c>
      <c r="T11" s="335" t="s">
        <v>27</v>
      </c>
      <c r="U11" s="335" t="s">
        <v>28</v>
      </c>
      <c r="V11" s="335" t="s">
        <v>29</v>
      </c>
      <c r="W11" s="83"/>
      <c r="X11" s="83"/>
      <c r="Y11" s="83"/>
      <c r="Z11" s="334"/>
    </row>
    <row r="12" spans="1:26" s="37" customFormat="1" ht="128.25" customHeight="1" x14ac:dyDescent="0.25">
      <c r="A12" s="336" t="s">
        <v>188</v>
      </c>
      <c r="B12" s="337" t="s">
        <v>728</v>
      </c>
      <c r="C12" s="338" t="s">
        <v>1639</v>
      </c>
      <c r="D12" s="339" t="s">
        <v>1640</v>
      </c>
      <c r="E12" s="340" t="s">
        <v>1641</v>
      </c>
      <c r="F12" s="339" t="s">
        <v>1642</v>
      </c>
      <c r="G12" s="339" t="s">
        <v>1643</v>
      </c>
      <c r="H12" s="338" t="s">
        <v>1644</v>
      </c>
      <c r="I12" s="338" t="s">
        <v>1645</v>
      </c>
      <c r="J12" s="341">
        <f>SUM(K12:V12)</f>
        <v>1</v>
      </c>
      <c r="K12" s="342"/>
      <c r="L12" s="343"/>
      <c r="M12" s="343"/>
      <c r="N12" s="343"/>
      <c r="O12" s="343"/>
      <c r="P12" s="343"/>
      <c r="Q12" s="343"/>
      <c r="R12" s="343"/>
      <c r="S12" s="343"/>
      <c r="T12" s="342">
        <v>0.4</v>
      </c>
      <c r="U12" s="342">
        <v>0.4</v>
      </c>
      <c r="V12" s="342">
        <v>0.2</v>
      </c>
      <c r="W12" s="164" t="s">
        <v>1646</v>
      </c>
      <c r="X12" s="164" t="s">
        <v>1647</v>
      </c>
      <c r="Y12" s="164" t="s">
        <v>1647</v>
      </c>
      <c r="Z12" s="344"/>
    </row>
    <row r="13" spans="1:26" s="37" customFormat="1" ht="78.75" customHeight="1" x14ac:dyDescent="0.25">
      <c r="A13" s="336"/>
      <c r="B13" s="337"/>
      <c r="C13" s="345" t="s">
        <v>1648</v>
      </c>
      <c r="D13" s="339"/>
      <c r="E13" s="340" t="s">
        <v>1649</v>
      </c>
      <c r="F13" s="339" t="s">
        <v>1650</v>
      </c>
      <c r="G13" s="339" t="s">
        <v>1651</v>
      </c>
      <c r="H13" s="338" t="s">
        <v>1652</v>
      </c>
      <c r="I13" s="338" t="s">
        <v>1653</v>
      </c>
      <c r="J13" s="343">
        <f t="shared" ref="J13:J76" si="0">SUM(K13:V13)</f>
        <v>3</v>
      </c>
      <c r="K13" s="343"/>
      <c r="L13" s="343"/>
      <c r="M13" s="343">
        <v>3</v>
      </c>
      <c r="N13" s="343"/>
      <c r="O13" s="343"/>
      <c r="P13" s="343"/>
      <c r="Q13" s="343"/>
      <c r="R13" s="343"/>
      <c r="S13" s="343"/>
      <c r="T13" s="343"/>
      <c r="U13" s="343"/>
      <c r="V13" s="343"/>
      <c r="W13" s="164" t="s">
        <v>1654</v>
      </c>
      <c r="X13" s="164" t="s">
        <v>1647</v>
      </c>
      <c r="Y13" s="164" t="s">
        <v>1655</v>
      </c>
      <c r="Z13" s="344">
        <v>642000</v>
      </c>
    </row>
    <row r="14" spans="1:26" s="37" customFormat="1" ht="63" x14ac:dyDescent="0.25">
      <c r="A14" s="336"/>
      <c r="B14" s="337"/>
      <c r="C14" s="346"/>
      <c r="D14" s="339"/>
      <c r="E14" s="340" t="s">
        <v>1656</v>
      </c>
      <c r="F14" s="339" t="s">
        <v>1657</v>
      </c>
      <c r="G14" s="339" t="s">
        <v>1658</v>
      </c>
      <c r="H14" s="338" t="s">
        <v>1652</v>
      </c>
      <c r="I14" s="338" t="s">
        <v>1653</v>
      </c>
      <c r="J14" s="343">
        <f t="shared" si="0"/>
        <v>2</v>
      </c>
      <c r="K14" s="343"/>
      <c r="L14" s="343"/>
      <c r="M14" s="343">
        <v>1</v>
      </c>
      <c r="N14" s="343"/>
      <c r="O14" s="343"/>
      <c r="P14" s="343">
        <v>1</v>
      </c>
      <c r="Q14" s="343"/>
      <c r="R14" s="343"/>
      <c r="S14" s="343"/>
      <c r="T14" s="343"/>
      <c r="U14" s="343"/>
      <c r="V14" s="343"/>
      <c r="W14" s="164" t="s">
        <v>1654</v>
      </c>
      <c r="X14" s="164" t="s">
        <v>1647</v>
      </c>
      <c r="Y14" s="164" t="s">
        <v>1655</v>
      </c>
      <c r="Z14" s="344">
        <v>467500</v>
      </c>
    </row>
    <row r="15" spans="1:26" s="37" customFormat="1" ht="63" x14ac:dyDescent="0.25">
      <c r="A15" s="336"/>
      <c r="B15" s="337"/>
      <c r="C15" s="346"/>
      <c r="D15" s="339"/>
      <c r="E15" s="340" t="s">
        <v>1659</v>
      </c>
      <c r="F15" s="339" t="s">
        <v>1660</v>
      </c>
      <c r="G15" s="339" t="s">
        <v>1658</v>
      </c>
      <c r="H15" s="338" t="s">
        <v>1652</v>
      </c>
      <c r="I15" s="338" t="s">
        <v>1653</v>
      </c>
      <c r="J15" s="343">
        <f t="shared" si="0"/>
        <v>2</v>
      </c>
      <c r="K15" s="343"/>
      <c r="L15" s="343"/>
      <c r="M15" s="343">
        <v>1</v>
      </c>
      <c r="N15" s="343"/>
      <c r="O15" s="343"/>
      <c r="P15" s="343">
        <v>1</v>
      </c>
      <c r="Q15" s="343"/>
      <c r="R15" s="343"/>
      <c r="S15" s="343"/>
      <c r="T15" s="343"/>
      <c r="U15" s="343"/>
      <c r="V15" s="343"/>
      <c r="W15" s="164" t="s">
        <v>1654</v>
      </c>
      <c r="X15" s="164" t="s">
        <v>1647</v>
      </c>
      <c r="Y15" s="164" t="s">
        <v>1655</v>
      </c>
      <c r="Z15" s="344">
        <v>395600</v>
      </c>
    </row>
    <row r="16" spans="1:26" s="37" customFormat="1" ht="64.5" customHeight="1" x14ac:dyDescent="0.25">
      <c r="A16" s="336"/>
      <c r="B16" s="337"/>
      <c r="C16" s="346"/>
      <c r="D16" s="339"/>
      <c r="E16" s="340" t="s">
        <v>1661</v>
      </c>
      <c r="F16" s="339" t="s">
        <v>1662</v>
      </c>
      <c r="G16" s="339" t="s">
        <v>1658</v>
      </c>
      <c r="H16" s="338" t="s">
        <v>1663</v>
      </c>
      <c r="I16" s="338" t="s">
        <v>1664</v>
      </c>
      <c r="J16" s="342">
        <f t="shared" si="0"/>
        <v>1</v>
      </c>
      <c r="K16" s="342"/>
      <c r="L16" s="342">
        <v>0.2</v>
      </c>
      <c r="M16" s="342">
        <v>0.1</v>
      </c>
      <c r="N16" s="342">
        <v>0.2</v>
      </c>
      <c r="O16" s="342">
        <v>0.5</v>
      </c>
      <c r="P16" s="343"/>
      <c r="Q16" s="343"/>
      <c r="R16" s="342"/>
      <c r="S16" s="342"/>
      <c r="T16" s="342"/>
      <c r="U16" s="342"/>
      <c r="V16" s="343"/>
      <c r="W16" s="164" t="s">
        <v>1654</v>
      </c>
      <c r="X16" s="164" t="s">
        <v>1647</v>
      </c>
      <c r="Y16" s="164" t="s">
        <v>1665</v>
      </c>
      <c r="Z16" s="344">
        <v>3000000</v>
      </c>
    </row>
    <row r="17" spans="1:26" s="37" customFormat="1" ht="91.5" customHeight="1" x14ac:dyDescent="0.25">
      <c r="A17" s="336"/>
      <c r="B17" s="337"/>
      <c r="C17" s="346"/>
      <c r="D17" s="339"/>
      <c r="E17" s="340" t="s">
        <v>1666</v>
      </c>
      <c r="F17" s="339" t="s">
        <v>1667</v>
      </c>
      <c r="G17" s="339" t="s">
        <v>1668</v>
      </c>
      <c r="H17" s="338" t="s">
        <v>1669</v>
      </c>
      <c r="I17" s="338" t="s">
        <v>1670</v>
      </c>
      <c r="J17" s="343">
        <f t="shared" si="0"/>
        <v>7</v>
      </c>
      <c r="K17" s="343"/>
      <c r="L17" s="343"/>
      <c r="M17" s="343"/>
      <c r="N17" s="343">
        <v>7</v>
      </c>
      <c r="O17" s="343"/>
      <c r="P17" s="343"/>
      <c r="Q17" s="343"/>
      <c r="R17" s="343"/>
      <c r="S17" s="343"/>
      <c r="T17" s="343"/>
      <c r="U17" s="343"/>
      <c r="V17" s="343"/>
      <c r="W17" s="164" t="s">
        <v>1671</v>
      </c>
      <c r="X17" s="164" t="s">
        <v>1647</v>
      </c>
      <c r="Y17" s="164" t="s">
        <v>1672</v>
      </c>
      <c r="Z17" s="344">
        <v>660000</v>
      </c>
    </row>
    <row r="18" spans="1:26" s="37" customFormat="1" ht="87" customHeight="1" x14ac:dyDescent="0.25">
      <c r="A18" s="336"/>
      <c r="B18" s="337"/>
      <c r="C18" s="347"/>
      <c r="D18" s="339"/>
      <c r="E18" s="340" t="s">
        <v>1673</v>
      </c>
      <c r="F18" s="339" t="s">
        <v>1674</v>
      </c>
      <c r="G18" s="339" t="s">
        <v>1668</v>
      </c>
      <c r="H18" s="338" t="s">
        <v>1675</v>
      </c>
      <c r="I18" s="338" t="s">
        <v>1676</v>
      </c>
      <c r="J18" s="343">
        <f t="shared" si="0"/>
        <v>2</v>
      </c>
      <c r="K18" s="343"/>
      <c r="L18" s="343"/>
      <c r="M18" s="343"/>
      <c r="N18" s="343">
        <v>2</v>
      </c>
      <c r="O18" s="343"/>
      <c r="P18" s="343"/>
      <c r="Q18" s="343"/>
      <c r="R18" s="343"/>
      <c r="S18" s="343"/>
      <c r="T18" s="343"/>
      <c r="U18" s="343"/>
      <c r="V18" s="343"/>
      <c r="W18" s="164" t="s">
        <v>1677</v>
      </c>
      <c r="X18" s="164" t="s">
        <v>1647</v>
      </c>
      <c r="Y18" s="164" t="s">
        <v>1672</v>
      </c>
      <c r="Z18" s="344">
        <v>660000</v>
      </c>
    </row>
    <row r="19" spans="1:26" s="37" customFormat="1" ht="97.5" customHeight="1" x14ac:dyDescent="0.25">
      <c r="A19" s="336"/>
      <c r="B19" s="337"/>
      <c r="C19" s="345" t="s">
        <v>1678</v>
      </c>
      <c r="D19" s="339"/>
      <c r="E19" s="340" t="s">
        <v>1679</v>
      </c>
      <c r="F19" s="339" t="s">
        <v>1680</v>
      </c>
      <c r="G19" s="339" t="s">
        <v>1681</v>
      </c>
      <c r="H19" s="338" t="s">
        <v>1682</v>
      </c>
      <c r="I19" s="338" t="s">
        <v>1683</v>
      </c>
      <c r="J19" s="343">
        <f t="shared" si="0"/>
        <v>12</v>
      </c>
      <c r="K19" s="343">
        <v>1</v>
      </c>
      <c r="L19" s="343">
        <v>1</v>
      </c>
      <c r="M19" s="343">
        <v>1</v>
      </c>
      <c r="N19" s="343">
        <v>1</v>
      </c>
      <c r="O19" s="343">
        <v>1</v>
      </c>
      <c r="P19" s="343">
        <v>1</v>
      </c>
      <c r="Q19" s="343">
        <v>1</v>
      </c>
      <c r="R19" s="343">
        <v>1</v>
      </c>
      <c r="S19" s="343">
        <v>1</v>
      </c>
      <c r="T19" s="343">
        <v>1</v>
      </c>
      <c r="U19" s="343">
        <v>1</v>
      </c>
      <c r="V19" s="343">
        <v>1</v>
      </c>
      <c r="W19" s="164" t="s">
        <v>1654</v>
      </c>
      <c r="X19" s="164" t="s">
        <v>1647</v>
      </c>
      <c r="Y19" s="164" t="s">
        <v>1684</v>
      </c>
      <c r="Z19" s="344">
        <v>4500000</v>
      </c>
    </row>
    <row r="20" spans="1:26" s="37" customFormat="1" ht="60.75" customHeight="1" x14ac:dyDescent="0.25">
      <c r="A20" s="336"/>
      <c r="B20" s="337"/>
      <c r="C20" s="346"/>
      <c r="D20" s="339"/>
      <c r="E20" s="340" t="s">
        <v>1685</v>
      </c>
      <c r="F20" s="339" t="s">
        <v>1686</v>
      </c>
      <c r="G20" s="348" t="s">
        <v>1668</v>
      </c>
      <c r="H20" s="338" t="s">
        <v>1682</v>
      </c>
      <c r="I20" s="338" t="s">
        <v>1683</v>
      </c>
      <c r="J20" s="343">
        <f t="shared" si="0"/>
        <v>12</v>
      </c>
      <c r="K20" s="343">
        <v>1</v>
      </c>
      <c r="L20" s="343">
        <v>1</v>
      </c>
      <c r="M20" s="343">
        <v>1</v>
      </c>
      <c r="N20" s="343">
        <v>1</v>
      </c>
      <c r="O20" s="343">
        <v>1</v>
      </c>
      <c r="P20" s="343">
        <v>1</v>
      </c>
      <c r="Q20" s="343">
        <v>1</v>
      </c>
      <c r="R20" s="343">
        <v>1</v>
      </c>
      <c r="S20" s="343">
        <v>1</v>
      </c>
      <c r="T20" s="343">
        <v>1</v>
      </c>
      <c r="U20" s="343">
        <v>1</v>
      </c>
      <c r="V20" s="343">
        <v>1</v>
      </c>
      <c r="W20" s="164" t="s">
        <v>1654</v>
      </c>
      <c r="X20" s="164" t="s">
        <v>1647</v>
      </c>
      <c r="Y20" s="164" t="s">
        <v>1687</v>
      </c>
      <c r="Z20" s="344">
        <v>2838400</v>
      </c>
    </row>
    <row r="21" spans="1:26" s="37" customFormat="1" ht="48.75" customHeight="1" x14ac:dyDescent="0.25">
      <c r="A21" s="336"/>
      <c r="B21" s="337"/>
      <c r="C21" s="346"/>
      <c r="D21" s="339"/>
      <c r="E21" s="340" t="s">
        <v>1688</v>
      </c>
      <c r="F21" s="339" t="s">
        <v>1689</v>
      </c>
      <c r="G21" s="348" t="s">
        <v>1681</v>
      </c>
      <c r="H21" s="338" t="s">
        <v>1682</v>
      </c>
      <c r="I21" s="338" t="s">
        <v>1683</v>
      </c>
      <c r="J21" s="343">
        <f t="shared" si="0"/>
        <v>12</v>
      </c>
      <c r="K21" s="343">
        <v>1</v>
      </c>
      <c r="L21" s="343">
        <v>1</v>
      </c>
      <c r="M21" s="343">
        <v>1</v>
      </c>
      <c r="N21" s="343">
        <v>1</v>
      </c>
      <c r="O21" s="343">
        <v>1</v>
      </c>
      <c r="P21" s="343">
        <v>1</v>
      </c>
      <c r="Q21" s="343">
        <v>1</v>
      </c>
      <c r="R21" s="343">
        <v>1</v>
      </c>
      <c r="S21" s="343">
        <v>1</v>
      </c>
      <c r="T21" s="343">
        <v>1</v>
      </c>
      <c r="U21" s="343">
        <v>1</v>
      </c>
      <c r="V21" s="343">
        <v>1</v>
      </c>
      <c r="W21" s="164" t="s">
        <v>1654</v>
      </c>
      <c r="X21" s="164" t="s">
        <v>1647</v>
      </c>
      <c r="Y21" s="164" t="s">
        <v>1684</v>
      </c>
      <c r="Z21" s="344">
        <v>829200</v>
      </c>
    </row>
    <row r="22" spans="1:26" s="37" customFormat="1" ht="76.5" customHeight="1" x14ac:dyDescent="0.25">
      <c r="A22" s="336"/>
      <c r="B22" s="337"/>
      <c r="C22" s="346"/>
      <c r="D22" s="339"/>
      <c r="E22" s="340" t="s">
        <v>1690</v>
      </c>
      <c r="F22" s="339" t="s">
        <v>1691</v>
      </c>
      <c r="G22" s="339" t="s">
        <v>1681</v>
      </c>
      <c r="H22" s="338" t="s">
        <v>1682</v>
      </c>
      <c r="I22" s="338" t="s">
        <v>1683</v>
      </c>
      <c r="J22" s="343">
        <f t="shared" si="0"/>
        <v>3</v>
      </c>
      <c r="K22" s="343"/>
      <c r="L22" s="343"/>
      <c r="M22" s="343">
        <v>1</v>
      </c>
      <c r="N22" s="343"/>
      <c r="O22" s="343"/>
      <c r="P22" s="343">
        <v>1</v>
      </c>
      <c r="Q22" s="343"/>
      <c r="R22" s="343"/>
      <c r="S22" s="343">
        <v>1</v>
      </c>
      <c r="T22" s="343"/>
      <c r="U22" s="343"/>
      <c r="V22" s="343"/>
      <c r="W22" s="164" t="s">
        <v>1654</v>
      </c>
      <c r="X22" s="164" t="s">
        <v>1647</v>
      </c>
      <c r="Y22" s="164" t="s">
        <v>1687</v>
      </c>
      <c r="Z22" s="344">
        <v>62400</v>
      </c>
    </row>
    <row r="23" spans="1:26" s="37" customFormat="1" ht="66.75" customHeight="1" x14ac:dyDescent="0.25">
      <c r="A23" s="336"/>
      <c r="B23" s="337"/>
      <c r="C23" s="347"/>
      <c r="D23" s="339"/>
      <c r="E23" s="340" t="s">
        <v>1692</v>
      </c>
      <c r="F23" s="339" t="s">
        <v>1693</v>
      </c>
      <c r="G23" s="339" t="s">
        <v>1681</v>
      </c>
      <c r="H23" s="338" t="s">
        <v>1682</v>
      </c>
      <c r="I23" s="338" t="s">
        <v>1683</v>
      </c>
      <c r="J23" s="343">
        <f t="shared" si="0"/>
        <v>3</v>
      </c>
      <c r="K23" s="343"/>
      <c r="L23" s="343"/>
      <c r="M23" s="343">
        <v>1</v>
      </c>
      <c r="N23" s="343"/>
      <c r="O23" s="343"/>
      <c r="P23" s="343">
        <v>1</v>
      </c>
      <c r="Q23" s="343"/>
      <c r="R23" s="343"/>
      <c r="S23" s="343">
        <v>1</v>
      </c>
      <c r="T23" s="343"/>
      <c r="U23" s="343"/>
      <c r="V23" s="343"/>
      <c r="W23" s="164" t="s">
        <v>1654</v>
      </c>
      <c r="X23" s="164" t="s">
        <v>1647</v>
      </c>
      <c r="Y23" s="164" t="s">
        <v>1684</v>
      </c>
      <c r="Z23" s="344">
        <v>62400</v>
      </c>
    </row>
    <row r="24" spans="1:26" s="37" customFormat="1" ht="78.75" x14ac:dyDescent="0.25">
      <c r="A24" s="336"/>
      <c r="B24" s="337"/>
      <c r="C24" s="338" t="s">
        <v>1648</v>
      </c>
      <c r="D24" s="339"/>
      <c r="E24" s="340" t="s">
        <v>1694</v>
      </c>
      <c r="F24" s="339" t="s">
        <v>1695</v>
      </c>
      <c r="G24" s="348" t="s">
        <v>1681</v>
      </c>
      <c r="H24" s="338" t="s">
        <v>1682</v>
      </c>
      <c r="I24" s="338" t="s">
        <v>1683</v>
      </c>
      <c r="J24" s="343">
        <f t="shared" si="0"/>
        <v>11</v>
      </c>
      <c r="K24" s="343"/>
      <c r="L24" s="343">
        <v>2</v>
      </c>
      <c r="M24" s="343">
        <v>2</v>
      </c>
      <c r="N24" s="343">
        <v>1</v>
      </c>
      <c r="O24" s="343">
        <v>1</v>
      </c>
      <c r="P24" s="343">
        <v>1</v>
      </c>
      <c r="Q24" s="343">
        <v>1</v>
      </c>
      <c r="R24" s="343">
        <v>1</v>
      </c>
      <c r="S24" s="343">
        <v>1</v>
      </c>
      <c r="T24" s="343">
        <v>1</v>
      </c>
      <c r="U24" s="343"/>
      <c r="V24" s="343"/>
      <c r="W24" s="164" t="s">
        <v>1654</v>
      </c>
      <c r="X24" s="164" t="s">
        <v>1647</v>
      </c>
      <c r="Y24" s="164" t="s">
        <v>1665</v>
      </c>
      <c r="Z24" s="344">
        <v>117000</v>
      </c>
    </row>
    <row r="25" spans="1:26" s="37" customFormat="1" ht="47.25" x14ac:dyDescent="0.25">
      <c r="A25" s="336"/>
      <c r="B25" s="337"/>
      <c r="C25" s="338" t="s">
        <v>1696</v>
      </c>
      <c r="D25" s="338"/>
      <c r="E25" s="164" t="s">
        <v>1697</v>
      </c>
      <c r="F25" s="339" t="s">
        <v>1698</v>
      </c>
      <c r="G25" s="348" t="s">
        <v>1681</v>
      </c>
      <c r="H25" s="338" t="s">
        <v>1699</v>
      </c>
      <c r="I25" s="338" t="s">
        <v>1700</v>
      </c>
      <c r="J25" s="343">
        <f t="shared" si="0"/>
        <v>7</v>
      </c>
      <c r="K25" s="343"/>
      <c r="L25" s="343">
        <v>1</v>
      </c>
      <c r="M25" s="343">
        <v>1</v>
      </c>
      <c r="N25" s="343">
        <v>1</v>
      </c>
      <c r="O25" s="343">
        <v>1</v>
      </c>
      <c r="P25" s="343">
        <v>1</v>
      </c>
      <c r="Q25" s="343">
        <v>1</v>
      </c>
      <c r="R25" s="343">
        <v>1</v>
      </c>
      <c r="S25" s="343"/>
      <c r="T25" s="343"/>
      <c r="U25" s="343"/>
      <c r="V25" s="343"/>
      <c r="W25" s="164" t="s">
        <v>1654</v>
      </c>
      <c r="X25" s="164" t="s">
        <v>1647</v>
      </c>
      <c r="Y25" s="164" t="s">
        <v>1647</v>
      </c>
      <c r="Z25" s="344">
        <v>3500000</v>
      </c>
    </row>
    <row r="26" spans="1:26" s="37" customFormat="1" ht="60" customHeight="1" x14ac:dyDescent="0.25">
      <c r="A26" s="336"/>
      <c r="B26" s="337"/>
      <c r="C26" s="349" t="s">
        <v>1648</v>
      </c>
      <c r="D26" s="160"/>
      <c r="E26" s="340" t="s">
        <v>1701</v>
      </c>
      <c r="F26" s="348" t="s">
        <v>1702</v>
      </c>
      <c r="G26" s="348" t="s">
        <v>1681</v>
      </c>
      <c r="H26" s="338" t="s">
        <v>1682</v>
      </c>
      <c r="I26" s="338" t="s">
        <v>1683</v>
      </c>
      <c r="J26" s="343">
        <f t="shared" si="0"/>
        <v>6</v>
      </c>
      <c r="K26" s="343"/>
      <c r="L26" s="343"/>
      <c r="M26" s="343">
        <v>2</v>
      </c>
      <c r="N26" s="343"/>
      <c r="O26" s="343"/>
      <c r="P26" s="343">
        <v>2</v>
      </c>
      <c r="Q26" s="343"/>
      <c r="R26" s="343"/>
      <c r="S26" s="343">
        <v>2</v>
      </c>
      <c r="T26" s="343"/>
      <c r="U26" s="343"/>
      <c r="V26" s="343"/>
      <c r="W26" s="164" t="s">
        <v>1654</v>
      </c>
      <c r="X26" s="164" t="s">
        <v>1647</v>
      </c>
      <c r="Y26" s="164" t="s">
        <v>1665</v>
      </c>
      <c r="Z26" s="344">
        <v>78000</v>
      </c>
    </row>
    <row r="27" spans="1:26" s="37" customFormat="1" ht="63" x14ac:dyDescent="0.25">
      <c r="A27" s="336"/>
      <c r="B27" s="337"/>
      <c r="C27" s="350"/>
      <c r="D27" s="160"/>
      <c r="E27" s="340" t="s">
        <v>1703</v>
      </c>
      <c r="F27" s="339" t="s">
        <v>1704</v>
      </c>
      <c r="G27" s="348" t="s">
        <v>1705</v>
      </c>
      <c r="H27" s="338" t="s">
        <v>1682</v>
      </c>
      <c r="I27" s="338" t="s">
        <v>1706</v>
      </c>
      <c r="J27" s="343">
        <f t="shared" si="0"/>
        <v>8</v>
      </c>
      <c r="K27" s="343"/>
      <c r="L27" s="343"/>
      <c r="M27" s="343">
        <v>2</v>
      </c>
      <c r="N27" s="343"/>
      <c r="O27" s="343">
        <v>2</v>
      </c>
      <c r="P27" s="343"/>
      <c r="Q27" s="343">
        <v>2</v>
      </c>
      <c r="R27" s="343"/>
      <c r="S27" s="343">
        <v>2</v>
      </c>
      <c r="T27" s="343"/>
      <c r="U27" s="343"/>
      <c r="V27" s="343"/>
      <c r="W27" s="164" t="s">
        <v>1654</v>
      </c>
      <c r="X27" s="164" t="s">
        <v>1647</v>
      </c>
      <c r="Y27" s="164" t="s">
        <v>1707</v>
      </c>
      <c r="Z27" s="344">
        <v>160500</v>
      </c>
    </row>
    <row r="28" spans="1:26" s="37" customFormat="1" ht="31.5" x14ac:dyDescent="0.25">
      <c r="A28" s="336"/>
      <c r="B28" s="337"/>
      <c r="C28" s="350"/>
      <c r="D28" s="160"/>
      <c r="E28" s="340" t="s">
        <v>1708</v>
      </c>
      <c r="F28" s="348" t="s">
        <v>1709</v>
      </c>
      <c r="G28" s="348" t="s">
        <v>1681</v>
      </c>
      <c r="H28" s="338" t="s">
        <v>1682</v>
      </c>
      <c r="I28" s="338" t="s">
        <v>1683</v>
      </c>
      <c r="J28" s="343">
        <f t="shared" si="0"/>
        <v>2</v>
      </c>
      <c r="K28" s="343"/>
      <c r="L28" s="343"/>
      <c r="M28" s="343">
        <v>1</v>
      </c>
      <c r="N28" s="343"/>
      <c r="O28" s="343">
        <v>1</v>
      </c>
      <c r="P28" s="343"/>
      <c r="Q28" s="343"/>
      <c r="R28" s="343"/>
      <c r="S28" s="343"/>
      <c r="T28" s="343"/>
      <c r="U28" s="343"/>
      <c r="V28" s="343"/>
      <c r="W28" s="164" t="s">
        <v>1654</v>
      </c>
      <c r="X28" s="164" t="s">
        <v>1647</v>
      </c>
      <c r="Y28" s="164" t="s">
        <v>1710</v>
      </c>
      <c r="Z28" s="344">
        <v>400000</v>
      </c>
    </row>
    <row r="29" spans="1:26" s="37" customFormat="1" ht="47.25" x14ac:dyDescent="0.25">
      <c r="A29" s="336"/>
      <c r="B29" s="337"/>
      <c r="C29" s="350"/>
      <c r="D29" s="339"/>
      <c r="E29" s="340" t="s">
        <v>1711</v>
      </c>
      <c r="F29" s="339" t="s">
        <v>1712</v>
      </c>
      <c r="G29" s="348" t="s">
        <v>1681</v>
      </c>
      <c r="H29" s="338" t="s">
        <v>1682</v>
      </c>
      <c r="I29" s="338" t="s">
        <v>1683</v>
      </c>
      <c r="J29" s="343">
        <f t="shared" si="0"/>
        <v>3</v>
      </c>
      <c r="K29" s="343"/>
      <c r="L29" s="343"/>
      <c r="M29" s="343">
        <v>1</v>
      </c>
      <c r="N29" s="343"/>
      <c r="O29" s="343"/>
      <c r="P29" s="343">
        <v>1</v>
      </c>
      <c r="Q29" s="343"/>
      <c r="R29" s="343"/>
      <c r="S29" s="343">
        <v>1</v>
      </c>
      <c r="T29" s="343"/>
      <c r="U29" s="343"/>
      <c r="V29" s="343"/>
      <c r="W29" s="164" t="s">
        <v>1654</v>
      </c>
      <c r="X29" s="164" t="s">
        <v>1647</v>
      </c>
      <c r="Y29" s="164" t="s">
        <v>1707</v>
      </c>
      <c r="Z29" s="344">
        <v>78000</v>
      </c>
    </row>
    <row r="30" spans="1:26" s="37" customFormat="1" ht="170.25" customHeight="1" x14ac:dyDescent="0.25">
      <c r="A30" s="336"/>
      <c r="B30" s="337"/>
      <c r="C30" s="350"/>
      <c r="D30" s="340"/>
      <c r="E30" s="164" t="s">
        <v>1713</v>
      </c>
      <c r="F30" s="339" t="s">
        <v>1714</v>
      </c>
      <c r="G30" s="339" t="s">
        <v>1715</v>
      </c>
      <c r="H30" s="338" t="s">
        <v>1716</v>
      </c>
      <c r="I30" s="338" t="s">
        <v>1717</v>
      </c>
      <c r="J30" s="351">
        <f t="shared" si="0"/>
        <v>180</v>
      </c>
      <c r="K30" s="343">
        <v>10</v>
      </c>
      <c r="L30" s="343">
        <v>20</v>
      </c>
      <c r="M30" s="343">
        <v>20</v>
      </c>
      <c r="N30" s="343">
        <v>20</v>
      </c>
      <c r="O30" s="343">
        <v>20</v>
      </c>
      <c r="P30" s="343">
        <v>20</v>
      </c>
      <c r="Q30" s="343">
        <v>20</v>
      </c>
      <c r="R30" s="343">
        <v>20</v>
      </c>
      <c r="S30" s="343">
        <v>20</v>
      </c>
      <c r="T30" s="343">
        <v>5</v>
      </c>
      <c r="U30" s="343">
        <v>5</v>
      </c>
      <c r="V30" s="343">
        <v>0</v>
      </c>
      <c r="W30" s="164" t="s">
        <v>1718</v>
      </c>
      <c r="X30" s="164" t="s">
        <v>1647</v>
      </c>
      <c r="Y30" s="164" t="s">
        <v>1647</v>
      </c>
      <c r="Z30" s="344">
        <v>5000000</v>
      </c>
    </row>
    <row r="31" spans="1:26" s="37" customFormat="1" ht="35.25" customHeight="1" x14ac:dyDescent="0.25">
      <c r="A31" s="336"/>
      <c r="B31" s="337" t="s">
        <v>728</v>
      </c>
      <c r="C31" s="350"/>
      <c r="D31" s="345"/>
      <c r="E31" s="352" t="s">
        <v>1719</v>
      </c>
      <c r="F31" s="353" t="s">
        <v>1720</v>
      </c>
      <c r="G31" s="164" t="s">
        <v>1721</v>
      </c>
      <c r="H31" s="162" t="s">
        <v>1722</v>
      </c>
      <c r="I31" s="162" t="s">
        <v>1723</v>
      </c>
      <c r="J31" s="354">
        <f t="shared" si="0"/>
        <v>1</v>
      </c>
      <c r="K31" s="354"/>
      <c r="L31" s="354"/>
      <c r="M31" s="354"/>
      <c r="N31" s="354"/>
      <c r="O31" s="354">
        <v>0.2</v>
      </c>
      <c r="P31" s="354">
        <v>0.2</v>
      </c>
      <c r="Q31" s="354">
        <v>0.6</v>
      </c>
      <c r="R31" s="354"/>
      <c r="S31" s="354"/>
      <c r="T31" s="354"/>
      <c r="U31" s="354"/>
      <c r="V31" s="354"/>
      <c r="W31" s="164" t="s">
        <v>1724</v>
      </c>
      <c r="X31" s="164" t="s">
        <v>1647</v>
      </c>
      <c r="Y31" s="164" t="s">
        <v>1672</v>
      </c>
      <c r="Z31" s="355">
        <v>890000</v>
      </c>
    </row>
    <row r="32" spans="1:26" s="37" customFormat="1" ht="41.25" customHeight="1" x14ac:dyDescent="0.25">
      <c r="A32" s="336"/>
      <c r="B32" s="337"/>
      <c r="C32" s="350"/>
      <c r="D32" s="346"/>
      <c r="E32" s="356"/>
      <c r="F32" s="353"/>
      <c r="G32" s="164" t="s">
        <v>1725</v>
      </c>
      <c r="H32" s="162" t="s">
        <v>1669</v>
      </c>
      <c r="I32" s="162" t="s">
        <v>1726</v>
      </c>
      <c r="J32" s="354">
        <f t="shared" si="0"/>
        <v>1</v>
      </c>
      <c r="K32" s="354"/>
      <c r="L32" s="354"/>
      <c r="M32" s="354"/>
      <c r="N32" s="354"/>
      <c r="O32" s="354"/>
      <c r="P32" s="354"/>
      <c r="Q32" s="354">
        <v>0.5</v>
      </c>
      <c r="R32" s="354">
        <v>0.5</v>
      </c>
      <c r="S32" s="354"/>
      <c r="T32" s="354"/>
      <c r="U32" s="354"/>
      <c r="V32" s="354"/>
      <c r="W32" s="164" t="s">
        <v>1727</v>
      </c>
      <c r="X32" s="164" t="s">
        <v>1647</v>
      </c>
      <c r="Y32" s="164" t="s">
        <v>1672</v>
      </c>
      <c r="Z32" s="355">
        <v>775000</v>
      </c>
    </row>
    <row r="33" spans="1:26" s="37" customFormat="1" ht="43.5" customHeight="1" x14ac:dyDescent="0.25">
      <c r="A33" s="336"/>
      <c r="B33" s="337"/>
      <c r="C33" s="357"/>
      <c r="D33" s="347"/>
      <c r="E33" s="358"/>
      <c r="F33" s="353"/>
      <c r="G33" s="164" t="s">
        <v>1728</v>
      </c>
      <c r="H33" s="162" t="s">
        <v>1722</v>
      </c>
      <c r="I33" s="162" t="s">
        <v>1729</v>
      </c>
      <c r="J33" s="354">
        <f t="shared" si="0"/>
        <v>1</v>
      </c>
      <c r="K33" s="354"/>
      <c r="L33" s="354"/>
      <c r="M33" s="354"/>
      <c r="N33" s="354"/>
      <c r="O33" s="354"/>
      <c r="P33" s="354"/>
      <c r="Q33" s="354"/>
      <c r="R33" s="354">
        <v>0.3</v>
      </c>
      <c r="S33" s="354">
        <v>0.2</v>
      </c>
      <c r="T33" s="354">
        <v>0.3</v>
      </c>
      <c r="U33" s="354">
        <v>0.2</v>
      </c>
      <c r="V33" s="354"/>
      <c r="W33" s="164" t="s">
        <v>1724</v>
      </c>
      <c r="X33" s="164" t="s">
        <v>1647</v>
      </c>
      <c r="Y33" s="164" t="s">
        <v>1672</v>
      </c>
      <c r="Z33" s="355">
        <v>884000</v>
      </c>
    </row>
    <row r="34" spans="1:26" s="37" customFormat="1" ht="133.5" customHeight="1" x14ac:dyDescent="0.25">
      <c r="A34" s="336"/>
      <c r="B34" s="338" t="s">
        <v>1730</v>
      </c>
      <c r="C34" s="337" t="s">
        <v>1731</v>
      </c>
      <c r="D34" s="339"/>
      <c r="E34" s="340" t="s">
        <v>1732</v>
      </c>
      <c r="F34" s="164" t="s">
        <v>1733</v>
      </c>
      <c r="G34" s="340"/>
      <c r="H34" s="338" t="s">
        <v>1734</v>
      </c>
      <c r="I34" s="338" t="s">
        <v>1735</v>
      </c>
      <c r="J34" s="351">
        <f t="shared" si="0"/>
        <v>70</v>
      </c>
      <c r="K34" s="351"/>
      <c r="L34" s="351"/>
      <c r="M34" s="351">
        <v>20</v>
      </c>
      <c r="N34" s="351"/>
      <c r="O34" s="351"/>
      <c r="P34" s="351">
        <v>20</v>
      </c>
      <c r="Q34" s="351"/>
      <c r="R34" s="351"/>
      <c r="S34" s="351">
        <v>10</v>
      </c>
      <c r="T34" s="351"/>
      <c r="U34" s="351"/>
      <c r="V34" s="351">
        <v>20</v>
      </c>
      <c r="W34" s="164" t="s">
        <v>1736</v>
      </c>
      <c r="X34" s="164" t="s">
        <v>1737</v>
      </c>
      <c r="Y34" s="359" t="s">
        <v>1738</v>
      </c>
      <c r="Z34" s="360">
        <v>140000</v>
      </c>
    </row>
    <row r="35" spans="1:26" s="37" customFormat="1" ht="133.5" customHeight="1" x14ac:dyDescent="0.25">
      <c r="A35" s="336"/>
      <c r="B35" s="338"/>
      <c r="C35" s="337"/>
      <c r="D35" s="338" t="s">
        <v>1739</v>
      </c>
      <c r="E35" s="340"/>
      <c r="F35" s="164" t="s">
        <v>1740</v>
      </c>
      <c r="G35" s="359"/>
      <c r="H35" s="361" t="s">
        <v>1741</v>
      </c>
      <c r="I35" s="361" t="s">
        <v>1742</v>
      </c>
      <c r="J35" s="362">
        <f t="shared" si="0"/>
        <v>1</v>
      </c>
      <c r="K35" s="362"/>
      <c r="L35" s="363">
        <v>0.1</v>
      </c>
      <c r="M35" s="364">
        <v>0.15</v>
      </c>
      <c r="N35" s="364">
        <v>0.35</v>
      </c>
      <c r="O35" s="365"/>
      <c r="P35" s="365"/>
      <c r="Q35" s="362">
        <v>0.2</v>
      </c>
      <c r="R35" s="364">
        <v>0.2</v>
      </c>
      <c r="S35" s="365"/>
      <c r="T35" s="364"/>
      <c r="U35" s="364"/>
      <c r="V35" s="365"/>
      <c r="W35" s="359" t="s">
        <v>1743</v>
      </c>
      <c r="X35" s="359" t="s">
        <v>1737</v>
      </c>
      <c r="Y35" s="359" t="s">
        <v>1738</v>
      </c>
      <c r="Z35" s="344">
        <v>2000000</v>
      </c>
    </row>
    <row r="36" spans="1:26" s="37" customFormat="1" ht="153.75" customHeight="1" x14ac:dyDescent="0.25">
      <c r="A36" s="336"/>
      <c r="B36" s="337" t="s">
        <v>735</v>
      </c>
      <c r="C36" s="337"/>
      <c r="D36" s="337"/>
      <c r="E36" s="366" t="s">
        <v>1744</v>
      </c>
      <c r="F36" s="353" t="s">
        <v>1745</v>
      </c>
      <c r="G36" s="359" t="s">
        <v>1746</v>
      </c>
      <c r="H36" s="361" t="s">
        <v>1747</v>
      </c>
      <c r="I36" s="361" t="s">
        <v>1748</v>
      </c>
      <c r="J36" s="342">
        <f t="shared" si="0"/>
        <v>12</v>
      </c>
      <c r="K36" s="362">
        <v>1</v>
      </c>
      <c r="L36" s="362">
        <v>1</v>
      </c>
      <c r="M36" s="362">
        <v>1</v>
      </c>
      <c r="N36" s="362">
        <v>1</v>
      </c>
      <c r="O36" s="362">
        <v>1</v>
      </c>
      <c r="P36" s="362">
        <v>1</v>
      </c>
      <c r="Q36" s="362">
        <v>1</v>
      </c>
      <c r="R36" s="362">
        <v>1</v>
      </c>
      <c r="S36" s="362">
        <v>1</v>
      </c>
      <c r="T36" s="362">
        <v>1</v>
      </c>
      <c r="U36" s="362">
        <v>1</v>
      </c>
      <c r="V36" s="362">
        <v>1</v>
      </c>
      <c r="W36" s="359" t="s">
        <v>1749</v>
      </c>
      <c r="X36" s="359" t="s">
        <v>1737</v>
      </c>
      <c r="Y36" s="359" t="s">
        <v>1750</v>
      </c>
      <c r="Z36" s="344">
        <v>420000</v>
      </c>
    </row>
    <row r="37" spans="1:26" s="37" customFormat="1" ht="54" customHeight="1" x14ac:dyDescent="0.25">
      <c r="A37" s="336"/>
      <c r="B37" s="337"/>
      <c r="C37" s="337"/>
      <c r="D37" s="337"/>
      <c r="E37" s="366"/>
      <c r="F37" s="353"/>
      <c r="G37" s="359" t="s">
        <v>1751</v>
      </c>
      <c r="H37" s="361" t="s">
        <v>1752</v>
      </c>
      <c r="I37" s="361" t="s">
        <v>1753</v>
      </c>
      <c r="J37" s="361">
        <f t="shared" si="0"/>
        <v>2</v>
      </c>
      <c r="K37" s="361">
        <v>1</v>
      </c>
      <c r="L37" s="365"/>
      <c r="M37" s="364"/>
      <c r="N37" s="364"/>
      <c r="O37" s="365"/>
      <c r="P37" s="365"/>
      <c r="Q37" s="361">
        <v>1</v>
      </c>
      <c r="R37" s="364"/>
      <c r="S37" s="365"/>
      <c r="T37" s="364"/>
      <c r="U37" s="364"/>
      <c r="V37" s="365"/>
      <c r="W37" s="359" t="s">
        <v>1754</v>
      </c>
      <c r="X37" s="359" t="s">
        <v>1737</v>
      </c>
      <c r="Y37" s="359" t="s">
        <v>1755</v>
      </c>
      <c r="Z37" s="344">
        <v>1000000</v>
      </c>
    </row>
    <row r="38" spans="1:26" s="37" customFormat="1" ht="169.5" customHeight="1" x14ac:dyDescent="0.25">
      <c r="A38" s="336"/>
      <c r="B38" s="337"/>
      <c r="C38" s="337"/>
      <c r="D38" s="339"/>
      <c r="E38" s="340" t="s">
        <v>1756</v>
      </c>
      <c r="F38" s="164" t="s">
        <v>1757</v>
      </c>
      <c r="G38" s="359"/>
      <c r="H38" s="361" t="s">
        <v>1758</v>
      </c>
      <c r="I38" s="338" t="s">
        <v>1759</v>
      </c>
      <c r="J38" s="342">
        <v>1</v>
      </c>
      <c r="K38" s="342"/>
      <c r="L38" s="342">
        <v>1</v>
      </c>
      <c r="M38" s="342">
        <v>1</v>
      </c>
      <c r="N38" s="342">
        <v>1</v>
      </c>
      <c r="O38" s="342">
        <v>1</v>
      </c>
      <c r="P38" s="342">
        <v>1</v>
      </c>
      <c r="Q38" s="342">
        <v>1</v>
      </c>
      <c r="R38" s="342">
        <v>1</v>
      </c>
      <c r="S38" s="342">
        <v>1</v>
      </c>
      <c r="T38" s="342">
        <v>1</v>
      </c>
      <c r="U38" s="342">
        <v>1</v>
      </c>
      <c r="V38" s="342">
        <v>1</v>
      </c>
      <c r="W38" s="359" t="s">
        <v>1760</v>
      </c>
      <c r="X38" s="359" t="s">
        <v>1737</v>
      </c>
      <c r="Y38" s="359" t="s">
        <v>1750</v>
      </c>
      <c r="Z38" s="344">
        <v>1900000</v>
      </c>
    </row>
    <row r="39" spans="1:26" s="37" customFormat="1" ht="132" customHeight="1" x14ac:dyDescent="0.25">
      <c r="A39" s="336"/>
      <c r="B39" s="337"/>
      <c r="C39" s="337"/>
      <c r="D39" s="339"/>
      <c r="E39" s="164" t="s">
        <v>1761</v>
      </c>
      <c r="F39" s="359" t="s">
        <v>1762</v>
      </c>
      <c r="G39" s="359"/>
      <c r="H39" s="367" t="s">
        <v>1763</v>
      </c>
      <c r="I39" s="368" t="s">
        <v>1764</v>
      </c>
      <c r="J39" s="361">
        <f t="shared" si="0"/>
        <v>2</v>
      </c>
      <c r="K39" s="351">
        <v>1</v>
      </c>
      <c r="L39" s="351"/>
      <c r="M39" s="351"/>
      <c r="N39" s="351">
        <v>1</v>
      </c>
      <c r="O39" s="351"/>
      <c r="P39" s="351"/>
      <c r="Q39" s="351"/>
      <c r="R39" s="351"/>
      <c r="S39" s="351"/>
      <c r="T39" s="351"/>
      <c r="U39" s="351"/>
      <c r="V39" s="351"/>
      <c r="W39" s="359" t="s">
        <v>1765</v>
      </c>
      <c r="X39" s="359" t="s">
        <v>1737</v>
      </c>
      <c r="Y39" s="359" t="s">
        <v>1750</v>
      </c>
      <c r="Z39" s="344">
        <v>400000</v>
      </c>
    </row>
    <row r="40" spans="1:26" s="37" customFormat="1" ht="132" customHeight="1" x14ac:dyDescent="0.25">
      <c r="A40" s="336"/>
      <c r="B40" s="337"/>
      <c r="C40" s="337"/>
      <c r="D40" s="339"/>
      <c r="E40" s="164" t="s">
        <v>1766</v>
      </c>
      <c r="F40" s="359" t="s">
        <v>1767</v>
      </c>
      <c r="G40" s="359"/>
      <c r="H40" s="367" t="s">
        <v>1768</v>
      </c>
      <c r="I40" s="368" t="s">
        <v>1769</v>
      </c>
      <c r="J40" s="361">
        <f t="shared" si="0"/>
        <v>4</v>
      </c>
      <c r="K40" s="351">
        <v>1</v>
      </c>
      <c r="L40" s="351"/>
      <c r="M40" s="351"/>
      <c r="N40" s="351">
        <v>1</v>
      </c>
      <c r="O40" s="351"/>
      <c r="P40" s="351"/>
      <c r="Q40" s="351">
        <v>1</v>
      </c>
      <c r="R40" s="351"/>
      <c r="S40" s="351"/>
      <c r="T40" s="351">
        <v>1</v>
      </c>
      <c r="U40" s="351"/>
      <c r="V40" s="351"/>
      <c r="W40" s="359" t="s">
        <v>1770</v>
      </c>
      <c r="X40" s="359" t="s">
        <v>1737</v>
      </c>
      <c r="Y40" s="359" t="s">
        <v>1755</v>
      </c>
      <c r="Z40" s="344">
        <v>910000</v>
      </c>
    </row>
    <row r="41" spans="1:26" s="37" customFormat="1" ht="31.5" x14ac:dyDescent="0.25">
      <c r="A41" s="336"/>
      <c r="B41" s="337"/>
      <c r="C41" s="337"/>
      <c r="D41" s="339"/>
      <c r="E41" s="164" t="s">
        <v>1771</v>
      </c>
      <c r="F41" s="359" t="s">
        <v>1772</v>
      </c>
      <c r="G41" s="369"/>
      <c r="H41" s="338" t="s">
        <v>1773</v>
      </c>
      <c r="I41" s="361" t="s">
        <v>1774</v>
      </c>
      <c r="J41" s="342">
        <f t="shared" si="0"/>
        <v>1</v>
      </c>
      <c r="K41" s="370">
        <v>0.1</v>
      </c>
      <c r="L41" s="370">
        <v>0.2</v>
      </c>
      <c r="M41" s="362">
        <v>0.2</v>
      </c>
      <c r="N41" s="362">
        <v>0.2</v>
      </c>
      <c r="O41" s="371">
        <v>0.3</v>
      </c>
      <c r="P41" s="371"/>
      <c r="Q41" s="371"/>
      <c r="R41" s="343"/>
      <c r="S41" s="343"/>
      <c r="T41" s="343"/>
      <c r="U41" s="343"/>
      <c r="V41" s="343"/>
      <c r="W41" s="359" t="s">
        <v>1770</v>
      </c>
      <c r="X41" s="164" t="s">
        <v>1737</v>
      </c>
      <c r="Y41" s="164" t="s">
        <v>1755</v>
      </c>
      <c r="Z41" s="344">
        <v>3000000</v>
      </c>
    </row>
    <row r="42" spans="1:26" s="37" customFormat="1" ht="83.25" customHeight="1" x14ac:dyDescent="0.25">
      <c r="A42" s="336"/>
      <c r="B42" s="337" t="s">
        <v>735</v>
      </c>
      <c r="C42" s="337"/>
      <c r="D42" s="337"/>
      <c r="E42" s="372" t="s">
        <v>1775</v>
      </c>
      <c r="F42" s="353" t="s">
        <v>1776</v>
      </c>
      <c r="G42" s="359" t="s">
        <v>1777</v>
      </c>
      <c r="H42" s="361" t="s">
        <v>1778</v>
      </c>
      <c r="I42" s="361" t="s">
        <v>1779</v>
      </c>
      <c r="J42" s="342">
        <v>1</v>
      </c>
      <c r="K42" s="370">
        <v>1</v>
      </c>
      <c r="L42" s="370">
        <v>1</v>
      </c>
      <c r="M42" s="370">
        <v>1</v>
      </c>
      <c r="N42" s="370">
        <v>1</v>
      </c>
      <c r="O42" s="370">
        <v>1</v>
      </c>
      <c r="P42" s="370">
        <v>1</v>
      </c>
      <c r="Q42" s="370">
        <v>1</v>
      </c>
      <c r="R42" s="370">
        <v>1</v>
      </c>
      <c r="S42" s="370">
        <v>1</v>
      </c>
      <c r="T42" s="370">
        <v>1</v>
      </c>
      <c r="U42" s="370">
        <v>1</v>
      </c>
      <c r="V42" s="370">
        <v>1</v>
      </c>
      <c r="W42" s="359" t="s">
        <v>1780</v>
      </c>
      <c r="X42" s="164" t="s">
        <v>1737</v>
      </c>
      <c r="Y42" s="164" t="s">
        <v>1781</v>
      </c>
      <c r="Z42" s="344"/>
    </row>
    <row r="43" spans="1:26" s="37" customFormat="1" ht="102" customHeight="1" x14ac:dyDescent="0.25">
      <c r="A43" s="336"/>
      <c r="B43" s="337"/>
      <c r="C43" s="337"/>
      <c r="D43" s="337"/>
      <c r="E43" s="372"/>
      <c r="F43" s="353"/>
      <c r="G43" s="359" t="s">
        <v>1782</v>
      </c>
      <c r="H43" s="361" t="s">
        <v>1783</v>
      </c>
      <c r="I43" s="361" t="s">
        <v>1784</v>
      </c>
      <c r="J43" s="342">
        <v>1</v>
      </c>
      <c r="K43" s="370">
        <v>1</v>
      </c>
      <c r="L43" s="370">
        <v>1</v>
      </c>
      <c r="M43" s="370">
        <v>1</v>
      </c>
      <c r="N43" s="370">
        <v>1</v>
      </c>
      <c r="O43" s="370">
        <v>1</v>
      </c>
      <c r="P43" s="370">
        <v>1</v>
      </c>
      <c r="Q43" s="370">
        <v>1</v>
      </c>
      <c r="R43" s="370">
        <v>1</v>
      </c>
      <c r="S43" s="370">
        <v>1</v>
      </c>
      <c r="T43" s="370">
        <v>1</v>
      </c>
      <c r="U43" s="370">
        <v>1</v>
      </c>
      <c r="V43" s="370">
        <v>1</v>
      </c>
      <c r="W43" s="359" t="s">
        <v>1785</v>
      </c>
      <c r="X43" s="164" t="s">
        <v>1737</v>
      </c>
      <c r="Y43" s="164" t="s">
        <v>1755</v>
      </c>
      <c r="Z43" s="360">
        <v>350000</v>
      </c>
    </row>
    <row r="44" spans="1:26" s="37" customFormat="1" ht="102" customHeight="1" x14ac:dyDescent="0.25">
      <c r="A44" s="336"/>
      <c r="B44" s="337"/>
      <c r="C44" s="337"/>
      <c r="D44" s="337"/>
      <c r="E44" s="372"/>
      <c r="F44" s="353"/>
      <c r="G44" s="373" t="s">
        <v>1786</v>
      </c>
      <c r="H44" s="368" t="s">
        <v>1787</v>
      </c>
      <c r="I44" s="368" t="s">
        <v>1788</v>
      </c>
      <c r="J44" s="351">
        <f t="shared" si="0"/>
        <v>56</v>
      </c>
      <c r="K44" s="368">
        <v>5</v>
      </c>
      <c r="L44" s="368">
        <v>6</v>
      </c>
      <c r="M44" s="368">
        <v>5</v>
      </c>
      <c r="N44" s="368">
        <v>5</v>
      </c>
      <c r="O44" s="368">
        <v>5</v>
      </c>
      <c r="P44" s="368">
        <v>5</v>
      </c>
      <c r="Q44" s="368">
        <v>5</v>
      </c>
      <c r="R44" s="368">
        <v>5</v>
      </c>
      <c r="S44" s="368">
        <v>5</v>
      </c>
      <c r="T44" s="368">
        <v>5</v>
      </c>
      <c r="U44" s="368">
        <v>5</v>
      </c>
      <c r="V44" s="368"/>
      <c r="W44" s="373" t="s">
        <v>1789</v>
      </c>
      <c r="X44" s="374" t="s">
        <v>1737</v>
      </c>
      <c r="Y44" s="374" t="s">
        <v>1738</v>
      </c>
      <c r="Z44" s="360">
        <v>300000</v>
      </c>
    </row>
    <row r="45" spans="1:26" s="37" customFormat="1" ht="102" customHeight="1" x14ac:dyDescent="0.25">
      <c r="A45" s="336"/>
      <c r="B45" s="337"/>
      <c r="C45" s="337"/>
      <c r="D45" s="337"/>
      <c r="E45" s="372"/>
      <c r="F45" s="353"/>
      <c r="G45" s="373" t="s">
        <v>1790</v>
      </c>
      <c r="H45" s="368" t="s">
        <v>1791</v>
      </c>
      <c r="I45" s="368" t="s">
        <v>1774</v>
      </c>
      <c r="J45" s="371">
        <f t="shared" si="0"/>
        <v>1</v>
      </c>
      <c r="K45" s="362"/>
      <c r="L45" s="362"/>
      <c r="M45" s="362">
        <v>0.5</v>
      </c>
      <c r="N45" s="362">
        <v>0.5</v>
      </c>
      <c r="O45" s="362"/>
      <c r="P45" s="362"/>
      <c r="Q45" s="362"/>
      <c r="R45" s="362"/>
      <c r="S45" s="362"/>
      <c r="T45" s="362"/>
      <c r="U45" s="362"/>
      <c r="V45" s="362"/>
      <c r="W45" s="373" t="s">
        <v>1792</v>
      </c>
      <c r="X45" s="374" t="s">
        <v>1737</v>
      </c>
      <c r="Y45" s="374" t="s">
        <v>1755</v>
      </c>
      <c r="Z45" s="360">
        <v>200000</v>
      </c>
    </row>
    <row r="46" spans="1:26" s="37" customFormat="1" ht="102" customHeight="1" x14ac:dyDescent="0.25">
      <c r="A46" s="336"/>
      <c r="B46" s="337"/>
      <c r="C46" s="337"/>
      <c r="D46" s="337"/>
      <c r="E46" s="372"/>
      <c r="F46" s="353"/>
      <c r="G46" s="373" t="s">
        <v>1793</v>
      </c>
      <c r="H46" s="368" t="s">
        <v>1791</v>
      </c>
      <c r="I46" s="368" t="s">
        <v>1774</v>
      </c>
      <c r="J46" s="371">
        <f t="shared" si="0"/>
        <v>1</v>
      </c>
      <c r="K46" s="362"/>
      <c r="L46" s="362">
        <v>0.15</v>
      </c>
      <c r="M46" s="362">
        <v>0.1</v>
      </c>
      <c r="N46" s="362">
        <v>0.35</v>
      </c>
      <c r="O46" s="362">
        <v>0.4</v>
      </c>
      <c r="P46" s="362"/>
      <c r="Q46" s="362"/>
      <c r="R46" s="362"/>
      <c r="S46" s="362"/>
      <c r="T46" s="362"/>
      <c r="U46" s="362"/>
      <c r="V46" s="362"/>
      <c r="W46" s="373" t="s">
        <v>1794</v>
      </c>
      <c r="X46" s="374" t="s">
        <v>1737</v>
      </c>
      <c r="Y46" s="374" t="s">
        <v>1755</v>
      </c>
      <c r="Z46" s="360">
        <v>1100000</v>
      </c>
    </row>
    <row r="47" spans="1:26" s="37" customFormat="1" ht="47.25" x14ac:dyDescent="0.25">
      <c r="A47" s="336"/>
      <c r="B47" s="337"/>
      <c r="C47" s="337"/>
      <c r="D47" s="337"/>
      <c r="E47" s="372"/>
      <c r="F47" s="353"/>
      <c r="G47" s="359" t="s">
        <v>1795</v>
      </c>
      <c r="H47" s="361" t="s">
        <v>1791</v>
      </c>
      <c r="I47" s="361" t="s">
        <v>1774</v>
      </c>
      <c r="J47" s="342">
        <f t="shared" si="0"/>
        <v>1</v>
      </c>
      <c r="K47" s="370"/>
      <c r="L47" s="370"/>
      <c r="M47" s="370"/>
      <c r="N47" s="370"/>
      <c r="O47" s="370"/>
      <c r="P47" s="370">
        <v>0.1</v>
      </c>
      <c r="Q47" s="370">
        <v>0.1</v>
      </c>
      <c r="R47" s="370">
        <v>0.15</v>
      </c>
      <c r="S47" s="370">
        <v>0.15</v>
      </c>
      <c r="T47" s="370">
        <v>0.1</v>
      </c>
      <c r="U47" s="370">
        <v>0.1</v>
      </c>
      <c r="V47" s="370">
        <v>0.3</v>
      </c>
      <c r="W47" s="359" t="s">
        <v>1792</v>
      </c>
      <c r="X47" s="164" t="s">
        <v>1737</v>
      </c>
      <c r="Y47" s="164" t="s">
        <v>1796</v>
      </c>
      <c r="Z47" s="344">
        <v>10000000</v>
      </c>
    </row>
    <row r="48" spans="1:26" s="37" customFormat="1" ht="47.25" x14ac:dyDescent="0.25">
      <c r="A48" s="336"/>
      <c r="B48" s="337"/>
      <c r="C48" s="337"/>
      <c r="D48" s="337"/>
      <c r="E48" s="372"/>
      <c r="F48" s="353"/>
      <c r="G48" s="359" t="s">
        <v>1797</v>
      </c>
      <c r="H48" s="361" t="s">
        <v>1791</v>
      </c>
      <c r="I48" s="361" t="s">
        <v>1774</v>
      </c>
      <c r="J48" s="342">
        <f t="shared" si="0"/>
        <v>1</v>
      </c>
      <c r="K48" s="370">
        <v>0.05</v>
      </c>
      <c r="L48" s="370">
        <v>0.05</v>
      </c>
      <c r="M48" s="370">
        <v>0.1</v>
      </c>
      <c r="N48" s="370">
        <v>0.15</v>
      </c>
      <c r="O48" s="370">
        <v>0.15</v>
      </c>
      <c r="P48" s="370">
        <v>0.5</v>
      </c>
      <c r="Q48" s="370"/>
      <c r="R48" s="370"/>
      <c r="S48" s="370"/>
      <c r="T48" s="370"/>
      <c r="U48" s="370"/>
      <c r="V48" s="370"/>
      <c r="W48" s="359" t="s">
        <v>1792</v>
      </c>
      <c r="X48" s="164" t="s">
        <v>1737</v>
      </c>
      <c r="Y48" s="164" t="s">
        <v>1796</v>
      </c>
      <c r="Z48" s="344">
        <v>1600000</v>
      </c>
    </row>
    <row r="49" spans="1:26" s="37" customFormat="1" ht="51" customHeight="1" x14ac:dyDescent="0.25">
      <c r="A49" s="336"/>
      <c r="B49" s="337"/>
      <c r="C49" s="337"/>
      <c r="D49" s="337"/>
      <c r="E49" s="372"/>
      <c r="F49" s="353"/>
      <c r="G49" s="359" t="s">
        <v>1798</v>
      </c>
      <c r="H49" s="368" t="s">
        <v>1799</v>
      </c>
      <c r="I49" s="367" t="s">
        <v>1800</v>
      </c>
      <c r="J49" s="351">
        <f t="shared" si="0"/>
        <v>8</v>
      </c>
      <c r="K49" s="368"/>
      <c r="L49" s="368"/>
      <c r="M49" s="368">
        <v>2</v>
      </c>
      <c r="N49" s="368"/>
      <c r="O49" s="368"/>
      <c r="P49" s="368">
        <v>1</v>
      </c>
      <c r="Q49" s="368"/>
      <c r="R49" s="368"/>
      <c r="S49" s="368">
        <v>2</v>
      </c>
      <c r="T49" s="368"/>
      <c r="U49" s="368"/>
      <c r="V49" s="368">
        <v>3</v>
      </c>
      <c r="W49" s="359" t="s">
        <v>1801</v>
      </c>
      <c r="X49" s="164" t="s">
        <v>1737</v>
      </c>
      <c r="Y49" s="164" t="s">
        <v>1802</v>
      </c>
      <c r="Z49" s="344">
        <v>400000</v>
      </c>
    </row>
    <row r="50" spans="1:26" s="37" customFormat="1" ht="53.25" customHeight="1" x14ac:dyDescent="0.25">
      <c r="A50" s="336"/>
      <c r="B50" s="337"/>
      <c r="C50" s="337"/>
      <c r="D50" s="337"/>
      <c r="E50" s="372"/>
      <c r="F50" s="353"/>
      <c r="G50" s="369" t="s">
        <v>1803</v>
      </c>
      <c r="H50" s="368" t="s">
        <v>1804</v>
      </c>
      <c r="I50" s="367" t="s">
        <v>1805</v>
      </c>
      <c r="J50" s="351">
        <f t="shared" si="0"/>
        <v>10</v>
      </c>
      <c r="K50" s="368"/>
      <c r="L50" s="368"/>
      <c r="M50" s="368">
        <v>2</v>
      </c>
      <c r="N50" s="368"/>
      <c r="O50" s="368"/>
      <c r="P50" s="368">
        <v>3</v>
      </c>
      <c r="Q50" s="368"/>
      <c r="R50" s="368"/>
      <c r="S50" s="368">
        <v>2</v>
      </c>
      <c r="T50" s="368"/>
      <c r="U50" s="368"/>
      <c r="V50" s="368">
        <v>3</v>
      </c>
      <c r="W50" s="359" t="s">
        <v>1801</v>
      </c>
      <c r="X50" s="164" t="s">
        <v>1737</v>
      </c>
      <c r="Y50" s="164" t="s">
        <v>1806</v>
      </c>
      <c r="Z50" s="344">
        <v>400000</v>
      </c>
    </row>
    <row r="51" spans="1:26" s="37" customFormat="1" ht="51" customHeight="1" x14ac:dyDescent="0.25">
      <c r="A51" s="336"/>
      <c r="B51" s="337"/>
      <c r="C51" s="337"/>
      <c r="D51" s="337"/>
      <c r="E51" s="372"/>
      <c r="F51" s="353"/>
      <c r="G51" s="369" t="s">
        <v>1807</v>
      </c>
      <c r="H51" s="368" t="s">
        <v>1808</v>
      </c>
      <c r="I51" s="367" t="s">
        <v>1809</v>
      </c>
      <c r="J51" s="351">
        <f t="shared" si="0"/>
        <v>10</v>
      </c>
      <c r="K51" s="368"/>
      <c r="L51" s="368">
        <v>1</v>
      </c>
      <c r="M51" s="368">
        <v>1</v>
      </c>
      <c r="N51" s="368">
        <v>1</v>
      </c>
      <c r="O51" s="368">
        <v>1</v>
      </c>
      <c r="P51" s="368">
        <v>1</v>
      </c>
      <c r="Q51" s="368">
        <v>1</v>
      </c>
      <c r="R51" s="368">
        <v>1</v>
      </c>
      <c r="S51" s="368">
        <v>1</v>
      </c>
      <c r="T51" s="368">
        <v>1</v>
      </c>
      <c r="U51" s="368">
        <v>1</v>
      </c>
      <c r="V51" s="370"/>
      <c r="W51" s="359" t="s">
        <v>1801</v>
      </c>
      <c r="X51" s="164" t="s">
        <v>1737</v>
      </c>
      <c r="Y51" s="164" t="s">
        <v>1810</v>
      </c>
      <c r="Z51" s="344">
        <v>400000</v>
      </c>
    </row>
    <row r="52" spans="1:26" s="37" customFormat="1" ht="76.5" customHeight="1" x14ac:dyDescent="0.25">
      <c r="A52" s="336"/>
      <c r="B52" s="337" t="s">
        <v>189</v>
      </c>
      <c r="C52" s="375" t="s">
        <v>1811</v>
      </c>
      <c r="D52" s="337" t="s">
        <v>1812</v>
      </c>
      <c r="E52" s="376" t="s">
        <v>1813</v>
      </c>
      <c r="F52" s="376" t="s">
        <v>1814</v>
      </c>
      <c r="G52" s="376" t="s">
        <v>1815</v>
      </c>
      <c r="H52" s="377" t="s">
        <v>1816</v>
      </c>
      <c r="I52" s="377" t="s">
        <v>1817</v>
      </c>
      <c r="J52" s="378">
        <f t="shared" si="0"/>
        <v>1</v>
      </c>
      <c r="K52" s="343"/>
      <c r="L52" s="343"/>
      <c r="M52" s="342">
        <v>1</v>
      </c>
      <c r="N52" s="343"/>
      <c r="O52" s="343"/>
      <c r="P52" s="343"/>
      <c r="Q52" s="343"/>
      <c r="R52" s="343"/>
      <c r="S52" s="343"/>
      <c r="T52" s="343"/>
      <c r="U52" s="343"/>
      <c r="V52" s="343"/>
      <c r="W52" s="376" t="s">
        <v>1818</v>
      </c>
      <c r="X52" s="376" t="s">
        <v>1819</v>
      </c>
      <c r="Y52" s="376" t="s">
        <v>1820</v>
      </c>
      <c r="Z52" s="379"/>
    </row>
    <row r="53" spans="1:26" s="37" customFormat="1" ht="78.75" x14ac:dyDescent="0.25">
      <c r="A53" s="336"/>
      <c r="B53" s="337"/>
      <c r="C53" s="380"/>
      <c r="D53" s="337"/>
      <c r="E53" s="376" t="s">
        <v>1821</v>
      </c>
      <c r="F53" s="376" t="s">
        <v>1822</v>
      </c>
      <c r="G53" s="376" t="s">
        <v>1823</v>
      </c>
      <c r="H53" s="377" t="s">
        <v>1824</v>
      </c>
      <c r="I53" s="377" t="s">
        <v>1825</v>
      </c>
      <c r="J53" s="378">
        <f t="shared" si="0"/>
        <v>1</v>
      </c>
      <c r="K53" s="343"/>
      <c r="L53" s="343"/>
      <c r="M53" s="343"/>
      <c r="N53" s="343"/>
      <c r="O53" s="343"/>
      <c r="P53" s="343"/>
      <c r="Q53" s="342">
        <v>0.5</v>
      </c>
      <c r="R53" s="342">
        <v>0.5</v>
      </c>
      <c r="S53" s="343"/>
      <c r="T53" s="343"/>
      <c r="U53" s="343"/>
      <c r="V53" s="343"/>
      <c r="W53" s="376" t="s">
        <v>1826</v>
      </c>
      <c r="X53" s="376" t="s">
        <v>1819</v>
      </c>
      <c r="Y53" s="376" t="s">
        <v>1820</v>
      </c>
      <c r="Z53" s="344">
        <v>120000</v>
      </c>
    </row>
    <row r="54" spans="1:26" s="37" customFormat="1" ht="31.5" x14ac:dyDescent="0.25">
      <c r="A54" s="336"/>
      <c r="B54" s="337"/>
      <c r="C54" s="380"/>
      <c r="D54" s="337"/>
      <c r="E54" s="376" t="s">
        <v>1827</v>
      </c>
      <c r="F54" s="376" t="s">
        <v>1828</v>
      </c>
      <c r="G54" s="376" t="s">
        <v>1829</v>
      </c>
      <c r="H54" s="377" t="s">
        <v>1830</v>
      </c>
      <c r="I54" s="377" t="s">
        <v>1831</v>
      </c>
      <c r="J54" s="381">
        <f t="shared" si="0"/>
        <v>5</v>
      </c>
      <c r="K54" s="382"/>
      <c r="L54" s="382"/>
      <c r="M54" s="382">
        <v>1</v>
      </c>
      <c r="N54" s="382"/>
      <c r="O54" s="382">
        <v>1</v>
      </c>
      <c r="P54" s="382"/>
      <c r="Q54" s="382">
        <v>1</v>
      </c>
      <c r="R54" s="382">
        <v>1</v>
      </c>
      <c r="S54" s="382"/>
      <c r="T54" s="382">
        <v>1</v>
      </c>
      <c r="U54" s="382"/>
      <c r="V54" s="382"/>
      <c r="W54" s="376" t="s">
        <v>1832</v>
      </c>
      <c r="X54" s="376" t="s">
        <v>1819</v>
      </c>
      <c r="Y54" s="376" t="s">
        <v>1833</v>
      </c>
      <c r="Z54" s="379"/>
    </row>
    <row r="55" spans="1:26" s="37" customFormat="1" ht="110.25" x14ac:dyDescent="0.25">
      <c r="A55" s="336"/>
      <c r="B55" s="337"/>
      <c r="C55" s="380"/>
      <c r="D55" s="337"/>
      <c r="E55" s="376" t="s">
        <v>1834</v>
      </c>
      <c r="F55" s="376" t="s">
        <v>1835</v>
      </c>
      <c r="G55" s="376" t="s">
        <v>1836</v>
      </c>
      <c r="H55" s="377" t="s">
        <v>1837</v>
      </c>
      <c r="I55" s="377" t="s">
        <v>1838</v>
      </c>
      <c r="J55" s="342">
        <f t="shared" si="0"/>
        <v>1</v>
      </c>
      <c r="K55" s="343"/>
      <c r="L55" s="343"/>
      <c r="M55" s="343"/>
      <c r="N55" s="343"/>
      <c r="O55" s="343"/>
      <c r="P55" s="343"/>
      <c r="Q55" s="343"/>
      <c r="R55" s="343"/>
      <c r="S55" s="342"/>
      <c r="T55" s="342">
        <v>1</v>
      </c>
      <c r="U55" s="343"/>
      <c r="V55" s="343"/>
      <c r="W55" s="376" t="s">
        <v>1839</v>
      </c>
      <c r="X55" s="376" t="s">
        <v>1819</v>
      </c>
      <c r="Y55" s="376" t="s">
        <v>1820</v>
      </c>
      <c r="Z55" s="369"/>
    </row>
    <row r="56" spans="1:26" s="37" customFormat="1" ht="123" customHeight="1" x14ac:dyDescent="0.25">
      <c r="A56" s="336"/>
      <c r="B56" s="337"/>
      <c r="C56" s="383"/>
      <c r="D56" s="339" t="s">
        <v>1840</v>
      </c>
      <c r="E56" s="376" t="s">
        <v>1841</v>
      </c>
      <c r="F56" s="376" t="s">
        <v>1842</v>
      </c>
      <c r="G56" s="376" t="s">
        <v>1843</v>
      </c>
      <c r="H56" s="377" t="s">
        <v>1844</v>
      </c>
      <c r="I56" s="377" t="s">
        <v>1845</v>
      </c>
      <c r="J56" s="351">
        <f t="shared" si="0"/>
        <v>24</v>
      </c>
      <c r="K56" s="384">
        <v>2</v>
      </c>
      <c r="L56" s="384">
        <v>2</v>
      </c>
      <c r="M56" s="384">
        <v>2</v>
      </c>
      <c r="N56" s="384">
        <v>2</v>
      </c>
      <c r="O56" s="384">
        <v>2</v>
      </c>
      <c r="P56" s="384">
        <v>2</v>
      </c>
      <c r="Q56" s="384">
        <v>2</v>
      </c>
      <c r="R56" s="384">
        <v>2</v>
      </c>
      <c r="S56" s="384">
        <v>2</v>
      </c>
      <c r="T56" s="384">
        <v>2</v>
      </c>
      <c r="U56" s="384">
        <v>2</v>
      </c>
      <c r="V56" s="384">
        <v>2</v>
      </c>
      <c r="W56" s="164" t="s">
        <v>1846</v>
      </c>
      <c r="X56" s="376" t="s">
        <v>1819</v>
      </c>
      <c r="Y56" s="376" t="s">
        <v>1847</v>
      </c>
      <c r="Z56" s="369"/>
    </row>
    <row r="57" spans="1:26" s="37" customFormat="1" ht="31.5" x14ac:dyDescent="0.25">
      <c r="A57" s="336"/>
      <c r="B57" s="337" t="s">
        <v>1848</v>
      </c>
      <c r="C57" s="337" t="s">
        <v>1849</v>
      </c>
      <c r="D57" s="385" t="s">
        <v>1850</v>
      </c>
      <c r="E57" s="353" t="s">
        <v>1850</v>
      </c>
      <c r="F57" s="353" t="s">
        <v>1851</v>
      </c>
      <c r="G57" s="164" t="s">
        <v>1852</v>
      </c>
      <c r="H57" s="162" t="s">
        <v>1853</v>
      </c>
      <c r="I57" s="162" t="s">
        <v>1854</v>
      </c>
      <c r="J57" s="162">
        <f t="shared" si="0"/>
        <v>3</v>
      </c>
      <c r="K57" s="162">
        <v>1</v>
      </c>
      <c r="L57" s="162"/>
      <c r="M57" s="162"/>
      <c r="N57" s="162"/>
      <c r="O57" s="162">
        <v>1</v>
      </c>
      <c r="P57" s="162"/>
      <c r="Q57" s="162"/>
      <c r="R57" s="162"/>
      <c r="S57" s="162"/>
      <c r="T57" s="162"/>
      <c r="U57" s="162">
        <v>1</v>
      </c>
      <c r="V57" s="162"/>
      <c r="W57" s="164" t="s">
        <v>1855</v>
      </c>
      <c r="X57" s="164" t="s">
        <v>1856</v>
      </c>
      <c r="Y57" s="164" t="s">
        <v>1857</v>
      </c>
      <c r="Z57" s="344"/>
    </row>
    <row r="58" spans="1:26" s="37" customFormat="1" ht="36.75" customHeight="1" x14ac:dyDescent="0.25">
      <c r="A58" s="336"/>
      <c r="B58" s="337"/>
      <c r="C58" s="337"/>
      <c r="D58" s="385"/>
      <c r="E58" s="353"/>
      <c r="F58" s="353"/>
      <c r="G58" s="164" t="s">
        <v>1858</v>
      </c>
      <c r="H58" s="162" t="s">
        <v>1859</v>
      </c>
      <c r="I58" s="162" t="s">
        <v>1860</v>
      </c>
      <c r="J58" s="354">
        <f t="shared" si="0"/>
        <v>1</v>
      </c>
      <c r="K58" s="162"/>
      <c r="L58" s="162"/>
      <c r="M58" s="161"/>
      <c r="N58" s="162"/>
      <c r="O58" s="354">
        <v>1</v>
      </c>
      <c r="P58" s="162"/>
      <c r="Q58" s="162"/>
      <c r="R58" s="162"/>
      <c r="S58" s="162"/>
      <c r="T58" s="162"/>
      <c r="U58" s="162"/>
      <c r="V58" s="162"/>
      <c r="W58" s="164" t="s">
        <v>1861</v>
      </c>
      <c r="X58" s="164" t="s">
        <v>1856</v>
      </c>
      <c r="Y58" s="164" t="s">
        <v>1856</v>
      </c>
      <c r="Z58" s="344"/>
    </row>
    <row r="59" spans="1:26" s="37" customFormat="1" ht="31.5" x14ac:dyDescent="0.25">
      <c r="A59" s="336"/>
      <c r="B59" s="337"/>
      <c r="C59" s="337"/>
      <c r="D59" s="385"/>
      <c r="E59" s="353"/>
      <c r="F59" s="353"/>
      <c r="G59" s="164" t="s">
        <v>1862</v>
      </c>
      <c r="H59" s="162" t="s">
        <v>1853</v>
      </c>
      <c r="I59" s="162" t="s">
        <v>1854</v>
      </c>
      <c r="J59" s="162">
        <f t="shared" si="0"/>
        <v>8</v>
      </c>
      <c r="K59" s="162"/>
      <c r="L59" s="162">
        <v>1</v>
      </c>
      <c r="M59" s="162"/>
      <c r="N59" s="162">
        <v>2</v>
      </c>
      <c r="O59" s="162"/>
      <c r="P59" s="162">
        <v>1</v>
      </c>
      <c r="Q59" s="162"/>
      <c r="R59" s="162">
        <v>1</v>
      </c>
      <c r="S59" s="162"/>
      <c r="T59" s="162">
        <v>1</v>
      </c>
      <c r="U59" s="162">
        <v>1</v>
      </c>
      <c r="V59" s="162">
        <v>1</v>
      </c>
      <c r="W59" s="164" t="s">
        <v>1855</v>
      </c>
      <c r="X59" s="164" t="s">
        <v>1856</v>
      </c>
      <c r="Y59" s="164" t="s">
        <v>1857</v>
      </c>
      <c r="Z59" s="344"/>
    </row>
    <row r="60" spans="1:26" s="37" customFormat="1" ht="54" customHeight="1" x14ac:dyDescent="0.25">
      <c r="A60" s="336"/>
      <c r="B60" s="337"/>
      <c r="C60" s="337"/>
      <c r="D60" s="385"/>
      <c r="E60" s="353"/>
      <c r="F60" s="353"/>
      <c r="G60" s="164" t="s">
        <v>1863</v>
      </c>
      <c r="H60" s="162" t="s">
        <v>1864</v>
      </c>
      <c r="I60" s="162" t="s">
        <v>1865</v>
      </c>
      <c r="J60" s="162">
        <f t="shared" si="0"/>
        <v>3</v>
      </c>
      <c r="K60" s="162"/>
      <c r="L60" s="162"/>
      <c r="M60" s="162"/>
      <c r="N60" s="162"/>
      <c r="O60" s="162"/>
      <c r="P60" s="162">
        <v>1</v>
      </c>
      <c r="Q60" s="162">
        <v>1</v>
      </c>
      <c r="R60" s="162"/>
      <c r="S60" s="162">
        <v>1</v>
      </c>
      <c r="T60" s="162"/>
      <c r="U60" s="162"/>
      <c r="V60" s="162"/>
      <c r="W60" s="164" t="s">
        <v>1866</v>
      </c>
      <c r="X60" s="164" t="s">
        <v>1856</v>
      </c>
      <c r="Y60" s="164" t="s">
        <v>1857</v>
      </c>
      <c r="Z60" s="344"/>
    </row>
    <row r="61" spans="1:26" s="37" customFormat="1" ht="94.5" customHeight="1" x14ac:dyDescent="0.25">
      <c r="A61" s="336"/>
      <c r="B61" s="337"/>
      <c r="C61" s="337"/>
      <c r="D61" s="385"/>
      <c r="E61" s="353"/>
      <c r="F61" s="353"/>
      <c r="G61" s="164" t="s">
        <v>1867</v>
      </c>
      <c r="H61" s="162" t="s">
        <v>1868</v>
      </c>
      <c r="I61" s="162" t="s">
        <v>1869</v>
      </c>
      <c r="J61" s="162">
        <f t="shared" si="0"/>
        <v>2</v>
      </c>
      <c r="K61" s="386"/>
      <c r="L61" s="386"/>
      <c r="M61" s="386">
        <v>1</v>
      </c>
      <c r="N61" s="386"/>
      <c r="O61" s="386"/>
      <c r="P61" s="386"/>
      <c r="Q61" s="386"/>
      <c r="R61" s="386">
        <v>1</v>
      </c>
      <c r="S61" s="386"/>
      <c r="T61" s="386"/>
      <c r="U61" s="386"/>
      <c r="V61" s="386"/>
      <c r="W61" s="164" t="s">
        <v>1870</v>
      </c>
      <c r="X61" s="164" t="s">
        <v>1856</v>
      </c>
      <c r="Y61" s="164" t="s">
        <v>1871</v>
      </c>
      <c r="Z61" s="344"/>
    </row>
    <row r="62" spans="1:26" s="2" customFormat="1" ht="75" customHeight="1" x14ac:dyDescent="0.25">
      <c r="A62" s="336"/>
      <c r="B62" s="345" t="s">
        <v>206</v>
      </c>
      <c r="C62" s="345" t="s">
        <v>1872</v>
      </c>
      <c r="D62" s="338"/>
      <c r="E62" s="340" t="s">
        <v>1873</v>
      </c>
      <c r="F62" s="340" t="s">
        <v>1874</v>
      </c>
      <c r="G62" s="340"/>
      <c r="H62" s="162" t="s">
        <v>1875</v>
      </c>
      <c r="I62" s="162" t="s">
        <v>1876</v>
      </c>
      <c r="J62" s="162">
        <f t="shared" si="0"/>
        <v>11</v>
      </c>
      <c r="K62" s="387">
        <v>1</v>
      </c>
      <c r="L62" s="387">
        <v>3</v>
      </c>
      <c r="M62" s="387"/>
      <c r="N62" s="387">
        <v>1</v>
      </c>
      <c r="O62" s="387"/>
      <c r="P62" s="387"/>
      <c r="Q62" s="387"/>
      <c r="R62" s="387">
        <v>1</v>
      </c>
      <c r="S62" s="387">
        <v>3</v>
      </c>
      <c r="T62" s="387">
        <v>1</v>
      </c>
      <c r="U62" s="387">
        <v>1</v>
      </c>
      <c r="V62" s="387"/>
      <c r="W62" s="164" t="s">
        <v>1877</v>
      </c>
      <c r="X62" s="164" t="s">
        <v>1878</v>
      </c>
      <c r="Y62" s="164" t="s">
        <v>1879</v>
      </c>
      <c r="Z62" s="344"/>
    </row>
    <row r="63" spans="1:26" s="37" customFormat="1" ht="104.25" customHeight="1" x14ac:dyDescent="0.25">
      <c r="A63" s="336"/>
      <c r="B63" s="346"/>
      <c r="C63" s="346"/>
      <c r="D63" s="338"/>
      <c r="E63" s="340" t="s">
        <v>1880</v>
      </c>
      <c r="F63" s="340" t="s">
        <v>1881</v>
      </c>
      <c r="G63" s="340" t="s">
        <v>1882</v>
      </c>
      <c r="H63" s="162" t="s">
        <v>1883</v>
      </c>
      <c r="I63" s="162" t="s">
        <v>1884</v>
      </c>
      <c r="J63" s="161">
        <f t="shared" si="0"/>
        <v>1</v>
      </c>
      <c r="K63" s="161"/>
      <c r="L63" s="161"/>
      <c r="M63" s="161"/>
      <c r="N63" s="161">
        <v>0.4</v>
      </c>
      <c r="O63" s="161">
        <v>0.6</v>
      </c>
      <c r="P63" s="161"/>
      <c r="Q63" s="161"/>
      <c r="R63" s="161"/>
      <c r="S63" s="161"/>
      <c r="T63" s="161"/>
      <c r="U63" s="161"/>
      <c r="V63" s="161"/>
      <c r="W63" s="164" t="s">
        <v>1885</v>
      </c>
      <c r="X63" s="164" t="s">
        <v>1878</v>
      </c>
      <c r="Y63" s="164" t="s">
        <v>1886</v>
      </c>
      <c r="Z63" s="344"/>
    </row>
    <row r="64" spans="1:26" s="37" customFormat="1" ht="60" customHeight="1" x14ac:dyDescent="0.25">
      <c r="A64" s="336"/>
      <c r="B64" s="347"/>
      <c r="C64" s="347"/>
      <c r="D64" s="338"/>
      <c r="E64" s="340" t="s">
        <v>1887</v>
      </c>
      <c r="F64" s="340" t="s">
        <v>1888</v>
      </c>
      <c r="G64" s="340"/>
      <c r="H64" s="162" t="s">
        <v>1889</v>
      </c>
      <c r="I64" s="162" t="s">
        <v>1890</v>
      </c>
      <c r="J64" s="161">
        <f t="shared" si="0"/>
        <v>1</v>
      </c>
      <c r="K64" s="161"/>
      <c r="L64" s="161">
        <v>0.2</v>
      </c>
      <c r="M64" s="161">
        <v>0.35</v>
      </c>
      <c r="N64" s="161">
        <v>0.45</v>
      </c>
      <c r="O64" s="161"/>
      <c r="P64" s="161"/>
      <c r="Q64" s="161"/>
      <c r="R64" s="161"/>
      <c r="S64" s="161"/>
      <c r="T64" s="161"/>
      <c r="U64" s="161"/>
      <c r="V64" s="161"/>
      <c r="W64" s="164" t="s">
        <v>1891</v>
      </c>
      <c r="X64" s="164" t="s">
        <v>1878</v>
      </c>
      <c r="Y64" s="164" t="s">
        <v>1892</v>
      </c>
      <c r="Z64" s="388"/>
    </row>
    <row r="65" spans="1:27" s="37" customFormat="1" ht="207" customHeight="1" x14ac:dyDescent="0.25">
      <c r="A65" s="336"/>
      <c r="B65" s="337" t="s">
        <v>741</v>
      </c>
      <c r="C65" s="345" t="s">
        <v>1893</v>
      </c>
      <c r="D65" s="339"/>
      <c r="E65" s="376" t="s">
        <v>1894</v>
      </c>
      <c r="F65" s="376" t="s">
        <v>1895</v>
      </c>
      <c r="G65" s="369"/>
      <c r="H65" s="389" t="s">
        <v>1896</v>
      </c>
      <c r="I65" s="389" t="s">
        <v>1897</v>
      </c>
      <c r="J65" s="387">
        <v>5</v>
      </c>
      <c r="K65" s="351">
        <v>5</v>
      </c>
      <c r="L65" s="351">
        <v>5</v>
      </c>
      <c r="M65" s="351">
        <v>5</v>
      </c>
      <c r="N65" s="351">
        <v>5</v>
      </c>
      <c r="O65" s="351">
        <v>5</v>
      </c>
      <c r="P65" s="351">
        <v>5</v>
      </c>
      <c r="Q65" s="351">
        <v>5</v>
      </c>
      <c r="R65" s="351">
        <v>5</v>
      </c>
      <c r="S65" s="351">
        <v>5</v>
      </c>
      <c r="T65" s="351">
        <v>5</v>
      </c>
      <c r="U65" s="351">
        <v>5</v>
      </c>
      <c r="V65" s="351">
        <v>5</v>
      </c>
      <c r="W65" s="390" t="s">
        <v>1898</v>
      </c>
      <c r="X65" s="390" t="s">
        <v>1737</v>
      </c>
      <c r="Y65" s="390" t="s">
        <v>1899</v>
      </c>
      <c r="Z65" s="391"/>
    </row>
    <row r="66" spans="1:27" s="37" customFormat="1" ht="157.5" x14ac:dyDescent="0.25">
      <c r="A66" s="336"/>
      <c r="B66" s="337"/>
      <c r="C66" s="347"/>
      <c r="D66" s="339"/>
      <c r="E66" s="376" t="s">
        <v>1900</v>
      </c>
      <c r="F66" s="376" t="s">
        <v>1901</v>
      </c>
      <c r="G66" s="369"/>
      <c r="H66" s="389" t="s">
        <v>1902</v>
      </c>
      <c r="I66" s="389" t="s">
        <v>1897</v>
      </c>
      <c r="J66" s="387">
        <v>5</v>
      </c>
      <c r="K66" s="351">
        <v>5</v>
      </c>
      <c r="L66" s="351">
        <v>5</v>
      </c>
      <c r="M66" s="351">
        <v>5</v>
      </c>
      <c r="N66" s="351">
        <v>5</v>
      </c>
      <c r="O66" s="351">
        <v>5</v>
      </c>
      <c r="P66" s="351">
        <v>5</v>
      </c>
      <c r="Q66" s="351">
        <v>5</v>
      </c>
      <c r="R66" s="351">
        <v>5</v>
      </c>
      <c r="S66" s="351">
        <v>5</v>
      </c>
      <c r="T66" s="351">
        <v>5</v>
      </c>
      <c r="U66" s="351">
        <v>5</v>
      </c>
      <c r="V66" s="351">
        <v>5</v>
      </c>
      <c r="W66" s="390" t="s">
        <v>1903</v>
      </c>
      <c r="X66" s="390" t="s">
        <v>1737</v>
      </c>
      <c r="Y66" s="390" t="s">
        <v>1899</v>
      </c>
      <c r="Z66" s="391"/>
    </row>
    <row r="67" spans="1:27" s="37" customFormat="1" ht="75.75" customHeight="1" x14ac:dyDescent="0.25">
      <c r="A67" s="336"/>
      <c r="B67" s="345" t="s">
        <v>1904</v>
      </c>
      <c r="C67" s="345" t="s">
        <v>1905</v>
      </c>
      <c r="D67" s="345" t="s">
        <v>1906</v>
      </c>
      <c r="E67" s="164" t="s">
        <v>1907</v>
      </c>
      <c r="F67" s="164" t="s">
        <v>1908</v>
      </c>
      <c r="G67" s="164" t="s">
        <v>1909</v>
      </c>
      <c r="H67" s="162" t="s">
        <v>1910</v>
      </c>
      <c r="I67" s="162" t="s">
        <v>1911</v>
      </c>
      <c r="J67" s="343">
        <f t="shared" si="0"/>
        <v>54</v>
      </c>
      <c r="K67" s="343">
        <v>4</v>
      </c>
      <c r="L67" s="343">
        <v>5</v>
      </c>
      <c r="M67" s="343">
        <v>4</v>
      </c>
      <c r="N67" s="343">
        <v>5</v>
      </c>
      <c r="O67" s="343">
        <v>4</v>
      </c>
      <c r="P67" s="343">
        <v>5</v>
      </c>
      <c r="Q67" s="343">
        <v>4</v>
      </c>
      <c r="R67" s="343">
        <v>5</v>
      </c>
      <c r="S67" s="343">
        <v>4</v>
      </c>
      <c r="T67" s="343">
        <v>5</v>
      </c>
      <c r="U67" s="343">
        <v>4</v>
      </c>
      <c r="V67" s="343">
        <v>5</v>
      </c>
      <c r="W67" s="164" t="s">
        <v>1912</v>
      </c>
      <c r="X67" s="164" t="s">
        <v>1913</v>
      </c>
      <c r="Y67" s="164" t="s">
        <v>1914</v>
      </c>
      <c r="Z67" s="344"/>
    </row>
    <row r="68" spans="1:27" s="37" customFormat="1" ht="63.75" customHeight="1" x14ac:dyDescent="0.25">
      <c r="A68" s="336"/>
      <c r="B68" s="346"/>
      <c r="C68" s="346"/>
      <c r="D68" s="346"/>
      <c r="E68" s="353" t="s">
        <v>1915</v>
      </c>
      <c r="F68" s="353" t="s">
        <v>1916</v>
      </c>
      <c r="G68" s="164" t="s">
        <v>1917</v>
      </c>
      <c r="H68" s="162" t="s">
        <v>1918</v>
      </c>
      <c r="I68" s="162" t="s">
        <v>1918</v>
      </c>
      <c r="J68" s="343">
        <f t="shared" si="0"/>
        <v>1</v>
      </c>
      <c r="K68" s="343"/>
      <c r="L68" s="343"/>
      <c r="M68" s="343"/>
      <c r="N68" s="343"/>
      <c r="O68" s="343">
        <v>1</v>
      </c>
      <c r="P68" s="343"/>
      <c r="Q68" s="343"/>
      <c r="R68" s="343"/>
      <c r="S68" s="343"/>
      <c r="T68" s="343"/>
      <c r="U68" s="343"/>
      <c r="V68" s="343"/>
      <c r="W68" s="164" t="s">
        <v>1919</v>
      </c>
      <c r="X68" s="164" t="s">
        <v>1913</v>
      </c>
      <c r="Y68" s="164" t="s">
        <v>1914</v>
      </c>
      <c r="Z68" s="369"/>
    </row>
    <row r="69" spans="1:27" s="37" customFormat="1" ht="73.5" customHeight="1" x14ac:dyDescent="0.25">
      <c r="A69" s="336"/>
      <c r="B69" s="346"/>
      <c r="C69" s="346"/>
      <c r="D69" s="346"/>
      <c r="E69" s="353"/>
      <c r="F69" s="353"/>
      <c r="G69" s="164" t="s">
        <v>1920</v>
      </c>
      <c r="H69" s="162" t="s">
        <v>1921</v>
      </c>
      <c r="I69" s="162" t="s">
        <v>1922</v>
      </c>
      <c r="J69" s="343">
        <f t="shared" si="0"/>
        <v>12</v>
      </c>
      <c r="K69" s="384">
        <v>1</v>
      </c>
      <c r="L69" s="384">
        <v>1</v>
      </c>
      <c r="M69" s="384">
        <v>1</v>
      </c>
      <c r="N69" s="384">
        <v>1</v>
      </c>
      <c r="O69" s="384">
        <v>1</v>
      </c>
      <c r="P69" s="384">
        <v>1</v>
      </c>
      <c r="Q69" s="384">
        <v>1</v>
      </c>
      <c r="R69" s="384">
        <v>1</v>
      </c>
      <c r="S69" s="384">
        <v>1</v>
      </c>
      <c r="T69" s="384">
        <v>1</v>
      </c>
      <c r="U69" s="384">
        <v>1</v>
      </c>
      <c r="V69" s="384">
        <v>1</v>
      </c>
      <c r="W69" s="164" t="s">
        <v>1919</v>
      </c>
      <c r="X69" s="164" t="s">
        <v>1913</v>
      </c>
      <c r="Y69" s="164" t="s">
        <v>1914</v>
      </c>
      <c r="Z69" s="369"/>
    </row>
    <row r="70" spans="1:27" s="37" customFormat="1" ht="117.75" customHeight="1" x14ac:dyDescent="0.25">
      <c r="A70" s="336"/>
      <c r="B70" s="346"/>
      <c r="C70" s="346"/>
      <c r="D70" s="346"/>
      <c r="E70" s="164" t="s">
        <v>1923</v>
      </c>
      <c r="F70" s="392" t="s">
        <v>1924</v>
      </c>
      <c r="G70" s="392" t="s">
        <v>1925</v>
      </c>
      <c r="H70" s="393" t="s">
        <v>1926</v>
      </c>
      <c r="I70" s="162" t="s">
        <v>1927</v>
      </c>
      <c r="J70" s="343">
        <f t="shared" si="0"/>
        <v>500</v>
      </c>
      <c r="K70" s="384">
        <v>45</v>
      </c>
      <c r="L70" s="384">
        <v>45</v>
      </c>
      <c r="M70" s="384">
        <v>45</v>
      </c>
      <c r="N70" s="384">
        <v>45</v>
      </c>
      <c r="O70" s="384">
        <v>45</v>
      </c>
      <c r="P70" s="384">
        <v>45</v>
      </c>
      <c r="Q70" s="384">
        <v>45</v>
      </c>
      <c r="R70" s="384">
        <v>45</v>
      </c>
      <c r="S70" s="384">
        <v>45</v>
      </c>
      <c r="T70" s="384">
        <v>45</v>
      </c>
      <c r="U70" s="384">
        <v>45</v>
      </c>
      <c r="V70" s="384">
        <v>5</v>
      </c>
      <c r="W70" s="164" t="s">
        <v>1928</v>
      </c>
      <c r="X70" s="164" t="s">
        <v>1913</v>
      </c>
      <c r="Y70" s="164" t="s">
        <v>1929</v>
      </c>
      <c r="Z70" s="344">
        <v>2000000</v>
      </c>
    </row>
    <row r="71" spans="1:27" s="37" customFormat="1" ht="138.75" customHeight="1" x14ac:dyDescent="0.25">
      <c r="A71" s="336"/>
      <c r="B71" s="346"/>
      <c r="C71" s="346"/>
      <c r="D71" s="346"/>
      <c r="E71" s="164" t="s">
        <v>1930</v>
      </c>
      <c r="F71" s="392" t="s">
        <v>1931</v>
      </c>
      <c r="G71" s="340" t="s">
        <v>1932</v>
      </c>
      <c r="H71" s="162" t="s">
        <v>1933</v>
      </c>
      <c r="I71" s="162" t="s">
        <v>1844</v>
      </c>
      <c r="J71" s="343">
        <f t="shared" si="0"/>
        <v>4</v>
      </c>
      <c r="K71" s="384"/>
      <c r="L71" s="384"/>
      <c r="M71" s="384">
        <v>1</v>
      </c>
      <c r="N71" s="384"/>
      <c r="O71" s="384"/>
      <c r="P71" s="384">
        <v>1</v>
      </c>
      <c r="Q71" s="384"/>
      <c r="R71" s="384"/>
      <c r="S71" s="384">
        <v>1</v>
      </c>
      <c r="T71" s="384"/>
      <c r="U71" s="384"/>
      <c r="V71" s="384">
        <v>1</v>
      </c>
      <c r="W71" s="164" t="s">
        <v>1934</v>
      </c>
      <c r="X71" s="164" t="s">
        <v>1913</v>
      </c>
      <c r="Y71" s="164" t="s">
        <v>1935</v>
      </c>
      <c r="Z71" s="344">
        <v>50000</v>
      </c>
    </row>
    <row r="72" spans="1:27" s="37" customFormat="1" ht="65.25" customHeight="1" x14ac:dyDescent="0.25">
      <c r="A72" s="336"/>
      <c r="B72" s="346"/>
      <c r="C72" s="346"/>
      <c r="D72" s="346"/>
      <c r="E72" s="385" t="s">
        <v>1936</v>
      </c>
      <c r="F72" s="394" t="s">
        <v>1937</v>
      </c>
      <c r="G72" s="340" t="s">
        <v>1938</v>
      </c>
      <c r="H72" s="162" t="s">
        <v>1939</v>
      </c>
      <c r="I72" s="162" t="s">
        <v>1940</v>
      </c>
      <c r="J72" s="343">
        <f t="shared" si="0"/>
        <v>1</v>
      </c>
      <c r="K72" s="384"/>
      <c r="L72" s="384"/>
      <c r="M72" s="384"/>
      <c r="N72" s="384"/>
      <c r="O72" s="384"/>
      <c r="P72" s="384"/>
      <c r="Q72" s="384"/>
      <c r="R72" s="384"/>
      <c r="S72" s="384"/>
      <c r="T72" s="384">
        <v>1</v>
      </c>
      <c r="U72" s="384"/>
      <c r="V72" s="384"/>
      <c r="W72" s="164" t="s">
        <v>1941</v>
      </c>
      <c r="X72" s="164" t="s">
        <v>1913</v>
      </c>
      <c r="Y72" s="164" t="s">
        <v>1942</v>
      </c>
      <c r="Z72" s="344">
        <v>1500000</v>
      </c>
    </row>
    <row r="73" spans="1:27" s="37" customFormat="1" ht="70.5" customHeight="1" x14ac:dyDescent="0.25">
      <c r="A73" s="336"/>
      <c r="B73" s="346"/>
      <c r="C73" s="346"/>
      <c r="D73" s="346"/>
      <c r="E73" s="385"/>
      <c r="F73" s="394"/>
      <c r="G73" s="164" t="s">
        <v>1943</v>
      </c>
      <c r="H73" s="162" t="s">
        <v>1944</v>
      </c>
      <c r="I73" s="162" t="s">
        <v>1945</v>
      </c>
      <c r="J73" s="343">
        <f t="shared" si="0"/>
        <v>8</v>
      </c>
      <c r="K73" s="343"/>
      <c r="L73" s="343"/>
      <c r="M73" s="343"/>
      <c r="N73" s="343"/>
      <c r="O73" s="343">
        <v>4</v>
      </c>
      <c r="P73" s="343"/>
      <c r="Q73" s="343"/>
      <c r="R73" s="343"/>
      <c r="S73" s="343"/>
      <c r="T73" s="343">
        <v>4</v>
      </c>
      <c r="U73" s="343"/>
      <c r="V73" s="343"/>
      <c r="W73" s="164" t="s">
        <v>1946</v>
      </c>
      <c r="X73" s="164" t="s">
        <v>1913</v>
      </c>
      <c r="Y73" s="164" t="s">
        <v>1947</v>
      </c>
      <c r="Z73" s="369"/>
    </row>
    <row r="74" spans="1:27" s="37" customFormat="1" ht="78.75" x14ac:dyDescent="0.25">
      <c r="A74" s="336"/>
      <c r="B74" s="346"/>
      <c r="C74" s="346"/>
      <c r="D74" s="346"/>
      <c r="E74" s="164" t="s">
        <v>1948</v>
      </c>
      <c r="F74" s="164" t="s">
        <v>1949</v>
      </c>
      <c r="G74" s="164" t="s">
        <v>1950</v>
      </c>
      <c r="H74" s="162" t="s">
        <v>1787</v>
      </c>
      <c r="I74" s="162" t="s">
        <v>1951</v>
      </c>
      <c r="J74" s="343">
        <f t="shared" si="0"/>
        <v>22</v>
      </c>
      <c r="K74" s="343"/>
      <c r="L74" s="343"/>
      <c r="M74" s="343"/>
      <c r="N74" s="343">
        <v>2</v>
      </c>
      <c r="O74" s="343">
        <v>10</v>
      </c>
      <c r="P74" s="343"/>
      <c r="Q74" s="343"/>
      <c r="R74" s="343"/>
      <c r="S74" s="343"/>
      <c r="T74" s="343"/>
      <c r="U74" s="343">
        <v>10</v>
      </c>
      <c r="V74" s="343"/>
      <c r="W74" s="164" t="s">
        <v>1952</v>
      </c>
      <c r="X74" s="164" t="s">
        <v>1913</v>
      </c>
      <c r="Y74" s="164" t="s">
        <v>1953</v>
      </c>
      <c r="Z74" s="344"/>
    </row>
    <row r="75" spans="1:27" s="37" customFormat="1" ht="93.75" customHeight="1" x14ac:dyDescent="0.25">
      <c r="A75" s="336"/>
      <c r="B75" s="346"/>
      <c r="C75" s="346"/>
      <c r="D75" s="346"/>
      <c r="E75" s="164" t="s">
        <v>1954</v>
      </c>
      <c r="F75" s="164" t="s">
        <v>1955</v>
      </c>
      <c r="G75" s="164" t="s">
        <v>1956</v>
      </c>
      <c r="H75" s="162" t="s">
        <v>1787</v>
      </c>
      <c r="I75" s="162" t="s">
        <v>1951</v>
      </c>
      <c r="J75" s="343">
        <f t="shared" si="0"/>
        <v>18</v>
      </c>
      <c r="K75" s="351"/>
      <c r="L75" s="384">
        <v>2</v>
      </c>
      <c r="M75" s="384">
        <v>2</v>
      </c>
      <c r="N75" s="384">
        <v>2</v>
      </c>
      <c r="O75" s="384">
        <v>2</v>
      </c>
      <c r="P75" s="384">
        <v>2</v>
      </c>
      <c r="Q75" s="384">
        <v>2</v>
      </c>
      <c r="R75" s="384">
        <v>2</v>
      </c>
      <c r="S75" s="384">
        <v>2</v>
      </c>
      <c r="T75" s="384">
        <v>2</v>
      </c>
      <c r="U75" s="351"/>
      <c r="V75" s="351"/>
      <c r="W75" s="164" t="s">
        <v>1957</v>
      </c>
      <c r="X75" s="164" t="s">
        <v>1913</v>
      </c>
      <c r="Y75" s="164" t="s">
        <v>1958</v>
      </c>
      <c r="Z75" s="344">
        <v>50000</v>
      </c>
      <c r="AA75" s="395"/>
    </row>
    <row r="76" spans="1:27" s="37" customFormat="1" ht="147.75" customHeight="1" x14ac:dyDescent="0.25">
      <c r="A76" s="336"/>
      <c r="B76" s="346"/>
      <c r="C76" s="346"/>
      <c r="D76" s="346"/>
      <c r="E76" s="353" t="s">
        <v>1959</v>
      </c>
      <c r="F76" s="396" t="s">
        <v>1960</v>
      </c>
      <c r="G76" s="392" t="s">
        <v>1961</v>
      </c>
      <c r="H76" s="393" t="s">
        <v>1962</v>
      </c>
      <c r="I76" s="393" t="s">
        <v>1963</v>
      </c>
      <c r="J76" s="343">
        <f t="shared" si="0"/>
        <v>250</v>
      </c>
      <c r="K76" s="384"/>
      <c r="L76" s="384">
        <v>25</v>
      </c>
      <c r="M76" s="384">
        <v>25</v>
      </c>
      <c r="N76" s="384">
        <v>25</v>
      </c>
      <c r="O76" s="384">
        <v>25</v>
      </c>
      <c r="P76" s="384">
        <v>25</v>
      </c>
      <c r="Q76" s="384">
        <v>25</v>
      </c>
      <c r="R76" s="384">
        <v>25</v>
      </c>
      <c r="S76" s="384">
        <v>25</v>
      </c>
      <c r="T76" s="384">
        <v>25</v>
      </c>
      <c r="U76" s="384">
        <v>25</v>
      </c>
      <c r="V76" s="384"/>
      <c r="W76" s="164" t="s">
        <v>1964</v>
      </c>
      <c r="X76" s="164" t="s">
        <v>1913</v>
      </c>
      <c r="Y76" s="164" t="s">
        <v>1965</v>
      </c>
      <c r="Z76" s="344">
        <v>200000</v>
      </c>
      <c r="AA76" s="395"/>
    </row>
    <row r="77" spans="1:27" s="37" customFormat="1" ht="31.5" x14ac:dyDescent="0.25">
      <c r="A77" s="336"/>
      <c r="B77" s="346"/>
      <c r="C77" s="346"/>
      <c r="D77" s="346"/>
      <c r="E77" s="353"/>
      <c r="F77" s="396"/>
      <c r="G77" s="392" t="s">
        <v>1966</v>
      </c>
      <c r="H77" s="393" t="s">
        <v>1967</v>
      </c>
      <c r="I77" s="393" t="s">
        <v>1968</v>
      </c>
      <c r="J77" s="343">
        <f t="shared" ref="J77:J97" si="1">SUM(K77:V77)</f>
        <v>1</v>
      </c>
      <c r="K77" s="371"/>
      <c r="L77" s="371"/>
      <c r="M77" s="371"/>
      <c r="N77" s="371"/>
      <c r="O77" s="397"/>
      <c r="P77" s="371"/>
      <c r="Q77" s="384">
        <v>1</v>
      </c>
      <c r="R77" s="371"/>
      <c r="S77" s="371"/>
      <c r="T77" s="371"/>
      <c r="U77" s="371"/>
      <c r="V77" s="371"/>
      <c r="W77" s="164" t="s">
        <v>1969</v>
      </c>
      <c r="X77" s="164" t="s">
        <v>1913</v>
      </c>
      <c r="Y77" s="164" t="s">
        <v>1914</v>
      </c>
      <c r="Z77" s="344">
        <v>1000000</v>
      </c>
      <c r="AA77" s="395"/>
    </row>
    <row r="78" spans="1:27" s="37" customFormat="1" ht="47.25" x14ac:dyDescent="0.25">
      <c r="A78" s="336"/>
      <c r="B78" s="346"/>
      <c r="C78" s="346"/>
      <c r="D78" s="346"/>
      <c r="E78" s="353"/>
      <c r="F78" s="396"/>
      <c r="G78" s="392" t="s">
        <v>1970</v>
      </c>
      <c r="H78" s="393" t="s">
        <v>1967</v>
      </c>
      <c r="I78" s="393" t="s">
        <v>1968</v>
      </c>
      <c r="J78" s="343">
        <f t="shared" si="1"/>
        <v>1</v>
      </c>
      <c r="K78" s="343"/>
      <c r="L78" s="343"/>
      <c r="M78" s="343"/>
      <c r="N78" s="343"/>
      <c r="O78" s="343"/>
      <c r="P78" s="343"/>
      <c r="Q78" s="343">
        <v>1</v>
      </c>
      <c r="R78" s="343"/>
      <c r="S78" s="343"/>
      <c r="T78" s="343"/>
      <c r="U78" s="343"/>
      <c r="V78" s="343"/>
      <c r="W78" s="164" t="s">
        <v>1971</v>
      </c>
      <c r="X78" s="164" t="s">
        <v>1913</v>
      </c>
      <c r="Y78" s="164" t="s">
        <v>1914</v>
      </c>
      <c r="Z78" s="344">
        <v>440000</v>
      </c>
      <c r="AA78" s="395"/>
    </row>
    <row r="79" spans="1:27" s="37" customFormat="1" ht="81.75" customHeight="1" x14ac:dyDescent="0.25">
      <c r="A79" s="336"/>
      <c r="B79" s="346"/>
      <c r="C79" s="346"/>
      <c r="D79" s="346"/>
      <c r="E79" s="353" t="s">
        <v>1972</v>
      </c>
      <c r="F79" s="164" t="s">
        <v>1973</v>
      </c>
      <c r="G79" s="392" t="s">
        <v>1974</v>
      </c>
      <c r="H79" s="393" t="s">
        <v>1975</v>
      </c>
      <c r="I79" s="393" t="s">
        <v>1976</v>
      </c>
      <c r="J79" s="343">
        <f t="shared" si="1"/>
        <v>320</v>
      </c>
      <c r="K79" s="384">
        <v>25</v>
      </c>
      <c r="L79" s="384">
        <v>30</v>
      </c>
      <c r="M79" s="384">
        <v>30</v>
      </c>
      <c r="N79" s="384">
        <v>30</v>
      </c>
      <c r="O79" s="384">
        <v>30</v>
      </c>
      <c r="P79" s="384">
        <v>30</v>
      </c>
      <c r="Q79" s="384">
        <v>30</v>
      </c>
      <c r="R79" s="384">
        <v>30</v>
      </c>
      <c r="S79" s="384">
        <v>30</v>
      </c>
      <c r="T79" s="384">
        <v>30</v>
      </c>
      <c r="U79" s="384">
        <v>25</v>
      </c>
      <c r="V79" s="384">
        <v>0</v>
      </c>
      <c r="W79" s="164" t="s">
        <v>1977</v>
      </c>
      <c r="X79" s="164" t="s">
        <v>1913</v>
      </c>
      <c r="Y79" s="164" t="s">
        <v>1914</v>
      </c>
      <c r="Z79" s="344">
        <v>861000</v>
      </c>
      <c r="AA79" s="395"/>
    </row>
    <row r="80" spans="1:27" s="37" customFormat="1" ht="75" customHeight="1" x14ac:dyDescent="0.25">
      <c r="A80" s="336"/>
      <c r="B80" s="346"/>
      <c r="C80" s="346"/>
      <c r="D80" s="346"/>
      <c r="E80" s="353"/>
      <c r="F80" s="164" t="s">
        <v>1978</v>
      </c>
      <c r="G80" s="164" t="s">
        <v>1979</v>
      </c>
      <c r="H80" s="162" t="s">
        <v>1980</v>
      </c>
      <c r="I80" s="162" t="s">
        <v>1981</v>
      </c>
      <c r="J80" s="343">
        <f t="shared" si="1"/>
        <v>12</v>
      </c>
      <c r="K80" s="343">
        <v>1</v>
      </c>
      <c r="L80" s="343">
        <v>1</v>
      </c>
      <c r="M80" s="343">
        <v>1</v>
      </c>
      <c r="N80" s="343">
        <v>1</v>
      </c>
      <c r="O80" s="343">
        <v>1</v>
      </c>
      <c r="P80" s="343">
        <v>1</v>
      </c>
      <c r="Q80" s="343">
        <v>1</v>
      </c>
      <c r="R80" s="343">
        <v>1</v>
      </c>
      <c r="S80" s="343">
        <v>1</v>
      </c>
      <c r="T80" s="343">
        <v>1</v>
      </c>
      <c r="U80" s="343">
        <v>1</v>
      </c>
      <c r="V80" s="343">
        <v>1</v>
      </c>
      <c r="W80" s="164" t="s">
        <v>1982</v>
      </c>
      <c r="X80" s="164" t="s">
        <v>1913</v>
      </c>
      <c r="Y80" s="164" t="s">
        <v>1983</v>
      </c>
      <c r="Z80" s="344">
        <v>50000</v>
      </c>
    </row>
    <row r="81" spans="1:26" s="37" customFormat="1" ht="75" customHeight="1" x14ac:dyDescent="0.25">
      <c r="A81" s="336"/>
      <c r="B81" s="347"/>
      <c r="C81" s="347"/>
      <c r="D81" s="347"/>
      <c r="E81" s="164" t="s">
        <v>1984</v>
      </c>
      <c r="F81" s="164" t="s">
        <v>1985</v>
      </c>
      <c r="G81" s="164" t="s">
        <v>1986</v>
      </c>
      <c r="H81" s="162" t="s">
        <v>1987</v>
      </c>
      <c r="I81" s="162" t="s">
        <v>1988</v>
      </c>
      <c r="J81" s="343">
        <f t="shared" si="1"/>
        <v>6</v>
      </c>
      <c r="K81" s="343"/>
      <c r="L81" s="343"/>
      <c r="M81" s="343"/>
      <c r="N81" s="343"/>
      <c r="O81" s="343"/>
      <c r="P81" s="343">
        <v>1</v>
      </c>
      <c r="Q81" s="343">
        <v>1</v>
      </c>
      <c r="R81" s="343">
        <v>1</v>
      </c>
      <c r="S81" s="343">
        <v>1</v>
      </c>
      <c r="T81" s="343">
        <v>1</v>
      </c>
      <c r="U81" s="343">
        <v>1</v>
      </c>
      <c r="V81" s="343"/>
      <c r="W81" s="164" t="s">
        <v>1989</v>
      </c>
      <c r="X81" s="164" t="s">
        <v>1913</v>
      </c>
      <c r="Y81" s="164" t="s">
        <v>1983</v>
      </c>
      <c r="Z81" s="344">
        <v>400000</v>
      </c>
    </row>
    <row r="82" spans="1:26" s="37" customFormat="1" ht="63" x14ac:dyDescent="0.25">
      <c r="A82" s="336"/>
      <c r="B82" s="345" t="s">
        <v>741</v>
      </c>
      <c r="C82" s="398" t="s">
        <v>1990</v>
      </c>
      <c r="D82" s="399"/>
      <c r="E82" s="164" t="s">
        <v>1991</v>
      </c>
      <c r="F82" s="164" t="s">
        <v>1992</v>
      </c>
      <c r="G82" s="369"/>
      <c r="H82" s="368" t="s">
        <v>1993</v>
      </c>
      <c r="I82" s="389" t="s">
        <v>1994</v>
      </c>
      <c r="J82" s="387">
        <v>90</v>
      </c>
      <c r="K82" s="368">
        <v>90</v>
      </c>
      <c r="L82" s="368">
        <v>90</v>
      </c>
      <c r="M82" s="368">
        <v>90</v>
      </c>
      <c r="N82" s="368">
        <v>90</v>
      </c>
      <c r="O82" s="368">
        <v>90</v>
      </c>
      <c r="P82" s="368">
        <v>90</v>
      </c>
      <c r="Q82" s="368">
        <v>90</v>
      </c>
      <c r="R82" s="368">
        <v>90</v>
      </c>
      <c r="S82" s="368">
        <v>90</v>
      </c>
      <c r="T82" s="368">
        <v>90</v>
      </c>
      <c r="U82" s="368">
        <v>90</v>
      </c>
      <c r="V82" s="368">
        <v>90</v>
      </c>
      <c r="W82" s="373" t="s">
        <v>1995</v>
      </c>
      <c r="X82" s="374" t="s">
        <v>1737</v>
      </c>
      <c r="Y82" s="374" t="s">
        <v>1781</v>
      </c>
      <c r="Z82" s="344"/>
    </row>
    <row r="83" spans="1:26" s="37" customFormat="1" ht="80.25" customHeight="1" x14ac:dyDescent="0.25">
      <c r="A83" s="336"/>
      <c r="B83" s="346"/>
      <c r="C83" s="337" t="s">
        <v>1996</v>
      </c>
      <c r="D83" s="337"/>
      <c r="E83" s="366" t="s">
        <v>1997</v>
      </c>
      <c r="F83" s="366" t="s">
        <v>1998</v>
      </c>
      <c r="G83" s="164" t="s">
        <v>1999</v>
      </c>
      <c r="H83" s="162" t="s">
        <v>339</v>
      </c>
      <c r="I83" s="377" t="s">
        <v>2000</v>
      </c>
      <c r="J83" s="351">
        <f t="shared" si="1"/>
        <v>7</v>
      </c>
      <c r="K83" s="351">
        <v>2</v>
      </c>
      <c r="L83" s="351">
        <v>1</v>
      </c>
      <c r="M83" s="351"/>
      <c r="N83" s="351"/>
      <c r="O83" s="351">
        <v>1</v>
      </c>
      <c r="P83" s="351">
        <v>1</v>
      </c>
      <c r="Q83" s="351"/>
      <c r="R83" s="351"/>
      <c r="S83" s="351">
        <v>2</v>
      </c>
      <c r="T83" s="351"/>
      <c r="U83" s="351"/>
      <c r="V83" s="351"/>
      <c r="W83" s="400" t="s">
        <v>2001</v>
      </c>
      <c r="X83" s="400" t="s">
        <v>2002</v>
      </c>
      <c r="Y83" s="164" t="s">
        <v>2003</v>
      </c>
      <c r="Z83" s="344"/>
    </row>
    <row r="84" spans="1:26" s="37" customFormat="1" ht="66" customHeight="1" x14ac:dyDescent="0.25">
      <c r="A84" s="336"/>
      <c r="B84" s="346"/>
      <c r="C84" s="337"/>
      <c r="D84" s="337"/>
      <c r="E84" s="366"/>
      <c r="F84" s="366"/>
      <c r="G84" s="164" t="s">
        <v>2004</v>
      </c>
      <c r="H84" s="162" t="s">
        <v>589</v>
      </c>
      <c r="I84" s="377" t="s">
        <v>2005</v>
      </c>
      <c r="J84" s="351">
        <f t="shared" si="1"/>
        <v>6</v>
      </c>
      <c r="K84" s="351"/>
      <c r="L84" s="351">
        <v>1</v>
      </c>
      <c r="M84" s="351">
        <v>1</v>
      </c>
      <c r="N84" s="351">
        <v>2</v>
      </c>
      <c r="O84" s="351">
        <v>1</v>
      </c>
      <c r="P84" s="351"/>
      <c r="Q84" s="351"/>
      <c r="R84" s="351"/>
      <c r="S84" s="351"/>
      <c r="T84" s="351">
        <v>1</v>
      </c>
      <c r="U84" s="351"/>
      <c r="V84" s="351"/>
      <c r="W84" s="400" t="s">
        <v>2006</v>
      </c>
      <c r="X84" s="400" t="s">
        <v>2002</v>
      </c>
      <c r="Y84" s="164" t="s">
        <v>2003</v>
      </c>
      <c r="Z84" s="369"/>
    </row>
    <row r="85" spans="1:26" s="37" customFormat="1" ht="150" customHeight="1" x14ac:dyDescent="0.25">
      <c r="A85" s="336"/>
      <c r="B85" s="347"/>
      <c r="C85" s="338" t="s">
        <v>2007</v>
      </c>
      <c r="D85" s="338"/>
      <c r="E85" s="164" t="s">
        <v>2008</v>
      </c>
      <c r="F85" s="164" t="s">
        <v>2009</v>
      </c>
      <c r="G85" s="359" t="s">
        <v>2010</v>
      </c>
      <c r="H85" s="162" t="s">
        <v>2011</v>
      </c>
      <c r="I85" s="162" t="s">
        <v>2012</v>
      </c>
      <c r="J85" s="351">
        <f t="shared" si="1"/>
        <v>192</v>
      </c>
      <c r="K85" s="401">
        <v>16</v>
      </c>
      <c r="L85" s="401">
        <v>16</v>
      </c>
      <c r="M85" s="401">
        <v>16</v>
      </c>
      <c r="N85" s="401">
        <v>16</v>
      </c>
      <c r="O85" s="401">
        <v>16</v>
      </c>
      <c r="P85" s="401">
        <v>16</v>
      </c>
      <c r="Q85" s="401">
        <v>16</v>
      </c>
      <c r="R85" s="401">
        <v>16</v>
      </c>
      <c r="S85" s="401">
        <v>16</v>
      </c>
      <c r="T85" s="401">
        <v>16</v>
      </c>
      <c r="U85" s="401">
        <v>16</v>
      </c>
      <c r="V85" s="401">
        <v>16</v>
      </c>
      <c r="W85" s="400" t="s">
        <v>2013</v>
      </c>
      <c r="X85" s="164" t="s">
        <v>2002</v>
      </c>
      <c r="Y85" s="164" t="s">
        <v>2014</v>
      </c>
      <c r="Z85" s="164"/>
    </row>
    <row r="86" spans="1:26" s="37" customFormat="1" ht="57" customHeight="1" x14ac:dyDescent="0.25">
      <c r="A86" s="336" t="s">
        <v>196</v>
      </c>
      <c r="B86" s="337" t="s">
        <v>206</v>
      </c>
      <c r="C86" s="338" t="s">
        <v>1872</v>
      </c>
      <c r="D86" s="339"/>
      <c r="E86" s="340" t="s">
        <v>2015</v>
      </c>
      <c r="F86" s="164" t="s">
        <v>2016</v>
      </c>
      <c r="G86" s="359" t="s">
        <v>2017</v>
      </c>
      <c r="H86" s="162" t="s">
        <v>938</v>
      </c>
      <c r="I86" s="162" t="s">
        <v>2018</v>
      </c>
      <c r="J86" s="351">
        <f t="shared" si="1"/>
        <v>2</v>
      </c>
      <c r="K86" s="343"/>
      <c r="L86" s="343"/>
      <c r="M86" s="402">
        <v>1</v>
      </c>
      <c r="N86" s="343"/>
      <c r="O86" s="343"/>
      <c r="P86" s="343"/>
      <c r="Q86" s="343"/>
      <c r="R86" s="343"/>
      <c r="S86" s="343"/>
      <c r="T86" s="343"/>
      <c r="U86" s="351">
        <v>1</v>
      </c>
      <c r="V86" s="343"/>
      <c r="W86" s="164" t="s">
        <v>2019</v>
      </c>
      <c r="X86" s="164" t="s">
        <v>2020</v>
      </c>
      <c r="Y86" s="164" t="s">
        <v>2003</v>
      </c>
      <c r="Z86" s="369"/>
    </row>
    <row r="87" spans="1:26" s="37" customFormat="1" ht="45" customHeight="1" x14ac:dyDescent="0.25">
      <c r="A87" s="336"/>
      <c r="B87" s="337"/>
      <c r="C87" s="345" t="s">
        <v>2021</v>
      </c>
      <c r="D87" s="337" t="s">
        <v>2022</v>
      </c>
      <c r="E87" s="353" t="s">
        <v>2023</v>
      </c>
      <c r="F87" s="353" t="s">
        <v>2024</v>
      </c>
      <c r="G87" s="164" t="s">
        <v>2025</v>
      </c>
      <c r="H87" s="162" t="s">
        <v>2026</v>
      </c>
      <c r="I87" s="162" t="s">
        <v>1854</v>
      </c>
      <c r="J87" s="351">
        <f t="shared" si="1"/>
        <v>3</v>
      </c>
      <c r="K87" s="343">
        <v>1</v>
      </c>
      <c r="L87" s="343"/>
      <c r="M87" s="343"/>
      <c r="N87" s="343"/>
      <c r="O87" s="343"/>
      <c r="P87" s="343">
        <v>1</v>
      </c>
      <c r="Q87" s="343"/>
      <c r="R87" s="343"/>
      <c r="S87" s="343"/>
      <c r="T87" s="343"/>
      <c r="U87" s="343"/>
      <c r="V87" s="343">
        <v>1</v>
      </c>
      <c r="W87" s="164" t="s">
        <v>1855</v>
      </c>
      <c r="X87" s="164" t="s">
        <v>1856</v>
      </c>
      <c r="Y87" s="164" t="s">
        <v>1857</v>
      </c>
      <c r="Z87" s="344"/>
    </row>
    <row r="88" spans="1:26" s="37" customFormat="1" ht="123.75" customHeight="1" x14ac:dyDescent="0.25">
      <c r="A88" s="336"/>
      <c r="B88" s="337"/>
      <c r="C88" s="347"/>
      <c r="D88" s="337"/>
      <c r="E88" s="353"/>
      <c r="F88" s="353"/>
      <c r="G88" s="164" t="s">
        <v>2027</v>
      </c>
      <c r="H88" s="162" t="s">
        <v>2028</v>
      </c>
      <c r="I88" s="162" t="s">
        <v>2029</v>
      </c>
      <c r="J88" s="351">
        <f t="shared" si="1"/>
        <v>2</v>
      </c>
      <c r="K88" s="387"/>
      <c r="L88" s="387">
        <v>1</v>
      </c>
      <c r="M88" s="387"/>
      <c r="N88" s="387"/>
      <c r="O88" s="387"/>
      <c r="P88" s="387"/>
      <c r="Q88" s="387"/>
      <c r="R88" s="387"/>
      <c r="S88" s="387"/>
      <c r="T88" s="387"/>
      <c r="U88" s="387"/>
      <c r="V88" s="387">
        <v>1</v>
      </c>
      <c r="W88" s="164" t="s">
        <v>2030</v>
      </c>
      <c r="X88" s="164" t="s">
        <v>1856</v>
      </c>
      <c r="Y88" s="164" t="s">
        <v>2031</v>
      </c>
      <c r="Z88" s="344"/>
    </row>
    <row r="89" spans="1:26" s="37" customFormat="1" ht="71.25" customHeight="1" x14ac:dyDescent="0.25">
      <c r="A89" s="336"/>
      <c r="B89" s="337"/>
      <c r="C89" s="398"/>
      <c r="D89" s="337"/>
      <c r="E89" s="339" t="s">
        <v>259</v>
      </c>
      <c r="F89" s="339" t="s">
        <v>893</v>
      </c>
      <c r="G89" s="359"/>
      <c r="H89" s="160" t="s">
        <v>262</v>
      </c>
      <c r="I89" s="160" t="s">
        <v>263</v>
      </c>
      <c r="J89" s="161">
        <f t="shared" si="1"/>
        <v>1</v>
      </c>
      <c r="K89" s="162"/>
      <c r="L89" s="162"/>
      <c r="M89" s="161">
        <v>0.5</v>
      </c>
      <c r="N89" s="161">
        <v>0.5</v>
      </c>
      <c r="O89" s="162"/>
      <c r="P89" s="162"/>
      <c r="Q89" s="162"/>
      <c r="R89" s="163"/>
      <c r="S89" s="162"/>
      <c r="T89" s="162"/>
      <c r="U89" s="162"/>
      <c r="V89" s="163"/>
      <c r="W89" s="164" t="s">
        <v>187</v>
      </c>
      <c r="X89" s="164" t="s">
        <v>1878</v>
      </c>
      <c r="Y89" s="164" t="s">
        <v>1886</v>
      </c>
      <c r="Z89" s="344"/>
    </row>
    <row r="90" spans="1:26" s="37" customFormat="1" ht="40.5" customHeight="1" x14ac:dyDescent="0.25">
      <c r="A90" s="336"/>
      <c r="B90" s="337"/>
      <c r="C90" s="345" t="s">
        <v>1849</v>
      </c>
      <c r="D90" s="337"/>
      <c r="E90" s="353" t="s">
        <v>2032</v>
      </c>
      <c r="F90" s="353" t="s">
        <v>2033</v>
      </c>
      <c r="G90" s="164" t="s">
        <v>2034</v>
      </c>
      <c r="H90" s="162" t="s">
        <v>2026</v>
      </c>
      <c r="I90" s="162" t="s">
        <v>1854</v>
      </c>
      <c r="J90" s="343">
        <f t="shared" si="1"/>
        <v>2</v>
      </c>
      <c r="K90" s="343"/>
      <c r="L90" s="343"/>
      <c r="M90" s="343">
        <v>1</v>
      </c>
      <c r="N90" s="343"/>
      <c r="O90" s="343">
        <v>1</v>
      </c>
      <c r="P90" s="343"/>
      <c r="Q90" s="343"/>
      <c r="R90" s="343"/>
      <c r="S90" s="343"/>
      <c r="T90" s="343"/>
      <c r="U90" s="343"/>
      <c r="V90" s="343"/>
      <c r="W90" s="164" t="s">
        <v>1855</v>
      </c>
      <c r="X90" s="164" t="s">
        <v>1856</v>
      </c>
      <c r="Y90" s="164" t="s">
        <v>1857</v>
      </c>
      <c r="Z90" s="344"/>
    </row>
    <row r="91" spans="1:26" s="37" customFormat="1" ht="87.75" customHeight="1" x14ac:dyDescent="0.25">
      <c r="A91" s="336"/>
      <c r="B91" s="337"/>
      <c r="C91" s="347"/>
      <c r="D91" s="337"/>
      <c r="E91" s="353"/>
      <c r="F91" s="353"/>
      <c r="G91" s="369" t="s">
        <v>2035</v>
      </c>
      <c r="H91" s="162" t="s">
        <v>2036</v>
      </c>
      <c r="I91" s="343" t="s">
        <v>2037</v>
      </c>
      <c r="J91" s="387">
        <f t="shared" si="1"/>
        <v>1</v>
      </c>
      <c r="K91" s="343"/>
      <c r="L91" s="343"/>
      <c r="M91" s="343"/>
      <c r="N91" s="387">
        <v>1</v>
      </c>
      <c r="O91" s="343"/>
      <c r="P91" s="343"/>
      <c r="Q91" s="343"/>
      <c r="R91" s="343"/>
      <c r="S91" s="343"/>
      <c r="T91" s="343"/>
      <c r="U91" s="343"/>
      <c r="V91" s="343"/>
      <c r="W91" s="164" t="s">
        <v>2038</v>
      </c>
      <c r="X91" s="164" t="s">
        <v>1856</v>
      </c>
      <c r="Y91" s="164" t="s">
        <v>1857</v>
      </c>
      <c r="Z91" s="344"/>
    </row>
    <row r="92" spans="1:26" s="37" customFormat="1" ht="66" customHeight="1" x14ac:dyDescent="0.25">
      <c r="A92" s="336" t="s">
        <v>249</v>
      </c>
      <c r="B92" s="337" t="s">
        <v>902</v>
      </c>
      <c r="C92" s="337" t="s">
        <v>1893</v>
      </c>
      <c r="D92" s="337"/>
      <c r="E92" s="353" t="s">
        <v>2039</v>
      </c>
      <c r="F92" s="353" t="s">
        <v>2040</v>
      </c>
      <c r="G92" s="359" t="s">
        <v>2041</v>
      </c>
      <c r="H92" s="368" t="s">
        <v>2042</v>
      </c>
      <c r="I92" s="368" t="s">
        <v>1988</v>
      </c>
      <c r="J92" s="351">
        <f t="shared" si="1"/>
        <v>360</v>
      </c>
      <c r="K92" s="351">
        <v>30</v>
      </c>
      <c r="L92" s="351">
        <v>30</v>
      </c>
      <c r="M92" s="351">
        <v>30</v>
      </c>
      <c r="N92" s="351">
        <v>30</v>
      </c>
      <c r="O92" s="351">
        <v>30</v>
      </c>
      <c r="P92" s="351">
        <v>30</v>
      </c>
      <c r="Q92" s="351">
        <v>30</v>
      </c>
      <c r="R92" s="351">
        <v>30</v>
      </c>
      <c r="S92" s="351">
        <v>30</v>
      </c>
      <c r="T92" s="351">
        <v>30</v>
      </c>
      <c r="U92" s="351">
        <v>30</v>
      </c>
      <c r="V92" s="351">
        <v>30</v>
      </c>
      <c r="W92" s="359" t="s">
        <v>2043</v>
      </c>
      <c r="X92" s="164" t="s">
        <v>1737</v>
      </c>
      <c r="Y92" s="164" t="s">
        <v>1781</v>
      </c>
      <c r="Z92" s="344"/>
    </row>
    <row r="93" spans="1:26" s="37" customFormat="1" ht="50.25" customHeight="1" x14ac:dyDescent="0.25">
      <c r="A93" s="336"/>
      <c r="B93" s="337"/>
      <c r="C93" s="337"/>
      <c r="D93" s="337"/>
      <c r="E93" s="353"/>
      <c r="F93" s="353"/>
      <c r="G93" s="359" t="s">
        <v>2044</v>
      </c>
      <c r="H93" s="368" t="s">
        <v>2042</v>
      </c>
      <c r="I93" s="368" t="s">
        <v>1988</v>
      </c>
      <c r="J93" s="351">
        <f t="shared" si="1"/>
        <v>300</v>
      </c>
      <c r="K93" s="351">
        <v>25</v>
      </c>
      <c r="L93" s="351">
        <v>25</v>
      </c>
      <c r="M93" s="351">
        <v>25</v>
      </c>
      <c r="N93" s="351">
        <v>25</v>
      </c>
      <c r="O93" s="351">
        <v>25</v>
      </c>
      <c r="P93" s="351">
        <v>25</v>
      </c>
      <c r="Q93" s="351">
        <v>25</v>
      </c>
      <c r="R93" s="351">
        <v>25</v>
      </c>
      <c r="S93" s="351">
        <v>25</v>
      </c>
      <c r="T93" s="351">
        <v>25</v>
      </c>
      <c r="U93" s="351">
        <v>25</v>
      </c>
      <c r="V93" s="351">
        <v>25</v>
      </c>
      <c r="W93" s="359" t="s">
        <v>2045</v>
      </c>
      <c r="X93" s="164" t="s">
        <v>1737</v>
      </c>
      <c r="Y93" s="164" t="s">
        <v>1781</v>
      </c>
      <c r="Z93" s="344"/>
    </row>
    <row r="94" spans="1:26" s="37" customFormat="1" ht="49.5" customHeight="1" x14ac:dyDescent="0.25">
      <c r="A94" s="336"/>
      <c r="B94" s="337"/>
      <c r="C94" s="337"/>
      <c r="D94" s="337"/>
      <c r="E94" s="353"/>
      <c r="F94" s="353"/>
      <c r="G94" s="359" t="s">
        <v>2046</v>
      </c>
      <c r="H94" s="368" t="s">
        <v>2042</v>
      </c>
      <c r="I94" s="368" t="s">
        <v>1988</v>
      </c>
      <c r="J94" s="351">
        <f t="shared" si="1"/>
        <v>360</v>
      </c>
      <c r="K94" s="351">
        <v>30</v>
      </c>
      <c r="L94" s="351">
        <v>30</v>
      </c>
      <c r="M94" s="351">
        <v>30</v>
      </c>
      <c r="N94" s="351">
        <v>30</v>
      </c>
      <c r="O94" s="351">
        <v>30</v>
      </c>
      <c r="P94" s="351">
        <v>30</v>
      </c>
      <c r="Q94" s="351">
        <v>30</v>
      </c>
      <c r="R94" s="351">
        <v>30</v>
      </c>
      <c r="S94" s="351">
        <v>30</v>
      </c>
      <c r="T94" s="351">
        <v>30</v>
      </c>
      <c r="U94" s="351">
        <v>30</v>
      </c>
      <c r="V94" s="351">
        <v>30</v>
      </c>
      <c r="W94" s="359" t="s">
        <v>2047</v>
      </c>
      <c r="X94" s="164" t="s">
        <v>1737</v>
      </c>
      <c r="Y94" s="164" t="s">
        <v>1781</v>
      </c>
      <c r="Z94" s="344"/>
    </row>
    <row r="95" spans="1:26" s="37" customFormat="1" ht="50.25" customHeight="1" x14ac:dyDescent="0.25">
      <c r="A95" s="336"/>
      <c r="B95" s="337"/>
      <c r="C95" s="343" t="s">
        <v>2048</v>
      </c>
      <c r="D95" s="339" t="s">
        <v>2049</v>
      </c>
      <c r="E95" s="340" t="s">
        <v>2050</v>
      </c>
      <c r="F95" s="340" t="s">
        <v>2051</v>
      </c>
      <c r="G95" s="340" t="s">
        <v>2052</v>
      </c>
      <c r="H95" s="377" t="s">
        <v>2053</v>
      </c>
      <c r="I95" s="377" t="s">
        <v>2053</v>
      </c>
      <c r="J95" s="377">
        <f t="shared" si="1"/>
        <v>2</v>
      </c>
      <c r="K95" s="343"/>
      <c r="L95" s="343"/>
      <c r="M95" s="343"/>
      <c r="N95" s="343">
        <v>1</v>
      </c>
      <c r="O95" s="343"/>
      <c r="P95" s="343"/>
      <c r="Q95" s="343"/>
      <c r="R95" s="343"/>
      <c r="S95" s="343">
        <v>1</v>
      </c>
      <c r="T95" s="343"/>
      <c r="U95" s="343"/>
      <c r="V95" s="343"/>
      <c r="W95" s="400" t="s">
        <v>2054</v>
      </c>
      <c r="X95" s="400" t="s">
        <v>2020</v>
      </c>
      <c r="Y95" s="164" t="s">
        <v>2003</v>
      </c>
      <c r="Z95" s="369"/>
    </row>
    <row r="96" spans="1:26" s="37" customFormat="1" ht="50.25" customHeight="1" x14ac:dyDescent="0.25">
      <c r="A96" s="403"/>
      <c r="B96" s="345" t="s">
        <v>255</v>
      </c>
      <c r="C96" s="404" t="s">
        <v>1990</v>
      </c>
      <c r="D96" s="405" t="s">
        <v>2055</v>
      </c>
      <c r="E96" s="406"/>
      <c r="F96" s="406" t="s">
        <v>2056</v>
      </c>
      <c r="G96" s="406"/>
      <c r="H96" s="361" t="s">
        <v>2057</v>
      </c>
      <c r="I96" s="407" t="s">
        <v>2058</v>
      </c>
      <c r="J96" s="408">
        <f t="shared" si="1"/>
        <v>25</v>
      </c>
      <c r="K96" s="409"/>
      <c r="L96" s="409">
        <v>10</v>
      </c>
      <c r="M96" s="409">
        <v>15</v>
      </c>
      <c r="N96" s="409"/>
      <c r="O96" s="409"/>
      <c r="P96" s="409"/>
      <c r="Q96" s="409"/>
      <c r="R96" s="409"/>
      <c r="S96" s="409"/>
      <c r="T96" s="409"/>
      <c r="U96" s="409"/>
      <c r="V96" s="409"/>
      <c r="W96" s="410" t="s">
        <v>2059</v>
      </c>
      <c r="X96" s="410" t="s">
        <v>1737</v>
      </c>
      <c r="Y96" s="411" t="s">
        <v>2060</v>
      </c>
      <c r="Z96" s="360">
        <v>200000</v>
      </c>
    </row>
    <row r="97" spans="1:26" s="37" customFormat="1" ht="51" customHeight="1" x14ac:dyDescent="0.25">
      <c r="A97" s="336"/>
      <c r="B97" s="347"/>
      <c r="C97" s="343" t="s">
        <v>1872</v>
      </c>
      <c r="D97" s="412"/>
      <c r="E97" s="164" t="s">
        <v>2061</v>
      </c>
      <c r="F97" s="359" t="s">
        <v>2062</v>
      </c>
      <c r="G97" s="369"/>
      <c r="H97" s="361" t="s">
        <v>2063</v>
      </c>
      <c r="I97" s="361" t="s">
        <v>2064</v>
      </c>
      <c r="J97" s="342">
        <v>1</v>
      </c>
      <c r="K97" s="342">
        <v>1</v>
      </c>
      <c r="L97" s="342">
        <v>1</v>
      </c>
      <c r="M97" s="342">
        <v>1</v>
      </c>
      <c r="N97" s="342">
        <v>1</v>
      </c>
      <c r="O97" s="342">
        <v>1</v>
      </c>
      <c r="P97" s="342">
        <v>1</v>
      </c>
      <c r="Q97" s="342">
        <v>1</v>
      </c>
      <c r="R97" s="342">
        <v>1</v>
      </c>
      <c r="S97" s="342">
        <v>1</v>
      </c>
      <c r="T97" s="342">
        <v>1</v>
      </c>
      <c r="U97" s="342">
        <v>1</v>
      </c>
      <c r="V97" s="342">
        <v>1</v>
      </c>
      <c r="W97" s="359" t="s">
        <v>2065</v>
      </c>
      <c r="X97" s="164" t="s">
        <v>1737</v>
      </c>
      <c r="Y97" s="164" t="s">
        <v>1781</v>
      </c>
      <c r="Z97" s="344"/>
    </row>
    <row r="98" spans="1:26" x14ac:dyDescent="0.25">
      <c r="B98" s="126"/>
      <c r="C98" s="413"/>
      <c r="D98" s="126"/>
      <c r="E98" s="414"/>
      <c r="F98" s="414"/>
      <c r="G98" s="414"/>
      <c r="H98" s="413"/>
      <c r="I98" s="413"/>
      <c r="J98" s="413"/>
      <c r="K98" s="413"/>
      <c r="L98" s="413"/>
      <c r="M98" s="413"/>
      <c r="N98" s="413"/>
      <c r="O98" s="413"/>
      <c r="P98" s="413"/>
      <c r="Q98" s="413"/>
      <c r="R98" s="413"/>
      <c r="S98" s="413"/>
      <c r="T98" s="413"/>
      <c r="U98" s="413"/>
      <c r="V98" s="413"/>
      <c r="W98" s="415"/>
      <c r="X98" s="415"/>
      <c r="Y98" s="415"/>
      <c r="Z98" s="416">
        <f>SUM(Z12:Z97)</f>
        <v>57391000</v>
      </c>
    </row>
    <row r="99" spans="1:26" x14ac:dyDescent="0.25">
      <c r="B99" s="126"/>
      <c r="C99" s="413"/>
      <c r="D99" s="126"/>
      <c r="E99" s="414"/>
      <c r="F99" s="414"/>
      <c r="G99" s="414"/>
      <c r="H99" s="413"/>
      <c r="I99" s="413"/>
      <c r="J99" s="413"/>
      <c r="K99" s="413"/>
      <c r="L99" s="413"/>
      <c r="M99" s="413"/>
      <c r="N99" s="413"/>
      <c r="O99" s="413"/>
      <c r="P99" s="413"/>
      <c r="Q99" s="413"/>
      <c r="R99" s="413"/>
      <c r="S99" s="413"/>
      <c r="T99" s="413"/>
      <c r="U99" s="413"/>
      <c r="V99" s="413"/>
      <c r="W99" s="415"/>
      <c r="X99" s="415"/>
      <c r="Y99" s="415"/>
      <c r="Z99" s="417"/>
    </row>
    <row r="100" spans="1:26" x14ac:dyDescent="0.25">
      <c r="B100" s="126"/>
      <c r="C100" s="413"/>
      <c r="D100" s="126"/>
      <c r="E100" s="414"/>
      <c r="F100" s="414"/>
      <c r="G100" s="414"/>
      <c r="H100" s="413"/>
      <c r="I100" s="413"/>
      <c r="J100" s="413"/>
      <c r="K100" s="413"/>
      <c r="L100" s="413"/>
      <c r="M100" s="413"/>
      <c r="N100" s="413"/>
      <c r="O100" s="413"/>
      <c r="P100" s="413"/>
      <c r="Q100" s="413"/>
      <c r="R100" s="413"/>
      <c r="S100" s="413"/>
      <c r="T100" s="413"/>
      <c r="U100" s="413"/>
      <c r="V100" s="413"/>
      <c r="W100" s="415"/>
      <c r="X100" s="415"/>
      <c r="Y100" s="415"/>
      <c r="Z100" s="417"/>
    </row>
    <row r="101" spans="1:26" x14ac:dyDescent="0.25">
      <c r="B101" s="126"/>
      <c r="C101" s="413"/>
      <c r="D101" s="126"/>
      <c r="E101" s="414"/>
      <c r="F101" s="414"/>
      <c r="G101" s="414"/>
      <c r="H101" s="413"/>
      <c r="I101" s="413"/>
      <c r="J101" s="413"/>
      <c r="K101" s="413"/>
      <c r="L101" s="413"/>
      <c r="M101" s="413"/>
      <c r="N101" s="413"/>
      <c r="O101" s="413"/>
      <c r="P101" s="413"/>
      <c r="Q101" s="413"/>
      <c r="R101" s="413"/>
      <c r="S101" s="413"/>
      <c r="T101" s="413"/>
      <c r="U101" s="413"/>
      <c r="V101" s="413"/>
      <c r="W101" s="415"/>
      <c r="X101" s="415"/>
      <c r="Y101" s="415"/>
      <c r="Z101" s="417"/>
    </row>
    <row r="102" spans="1:26" x14ac:dyDescent="0.25">
      <c r="B102" s="126"/>
      <c r="C102" s="413"/>
      <c r="D102" s="126"/>
      <c r="E102" s="414"/>
      <c r="F102" s="414"/>
      <c r="G102" s="414"/>
      <c r="H102" s="413"/>
      <c r="I102" s="413"/>
      <c r="J102" s="413"/>
      <c r="K102" s="413"/>
      <c r="L102" s="413"/>
      <c r="M102" s="413"/>
      <c r="N102" s="413"/>
      <c r="O102" s="413"/>
      <c r="P102" s="413"/>
      <c r="Q102" s="413"/>
      <c r="R102" s="413"/>
      <c r="S102" s="413"/>
      <c r="T102" s="413"/>
      <c r="U102" s="413"/>
      <c r="V102" s="413"/>
      <c r="W102" s="415"/>
      <c r="X102" s="415"/>
      <c r="Y102" s="415"/>
      <c r="Z102" s="417"/>
    </row>
    <row r="103" spans="1:26" x14ac:dyDescent="0.25">
      <c r="B103" s="126"/>
      <c r="C103" s="413"/>
      <c r="D103" s="126"/>
      <c r="E103" s="414"/>
      <c r="F103" s="414"/>
      <c r="G103" s="414"/>
      <c r="H103" s="413"/>
      <c r="I103" s="413"/>
      <c r="J103" s="413"/>
      <c r="K103" s="413"/>
      <c r="L103" s="413"/>
      <c r="M103" s="413"/>
      <c r="N103" s="413"/>
      <c r="O103" s="413"/>
      <c r="P103" s="413"/>
      <c r="Q103" s="413"/>
      <c r="R103" s="413"/>
      <c r="S103" s="413"/>
      <c r="T103" s="413"/>
      <c r="U103" s="413"/>
      <c r="V103" s="413"/>
      <c r="W103" s="415"/>
      <c r="X103" s="415"/>
      <c r="Y103" s="415"/>
      <c r="Z103" s="417"/>
    </row>
    <row r="104" spans="1:26" x14ac:dyDescent="0.25">
      <c r="B104" s="126"/>
      <c r="C104" s="413"/>
      <c r="D104" s="126"/>
      <c r="E104" s="414"/>
      <c r="F104" s="414"/>
      <c r="G104" s="414"/>
      <c r="H104" s="413"/>
      <c r="I104" s="413"/>
      <c r="J104" s="413"/>
      <c r="K104" s="413"/>
      <c r="L104" s="413"/>
      <c r="M104" s="413"/>
      <c r="N104" s="413"/>
      <c r="O104" s="413"/>
      <c r="P104" s="413"/>
      <c r="Q104" s="413"/>
      <c r="R104" s="413"/>
      <c r="S104" s="413"/>
      <c r="T104" s="413"/>
      <c r="U104" s="413"/>
      <c r="V104" s="413"/>
      <c r="W104" s="415"/>
      <c r="X104" s="415"/>
      <c r="Y104" s="415"/>
      <c r="Z104" s="417"/>
    </row>
    <row r="105" spans="1:26" x14ac:dyDescent="0.25">
      <c r="B105" s="126"/>
      <c r="C105" s="413"/>
      <c r="D105" s="126"/>
      <c r="E105" s="414"/>
      <c r="F105" s="414"/>
      <c r="G105" s="414"/>
      <c r="H105" s="413"/>
      <c r="I105" s="413"/>
      <c r="J105" s="413"/>
      <c r="K105" s="413"/>
      <c r="L105" s="413"/>
      <c r="M105" s="413"/>
      <c r="N105" s="413"/>
      <c r="O105" s="413"/>
      <c r="P105" s="413"/>
      <c r="Q105" s="413"/>
      <c r="R105" s="413"/>
      <c r="S105" s="413"/>
      <c r="T105" s="413"/>
      <c r="U105" s="413"/>
      <c r="V105" s="413"/>
      <c r="W105" s="415"/>
      <c r="X105" s="415"/>
      <c r="Y105" s="415"/>
      <c r="Z105" s="417"/>
    </row>
    <row r="106" spans="1:26" x14ac:dyDescent="0.25">
      <c r="B106" s="126"/>
      <c r="C106" s="413"/>
      <c r="D106" s="126"/>
      <c r="E106" s="414"/>
      <c r="F106" s="414"/>
      <c r="G106" s="414"/>
      <c r="H106" s="413"/>
      <c r="I106" s="413"/>
      <c r="J106" s="413"/>
      <c r="K106" s="413"/>
      <c r="L106" s="413"/>
      <c r="M106" s="413"/>
      <c r="N106" s="413"/>
      <c r="O106" s="413"/>
      <c r="P106" s="413"/>
      <c r="Q106" s="413"/>
      <c r="R106" s="413"/>
      <c r="S106" s="413"/>
      <c r="T106" s="413"/>
      <c r="U106" s="413"/>
      <c r="V106" s="413"/>
      <c r="W106" s="415"/>
      <c r="X106" s="415"/>
      <c r="Y106" s="415"/>
      <c r="Z106" s="417"/>
    </row>
    <row r="107" spans="1:26" x14ac:dyDescent="0.25">
      <c r="B107" s="126"/>
      <c r="C107" s="413"/>
      <c r="D107" s="126"/>
      <c r="E107" s="414"/>
      <c r="F107" s="414"/>
      <c r="G107" s="414"/>
      <c r="H107" s="413"/>
      <c r="I107" s="413"/>
      <c r="J107" s="413"/>
      <c r="K107" s="413"/>
      <c r="L107" s="413"/>
      <c r="M107" s="413"/>
      <c r="N107" s="413"/>
      <c r="O107" s="413"/>
      <c r="P107" s="413"/>
      <c r="Q107" s="413"/>
      <c r="R107" s="413"/>
      <c r="S107" s="413"/>
      <c r="T107" s="413"/>
      <c r="U107" s="413"/>
      <c r="V107" s="413"/>
      <c r="W107" s="415"/>
      <c r="X107" s="415"/>
      <c r="Y107" s="415"/>
      <c r="Z107" s="417"/>
    </row>
    <row r="108" spans="1:26" x14ac:dyDescent="0.25">
      <c r="B108" s="126"/>
      <c r="C108" s="413"/>
      <c r="D108" s="126"/>
      <c r="E108" s="414"/>
      <c r="F108" s="414"/>
      <c r="G108" s="414"/>
      <c r="H108" s="413"/>
      <c r="I108" s="413"/>
      <c r="J108" s="413"/>
      <c r="K108" s="413"/>
      <c r="L108" s="413"/>
      <c r="M108" s="413"/>
      <c r="N108" s="413"/>
      <c r="O108" s="413"/>
      <c r="P108" s="413"/>
      <c r="Q108" s="413"/>
      <c r="R108" s="413"/>
      <c r="S108" s="413"/>
      <c r="T108" s="413"/>
      <c r="U108" s="413"/>
      <c r="V108" s="413"/>
      <c r="W108" s="415"/>
      <c r="X108" s="415"/>
      <c r="Y108" s="415"/>
      <c r="Z108" s="417"/>
    </row>
    <row r="109" spans="1:26" x14ac:dyDescent="0.25">
      <c r="B109" s="126"/>
      <c r="C109" s="413"/>
      <c r="D109" s="126"/>
      <c r="E109" s="414"/>
      <c r="F109" s="414"/>
      <c r="G109" s="414"/>
      <c r="H109" s="413"/>
      <c r="I109" s="413"/>
      <c r="J109" s="413"/>
      <c r="K109" s="413"/>
      <c r="L109" s="413"/>
      <c r="M109" s="413"/>
      <c r="N109" s="413"/>
      <c r="O109" s="413"/>
      <c r="P109" s="413"/>
      <c r="Q109" s="413"/>
      <c r="R109" s="413"/>
      <c r="S109" s="413"/>
      <c r="T109" s="413"/>
      <c r="U109" s="413"/>
      <c r="V109" s="413"/>
      <c r="W109" s="415"/>
      <c r="X109" s="415"/>
      <c r="Y109" s="415"/>
      <c r="Z109" s="417"/>
    </row>
    <row r="110" spans="1:26" x14ac:dyDescent="0.25">
      <c r="B110" s="126"/>
      <c r="C110" s="413"/>
      <c r="D110" s="126"/>
      <c r="E110" s="414"/>
      <c r="F110" s="414"/>
      <c r="G110" s="414"/>
      <c r="H110" s="413"/>
      <c r="I110" s="413"/>
      <c r="J110" s="413"/>
      <c r="K110" s="413"/>
      <c r="L110" s="413"/>
      <c r="M110" s="413"/>
      <c r="N110" s="413"/>
      <c r="O110" s="413"/>
      <c r="P110" s="413"/>
      <c r="Q110" s="413"/>
      <c r="R110" s="413"/>
      <c r="S110" s="413"/>
      <c r="T110" s="413"/>
      <c r="U110" s="413"/>
      <c r="V110" s="413"/>
      <c r="W110" s="415"/>
      <c r="X110" s="415"/>
      <c r="Y110" s="415"/>
      <c r="Z110" s="417"/>
    </row>
    <row r="111" spans="1:26" x14ac:dyDescent="0.25">
      <c r="B111" s="126"/>
      <c r="C111" s="413"/>
      <c r="D111" s="126"/>
      <c r="E111" s="414"/>
      <c r="F111" s="414"/>
      <c r="G111" s="414"/>
      <c r="H111" s="413"/>
      <c r="I111" s="413"/>
      <c r="J111" s="413"/>
      <c r="K111" s="413"/>
      <c r="L111" s="413"/>
      <c r="M111" s="413"/>
      <c r="N111" s="413"/>
      <c r="O111" s="413"/>
      <c r="P111" s="413"/>
      <c r="Q111" s="413"/>
      <c r="R111" s="413"/>
      <c r="S111" s="413"/>
      <c r="T111" s="413"/>
      <c r="U111" s="413"/>
      <c r="V111" s="413"/>
      <c r="W111" s="415"/>
      <c r="X111" s="415"/>
      <c r="Y111" s="415"/>
      <c r="Z111" s="417"/>
    </row>
    <row r="112" spans="1:26" x14ac:dyDescent="0.25">
      <c r="B112" s="126"/>
      <c r="C112" s="413"/>
      <c r="D112" s="126"/>
      <c r="E112" s="414"/>
      <c r="F112" s="414"/>
      <c r="G112" s="414"/>
      <c r="H112" s="413"/>
      <c r="I112" s="413"/>
      <c r="J112" s="413"/>
      <c r="K112" s="413"/>
      <c r="L112" s="413"/>
      <c r="M112" s="413"/>
      <c r="N112" s="413"/>
      <c r="O112" s="413"/>
      <c r="P112" s="413"/>
      <c r="Q112" s="413"/>
      <c r="R112" s="413"/>
      <c r="S112" s="413"/>
      <c r="T112" s="413"/>
      <c r="U112" s="413"/>
      <c r="V112" s="413"/>
      <c r="W112" s="415"/>
      <c r="X112" s="415"/>
      <c r="Y112" s="415"/>
      <c r="Z112" s="417"/>
    </row>
    <row r="113" spans="2:26" x14ac:dyDescent="0.25">
      <c r="B113" s="126"/>
      <c r="C113" s="413"/>
      <c r="D113" s="126"/>
      <c r="E113" s="414"/>
      <c r="F113" s="414"/>
      <c r="G113" s="414"/>
      <c r="H113" s="413"/>
      <c r="I113" s="413"/>
      <c r="J113" s="413"/>
      <c r="K113" s="413"/>
      <c r="L113" s="413"/>
      <c r="M113" s="413"/>
      <c r="N113" s="413"/>
      <c r="O113" s="413"/>
      <c r="P113" s="413"/>
      <c r="Q113" s="413"/>
      <c r="R113" s="413"/>
      <c r="S113" s="413"/>
      <c r="T113" s="413"/>
      <c r="U113" s="413"/>
      <c r="V113" s="413"/>
      <c r="W113" s="415"/>
      <c r="X113" s="415"/>
      <c r="Y113" s="415"/>
      <c r="Z113" s="417"/>
    </row>
    <row r="114" spans="2:26" x14ac:dyDescent="0.25">
      <c r="B114" s="126"/>
      <c r="C114" s="413"/>
      <c r="D114" s="126"/>
      <c r="E114" s="414"/>
      <c r="F114" s="414"/>
      <c r="G114" s="414"/>
      <c r="H114" s="413"/>
      <c r="I114" s="413"/>
      <c r="J114" s="413"/>
      <c r="K114" s="413"/>
      <c r="L114" s="413"/>
      <c r="M114" s="413"/>
      <c r="N114" s="413"/>
      <c r="O114" s="413"/>
      <c r="P114" s="413"/>
      <c r="Q114" s="413"/>
      <c r="R114" s="413"/>
      <c r="S114" s="413"/>
      <c r="T114" s="413"/>
      <c r="U114" s="413"/>
      <c r="V114" s="413"/>
      <c r="W114" s="415"/>
      <c r="X114" s="415"/>
      <c r="Y114" s="415"/>
      <c r="Z114" s="417"/>
    </row>
    <row r="115" spans="2:26" x14ac:dyDescent="0.25">
      <c r="B115" s="126"/>
      <c r="C115" s="413"/>
      <c r="D115" s="126"/>
      <c r="E115" s="414"/>
      <c r="F115" s="414"/>
      <c r="G115" s="414"/>
      <c r="H115" s="413"/>
      <c r="I115" s="413"/>
      <c r="J115" s="413"/>
      <c r="K115" s="413"/>
      <c r="L115" s="413"/>
      <c r="M115" s="413"/>
      <c r="N115" s="413"/>
      <c r="O115" s="413"/>
      <c r="P115" s="413"/>
      <c r="Q115" s="413"/>
      <c r="R115" s="413"/>
      <c r="S115" s="413"/>
      <c r="T115" s="413"/>
      <c r="U115" s="413"/>
      <c r="V115" s="413"/>
      <c r="W115" s="415"/>
      <c r="X115" s="415"/>
      <c r="Y115" s="415"/>
      <c r="Z115" s="417"/>
    </row>
    <row r="116" spans="2:26" x14ac:dyDescent="0.25">
      <c r="B116" s="126"/>
      <c r="C116" s="413"/>
      <c r="D116" s="126"/>
      <c r="E116" s="414"/>
      <c r="F116" s="414"/>
      <c r="G116" s="414"/>
      <c r="H116" s="413"/>
      <c r="I116" s="413"/>
      <c r="J116" s="413"/>
      <c r="K116" s="413"/>
      <c r="L116" s="413"/>
      <c r="M116" s="413"/>
      <c r="N116" s="413"/>
      <c r="O116" s="413"/>
      <c r="P116" s="413"/>
      <c r="Q116" s="413"/>
      <c r="R116" s="413"/>
      <c r="S116" s="413"/>
      <c r="T116" s="413"/>
      <c r="U116" s="413"/>
      <c r="V116" s="413"/>
      <c r="W116" s="415"/>
      <c r="X116" s="415"/>
      <c r="Y116" s="415"/>
      <c r="Z116" s="417"/>
    </row>
    <row r="117" spans="2:26" x14ac:dyDescent="0.25">
      <c r="B117" s="126"/>
      <c r="C117" s="413"/>
      <c r="D117" s="126"/>
      <c r="E117" s="414"/>
      <c r="F117" s="414"/>
      <c r="G117" s="414"/>
      <c r="H117" s="413"/>
      <c r="I117" s="413"/>
      <c r="J117" s="413"/>
      <c r="K117" s="413"/>
      <c r="L117" s="413"/>
      <c r="M117" s="413"/>
      <c r="N117" s="413"/>
      <c r="O117" s="413"/>
      <c r="P117" s="413"/>
      <c r="Q117" s="413"/>
      <c r="R117" s="413"/>
      <c r="S117" s="413"/>
      <c r="T117" s="413"/>
      <c r="U117" s="413"/>
      <c r="V117" s="413"/>
      <c r="W117" s="415"/>
      <c r="X117" s="415"/>
      <c r="Y117" s="415"/>
      <c r="Z117" s="418"/>
    </row>
    <row r="118" spans="2:26" x14ac:dyDescent="0.25">
      <c r="B118" s="126"/>
      <c r="C118" s="413"/>
      <c r="D118" s="126"/>
      <c r="E118" s="414"/>
      <c r="F118" s="414"/>
      <c r="G118" s="414"/>
      <c r="H118" s="413"/>
      <c r="I118" s="413"/>
      <c r="J118" s="413"/>
      <c r="K118" s="413"/>
      <c r="L118" s="413"/>
      <c r="M118" s="413"/>
      <c r="N118" s="413"/>
      <c r="O118" s="413"/>
      <c r="P118" s="413"/>
      <c r="Q118" s="413"/>
      <c r="R118" s="413"/>
      <c r="S118" s="413"/>
      <c r="T118" s="413"/>
      <c r="U118" s="413"/>
      <c r="V118" s="413"/>
      <c r="W118" s="415"/>
      <c r="X118" s="415"/>
      <c r="Y118" s="415"/>
      <c r="Z118" s="418"/>
    </row>
    <row r="119" spans="2:26" x14ac:dyDescent="0.25">
      <c r="B119" s="126"/>
      <c r="C119" s="413"/>
      <c r="D119" s="126"/>
      <c r="E119" s="414"/>
      <c r="F119" s="414"/>
      <c r="G119" s="414"/>
      <c r="H119" s="413"/>
      <c r="I119" s="413"/>
      <c r="J119" s="413"/>
      <c r="K119" s="413"/>
      <c r="L119" s="413"/>
      <c r="M119" s="413"/>
      <c r="N119" s="413"/>
      <c r="O119" s="413"/>
      <c r="P119" s="413"/>
      <c r="Q119" s="413"/>
      <c r="R119" s="413"/>
      <c r="S119" s="413"/>
      <c r="T119" s="413"/>
      <c r="U119" s="413"/>
      <c r="V119" s="413"/>
      <c r="W119" s="415"/>
      <c r="X119" s="415"/>
      <c r="Y119" s="415"/>
      <c r="Z119" s="418"/>
    </row>
    <row r="120" spans="2:26" x14ac:dyDescent="0.25">
      <c r="B120" s="126"/>
      <c r="C120" s="413"/>
      <c r="D120" s="126"/>
      <c r="E120" s="414"/>
      <c r="F120" s="414"/>
      <c r="G120" s="414"/>
      <c r="H120" s="413"/>
      <c r="I120" s="413"/>
      <c r="J120" s="413"/>
      <c r="K120" s="413"/>
      <c r="L120" s="413"/>
      <c r="M120" s="413"/>
      <c r="N120" s="413"/>
      <c r="O120" s="413"/>
      <c r="P120" s="413"/>
      <c r="Q120" s="413"/>
      <c r="R120" s="413"/>
      <c r="S120" s="413"/>
      <c r="T120" s="413"/>
      <c r="U120" s="413"/>
      <c r="V120" s="413"/>
      <c r="W120" s="415"/>
      <c r="X120" s="415"/>
      <c r="Y120" s="415"/>
      <c r="Z120" s="418"/>
    </row>
  </sheetData>
  <mergeCells count="76">
    <mergeCell ref="B96:B97"/>
    <mergeCell ref="F87:F88"/>
    <mergeCell ref="C90:C91"/>
    <mergeCell ref="E90:E91"/>
    <mergeCell ref="F90:F91"/>
    <mergeCell ref="A92:A97"/>
    <mergeCell ref="B92:B95"/>
    <mergeCell ref="C92:C94"/>
    <mergeCell ref="D92:D94"/>
    <mergeCell ref="E92:E94"/>
    <mergeCell ref="F92:F94"/>
    <mergeCell ref="B82:B85"/>
    <mergeCell ref="C83:C84"/>
    <mergeCell ref="D83:D84"/>
    <mergeCell ref="E83:E84"/>
    <mergeCell ref="F83:F84"/>
    <mergeCell ref="A86:A91"/>
    <mergeCell ref="B86:B91"/>
    <mergeCell ref="C87:C88"/>
    <mergeCell ref="D87:D91"/>
    <mergeCell ref="E87:E88"/>
    <mergeCell ref="F68:F69"/>
    <mergeCell ref="E72:E73"/>
    <mergeCell ref="F72:F73"/>
    <mergeCell ref="E76:E78"/>
    <mergeCell ref="F76:F78"/>
    <mergeCell ref="E79:E80"/>
    <mergeCell ref="B65:B66"/>
    <mergeCell ref="C65:C66"/>
    <mergeCell ref="B67:B81"/>
    <mergeCell ref="C67:C81"/>
    <mergeCell ref="D67:D81"/>
    <mergeCell ref="E68:E69"/>
    <mergeCell ref="B57:B61"/>
    <mergeCell ref="C57:C61"/>
    <mergeCell ref="D57:D61"/>
    <mergeCell ref="E57:E61"/>
    <mergeCell ref="F57:F61"/>
    <mergeCell ref="B62:B64"/>
    <mergeCell ref="C62:C64"/>
    <mergeCell ref="D42:D51"/>
    <mergeCell ref="E42:E51"/>
    <mergeCell ref="F42:F51"/>
    <mergeCell ref="B52:B56"/>
    <mergeCell ref="C52:C56"/>
    <mergeCell ref="D52:D55"/>
    <mergeCell ref="B31:B33"/>
    <mergeCell ref="D31:D33"/>
    <mergeCell ref="E31:E33"/>
    <mergeCell ref="F31:F33"/>
    <mergeCell ref="C34:C51"/>
    <mergeCell ref="B36:B41"/>
    <mergeCell ref="D36:D37"/>
    <mergeCell ref="E36:E37"/>
    <mergeCell ref="F36:F37"/>
    <mergeCell ref="B42:B51"/>
    <mergeCell ref="K10:V10"/>
    <mergeCell ref="W10:W11"/>
    <mergeCell ref="X10:X11"/>
    <mergeCell ref="Y10:Y11"/>
    <mergeCell ref="Z10:Z11"/>
    <mergeCell ref="A12:A85"/>
    <mergeCell ref="B12:B30"/>
    <mergeCell ref="C13:C18"/>
    <mergeCell ref="C19:C23"/>
    <mergeCell ref="C26:C33"/>
    <mergeCell ref="B5:X5"/>
    <mergeCell ref="A9:C10"/>
    <mergeCell ref="D9:Z9"/>
    <mergeCell ref="D10:D11"/>
    <mergeCell ref="E10:E11"/>
    <mergeCell ref="F10:F11"/>
    <mergeCell ref="G10:G11"/>
    <mergeCell ref="H10:H11"/>
    <mergeCell ref="I10:I11"/>
    <mergeCell ref="J10:J11"/>
  </mergeCells>
  <pageMargins left="0.19685039370078741" right="0.19685039370078741" top="0.19685039370078741" bottom="0.19685039370078741" header="0.31496062992125984" footer="0.31496062992125984"/>
  <pageSetup scale="20" orientation="landscape" r:id="rId1"/>
  <rowBreaks count="2" manualBreakCount="2">
    <brk id="41" max="25" man="1"/>
    <brk id="75" max="25"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XFA125"/>
  <sheetViews>
    <sheetView showGridLines="0" zoomScale="60" zoomScaleNormal="60" zoomScaleSheetLayoutView="50" workbookViewId="0">
      <selection activeCell="E7" sqref="E7:AA7"/>
    </sheetView>
  </sheetViews>
  <sheetFormatPr baseColWidth="10" defaultColWidth="11.42578125" defaultRowHeight="18" x14ac:dyDescent="0.25"/>
  <cols>
    <col min="1" max="1" width="0.5703125" style="125" customWidth="1"/>
    <col min="2" max="2" width="40.7109375" style="125" customWidth="1"/>
    <col min="3" max="3" width="41.42578125" style="125" customWidth="1"/>
    <col min="4" max="4" width="24" style="125" customWidth="1"/>
    <col min="5" max="5" width="29.140625" style="125" customWidth="1"/>
    <col min="6" max="6" width="47.85546875" style="125" customWidth="1"/>
    <col min="7" max="7" width="48" style="125" customWidth="1"/>
    <col min="8" max="8" width="54.5703125" style="125" customWidth="1"/>
    <col min="9" max="9" width="29" style="125" bestFit="1" customWidth="1"/>
    <col min="10" max="10" width="30.5703125" style="125" customWidth="1"/>
    <col min="11" max="11" width="24.5703125" style="125" customWidth="1"/>
    <col min="12" max="23" width="16" style="249" customWidth="1"/>
    <col min="24" max="24" width="30.5703125" style="125" customWidth="1"/>
    <col min="25" max="25" width="28.140625" style="125" customWidth="1"/>
    <col min="26" max="26" width="28.5703125" style="125" customWidth="1"/>
    <col min="27" max="27" width="22.7109375" style="167" customWidth="1"/>
    <col min="28" max="38" width="11.42578125" style="167"/>
    <col min="39" max="39" width="5" style="125" customWidth="1"/>
    <col min="40" max="16384" width="11.42578125" style="125"/>
  </cols>
  <sheetData>
    <row r="5" spans="1:38" ht="33.75" customHeight="1" x14ac:dyDescent="0.25">
      <c r="C5" s="419" t="s">
        <v>0</v>
      </c>
      <c r="D5" s="419"/>
      <c r="E5" s="419"/>
      <c r="F5" s="419"/>
      <c r="G5" s="419"/>
      <c r="H5" s="419"/>
      <c r="I5" s="419"/>
      <c r="J5" s="419"/>
      <c r="K5" s="419"/>
      <c r="L5" s="419"/>
      <c r="M5" s="419"/>
      <c r="N5" s="419"/>
      <c r="O5" s="419"/>
      <c r="P5" s="419"/>
      <c r="Q5" s="419"/>
      <c r="R5" s="419"/>
      <c r="S5" s="419"/>
      <c r="T5" s="419"/>
      <c r="U5" s="419"/>
      <c r="V5" s="419"/>
      <c r="W5" s="419"/>
      <c r="X5" s="419"/>
      <c r="Y5" s="419"/>
    </row>
    <row r="6" spans="1:38" ht="37.5" customHeight="1" thickBot="1" x14ac:dyDescent="0.3"/>
    <row r="7" spans="1:38" ht="36" customHeight="1" thickTop="1" x14ac:dyDescent="0.25">
      <c r="B7" s="420" t="s">
        <v>1</v>
      </c>
      <c r="C7" s="421"/>
      <c r="D7" s="421"/>
      <c r="E7" s="421" t="s">
        <v>2066</v>
      </c>
      <c r="F7" s="421"/>
      <c r="G7" s="421"/>
      <c r="H7" s="421"/>
      <c r="I7" s="421"/>
      <c r="J7" s="421"/>
      <c r="K7" s="421"/>
      <c r="L7" s="421"/>
      <c r="M7" s="421"/>
      <c r="N7" s="421"/>
      <c r="O7" s="421"/>
      <c r="P7" s="421"/>
      <c r="Q7" s="421"/>
      <c r="R7" s="421"/>
      <c r="S7" s="421"/>
      <c r="T7" s="421"/>
      <c r="U7" s="421"/>
      <c r="V7" s="421"/>
      <c r="W7" s="421"/>
      <c r="X7" s="421"/>
      <c r="Y7" s="421"/>
      <c r="Z7" s="421"/>
      <c r="AA7" s="422"/>
    </row>
    <row r="8" spans="1:38" ht="29.25" customHeight="1" x14ac:dyDescent="0.25">
      <c r="B8" s="423"/>
      <c r="C8" s="173"/>
      <c r="D8" s="173"/>
      <c r="E8" s="173" t="s">
        <v>3</v>
      </c>
      <c r="F8" s="173" t="s">
        <v>4</v>
      </c>
      <c r="G8" s="173" t="s">
        <v>5</v>
      </c>
      <c r="H8" s="173" t="s">
        <v>6</v>
      </c>
      <c r="I8" s="173" t="s">
        <v>7</v>
      </c>
      <c r="J8" s="173" t="s">
        <v>267</v>
      </c>
      <c r="K8" s="173" t="s">
        <v>9</v>
      </c>
      <c r="L8" s="173" t="s">
        <v>10</v>
      </c>
      <c r="M8" s="173"/>
      <c r="N8" s="173"/>
      <c r="O8" s="173"/>
      <c r="P8" s="173"/>
      <c r="Q8" s="173"/>
      <c r="R8" s="173"/>
      <c r="S8" s="173"/>
      <c r="T8" s="173"/>
      <c r="U8" s="173"/>
      <c r="V8" s="173"/>
      <c r="W8" s="173"/>
      <c r="X8" s="173" t="s">
        <v>11</v>
      </c>
      <c r="Y8" s="173" t="s">
        <v>12</v>
      </c>
      <c r="Z8" s="173" t="s">
        <v>13</v>
      </c>
      <c r="AA8" s="424" t="s">
        <v>14</v>
      </c>
    </row>
    <row r="9" spans="1:38" ht="47.25" customHeight="1" thickBot="1" x14ac:dyDescent="0.3">
      <c r="A9" s="425"/>
      <c r="B9" s="426" t="s">
        <v>15</v>
      </c>
      <c r="C9" s="427" t="s">
        <v>16</v>
      </c>
      <c r="D9" s="427" t="s">
        <v>17</v>
      </c>
      <c r="E9" s="428"/>
      <c r="F9" s="428"/>
      <c r="G9" s="428"/>
      <c r="H9" s="428"/>
      <c r="I9" s="428"/>
      <c r="J9" s="428"/>
      <c r="K9" s="428"/>
      <c r="L9" s="427" t="s">
        <v>18</v>
      </c>
      <c r="M9" s="427" t="s">
        <v>19</v>
      </c>
      <c r="N9" s="427" t="s">
        <v>20</v>
      </c>
      <c r="O9" s="427" t="s">
        <v>21</v>
      </c>
      <c r="P9" s="427" t="s">
        <v>22</v>
      </c>
      <c r="Q9" s="427" t="s">
        <v>23</v>
      </c>
      <c r="R9" s="427" t="s">
        <v>24</v>
      </c>
      <c r="S9" s="427" t="s">
        <v>25</v>
      </c>
      <c r="T9" s="427" t="s">
        <v>26</v>
      </c>
      <c r="U9" s="427" t="s">
        <v>27</v>
      </c>
      <c r="V9" s="427" t="s">
        <v>28</v>
      </c>
      <c r="W9" s="427" t="s">
        <v>29</v>
      </c>
      <c r="X9" s="428"/>
      <c r="Y9" s="428"/>
      <c r="Z9" s="428"/>
      <c r="AA9" s="429"/>
    </row>
    <row r="10" spans="1:38" s="195" customFormat="1" ht="54.75" thickTop="1" x14ac:dyDescent="0.25">
      <c r="A10" s="430"/>
      <c r="B10" s="243" t="s">
        <v>86</v>
      </c>
      <c r="C10" s="105" t="s">
        <v>561</v>
      </c>
      <c r="D10" s="192" t="s">
        <v>2067</v>
      </c>
      <c r="E10" s="197"/>
      <c r="F10" s="197" t="s">
        <v>2068</v>
      </c>
      <c r="G10" s="197" t="s">
        <v>2069</v>
      </c>
      <c r="H10" s="431" t="s">
        <v>2070</v>
      </c>
      <c r="I10" s="197" t="s">
        <v>2071</v>
      </c>
      <c r="J10" s="197" t="s">
        <v>2072</v>
      </c>
      <c r="K10" s="199">
        <f>SUM(M10:P10)</f>
        <v>1</v>
      </c>
      <c r="L10" s="432"/>
      <c r="M10" s="432">
        <v>0.25</v>
      </c>
      <c r="N10" s="432">
        <v>0.25</v>
      </c>
      <c r="O10" s="432">
        <v>0.25</v>
      </c>
      <c r="P10" s="432">
        <v>0.25</v>
      </c>
      <c r="Q10" s="433"/>
      <c r="R10" s="192"/>
      <c r="S10" s="192"/>
      <c r="T10" s="192"/>
      <c r="U10" s="433"/>
      <c r="V10" s="192"/>
      <c r="W10" s="433"/>
      <c r="X10" s="434" t="s">
        <v>1572</v>
      </c>
      <c r="Y10" s="190" t="s">
        <v>2073</v>
      </c>
      <c r="Z10" s="190" t="s">
        <v>2074</v>
      </c>
      <c r="AA10" s="435"/>
    </row>
    <row r="11" spans="1:38" s="195" customFormat="1" ht="32.25" customHeight="1" x14ac:dyDescent="0.25">
      <c r="A11" s="430"/>
      <c r="B11" s="436"/>
      <c r="C11" s="118"/>
      <c r="D11" s="437" t="s">
        <v>2075</v>
      </c>
      <c r="E11" s="438"/>
      <c r="F11" s="102" t="s">
        <v>2076</v>
      </c>
      <c r="G11" s="102" t="s">
        <v>2077</v>
      </c>
      <c r="H11" s="102" t="s">
        <v>2078</v>
      </c>
      <c r="I11" s="102" t="s">
        <v>2079</v>
      </c>
      <c r="J11" s="102" t="s">
        <v>2079</v>
      </c>
      <c r="K11" s="437">
        <f>SUM(L11)</f>
        <v>1</v>
      </c>
      <c r="L11" s="439">
        <v>1</v>
      </c>
      <c r="M11" s="440"/>
      <c r="N11" s="440"/>
      <c r="O11" s="440"/>
      <c r="P11" s="440"/>
      <c r="Q11" s="440"/>
      <c r="R11" s="440"/>
      <c r="S11" s="440"/>
      <c r="T11" s="440"/>
      <c r="U11" s="440"/>
      <c r="V11" s="440"/>
      <c r="W11" s="440"/>
      <c r="X11" s="441" t="s">
        <v>2080</v>
      </c>
      <c r="Y11" s="442" t="s">
        <v>2081</v>
      </c>
      <c r="Z11" s="441" t="s">
        <v>2082</v>
      </c>
      <c r="AA11" s="443"/>
    </row>
    <row r="12" spans="1:38" x14ac:dyDescent="0.25">
      <c r="B12" s="436"/>
      <c r="C12" s="118"/>
      <c r="D12" s="437"/>
      <c r="E12" s="438"/>
      <c r="F12" s="102"/>
      <c r="G12" s="102"/>
      <c r="H12" s="102"/>
      <c r="I12" s="102"/>
      <c r="J12" s="102"/>
      <c r="K12" s="437"/>
      <c r="L12" s="439"/>
      <c r="M12" s="440"/>
      <c r="N12" s="440"/>
      <c r="O12" s="440"/>
      <c r="P12" s="440"/>
      <c r="Q12" s="440"/>
      <c r="R12" s="440"/>
      <c r="S12" s="440"/>
      <c r="T12" s="440"/>
      <c r="U12" s="440"/>
      <c r="V12" s="440"/>
      <c r="W12" s="440"/>
      <c r="X12" s="441"/>
      <c r="Y12" s="442"/>
      <c r="Z12" s="441"/>
      <c r="AA12" s="443"/>
      <c r="AB12" s="125"/>
      <c r="AC12" s="125"/>
      <c r="AD12" s="125"/>
      <c r="AE12" s="125"/>
      <c r="AF12" s="125"/>
      <c r="AG12" s="125"/>
      <c r="AH12" s="125"/>
      <c r="AI12" s="125"/>
      <c r="AJ12" s="125"/>
      <c r="AK12" s="125"/>
      <c r="AL12" s="125"/>
    </row>
    <row r="13" spans="1:38" x14ac:dyDescent="0.25">
      <c r="B13" s="436"/>
      <c r="C13" s="118"/>
      <c r="D13" s="437"/>
      <c r="E13" s="438"/>
      <c r="F13" s="102"/>
      <c r="G13" s="102"/>
      <c r="H13" s="102"/>
      <c r="I13" s="102"/>
      <c r="J13" s="102"/>
      <c r="K13" s="437"/>
      <c r="L13" s="439"/>
      <c r="M13" s="440"/>
      <c r="N13" s="440"/>
      <c r="O13" s="440"/>
      <c r="P13" s="440"/>
      <c r="Q13" s="440"/>
      <c r="R13" s="440"/>
      <c r="S13" s="440"/>
      <c r="T13" s="440"/>
      <c r="U13" s="440"/>
      <c r="V13" s="440"/>
      <c r="W13" s="440"/>
      <c r="X13" s="441"/>
      <c r="Y13" s="442"/>
      <c r="Z13" s="441"/>
      <c r="AA13" s="443"/>
      <c r="AB13" s="125"/>
      <c r="AC13" s="125"/>
      <c r="AD13" s="125"/>
      <c r="AE13" s="125"/>
      <c r="AF13" s="125"/>
      <c r="AG13" s="125"/>
      <c r="AH13" s="125"/>
      <c r="AI13" s="125"/>
      <c r="AJ13" s="125"/>
      <c r="AK13" s="125"/>
      <c r="AL13" s="125"/>
    </row>
    <row r="14" spans="1:38" x14ac:dyDescent="0.25">
      <c r="B14" s="436"/>
      <c r="C14" s="118"/>
      <c r="D14" s="437"/>
      <c r="E14" s="438"/>
      <c r="F14" s="102"/>
      <c r="G14" s="102"/>
      <c r="H14" s="102"/>
      <c r="I14" s="102"/>
      <c r="J14" s="102"/>
      <c r="K14" s="437"/>
      <c r="L14" s="439"/>
      <c r="M14" s="440"/>
      <c r="N14" s="440"/>
      <c r="O14" s="440"/>
      <c r="P14" s="440"/>
      <c r="Q14" s="440"/>
      <c r="R14" s="440"/>
      <c r="S14" s="440"/>
      <c r="T14" s="440"/>
      <c r="U14" s="440"/>
      <c r="V14" s="440"/>
      <c r="W14" s="440"/>
      <c r="X14" s="441"/>
      <c r="Y14" s="442"/>
      <c r="Z14" s="441"/>
      <c r="AA14" s="443"/>
      <c r="AB14" s="125"/>
      <c r="AC14" s="125"/>
      <c r="AD14" s="125"/>
      <c r="AE14" s="125"/>
      <c r="AF14" s="125"/>
      <c r="AG14" s="125"/>
      <c r="AH14" s="125"/>
      <c r="AI14" s="125"/>
      <c r="AJ14" s="125"/>
      <c r="AK14" s="125"/>
      <c r="AL14" s="125"/>
    </row>
    <row r="15" spans="1:38" x14ac:dyDescent="0.25">
      <c r="B15" s="436"/>
      <c r="C15" s="118"/>
      <c r="D15" s="437"/>
      <c r="E15" s="438"/>
      <c r="F15" s="102"/>
      <c r="G15" s="102"/>
      <c r="H15" s="102"/>
      <c r="I15" s="102"/>
      <c r="J15" s="102"/>
      <c r="K15" s="437"/>
      <c r="L15" s="439"/>
      <c r="M15" s="440"/>
      <c r="N15" s="440"/>
      <c r="O15" s="440"/>
      <c r="P15" s="440"/>
      <c r="Q15" s="440"/>
      <c r="R15" s="440"/>
      <c r="S15" s="440"/>
      <c r="T15" s="440"/>
      <c r="U15" s="440"/>
      <c r="V15" s="440"/>
      <c r="W15" s="440"/>
      <c r="X15" s="441"/>
      <c r="Y15" s="442"/>
      <c r="Z15" s="441"/>
      <c r="AA15" s="443"/>
      <c r="AB15" s="125"/>
      <c r="AC15" s="125"/>
      <c r="AD15" s="125"/>
      <c r="AE15" s="125"/>
      <c r="AF15" s="125"/>
      <c r="AG15" s="125"/>
      <c r="AH15" s="125"/>
      <c r="AI15" s="125"/>
      <c r="AJ15" s="125"/>
      <c r="AK15" s="125"/>
      <c r="AL15" s="125"/>
    </row>
    <row r="16" spans="1:38" ht="54" x14ac:dyDescent="0.25">
      <c r="B16" s="436"/>
      <c r="C16" s="118"/>
      <c r="D16" s="444" t="s">
        <v>2083</v>
      </c>
      <c r="E16" s="438"/>
      <c r="F16" s="196" t="s">
        <v>2084</v>
      </c>
      <c r="G16" s="445" t="s">
        <v>2085</v>
      </c>
      <c r="H16" s="205" t="s">
        <v>2086</v>
      </c>
      <c r="I16" s="205" t="s">
        <v>2087</v>
      </c>
      <c r="J16" s="203" t="s">
        <v>2088</v>
      </c>
      <c r="K16" s="169">
        <f t="shared" ref="K16" si="0">+SUM(L16:W16)</f>
        <v>250</v>
      </c>
      <c r="L16" s="183"/>
      <c r="M16" s="183"/>
      <c r="N16" s="183">
        <v>75</v>
      </c>
      <c r="O16" s="183"/>
      <c r="P16" s="183"/>
      <c r="Q16" s="183">
        <v>75</v>
      </c>
      <c r="R16" s="183"/>
      <c r="S16" s="183"/>
      <c r="T16" s="183">
        <v>75</v>
      </c>
      <c r="U16" s="183"/>
      <c r="V16" s="183"/>
      <c r="W16" s="183">
        <v>25</v>
      </c>
      <c r="X16" s="446" t="s">
        <v>1601</v>
      </c>
      <c r="Y16" s="447" t="s">
        <v>2081</v>
      </c>
      <c r="Z16" s="175" t="s">
        <v>2082</v>
      </c>
      <c r="AA16" s="175"/>
      <c r="AB16" s="125"/>
      <c r="AC16" s="125"/>
      <c r="AD16" s="125"/>
      <c r="AE16" s="125"/>
      <c r="AF16" s="125"/>
      <c r="AG16" s="125"/>
      <c r="AH16" s="125"/>
      <c r="AI16" s="125"/>
      <c r="AJ16" s="125"/>
      <c r="AK16" s="125"/>
      <c r="AL16" s="125"/>
    </row>
    <row r="17" spans="2:38 16381:16381" ht="54" x14ac:dyDescent="0.25">
      <c r="B17" s="436"/>
      <c r="C17" s="118"/>
      <c r="D17" s="448"/>
      <c r="E17" s="438"/>
      <c r="F17" s="200"/>
      <c r="G17" s="445"/>
      <c r="H17" s="205" t="s">
        <v>2089</v>
      </c>
      <c r="I17" s="205" t="s">
        <v>2087</v>
      </c>
      <c r="J17" s="203" t="s">
        <v>2088</v>
      </c>
      <c r="K17" s="169">
        <f>+SUM(L17:W17)</f>
        <v>30</v>
      </c>
      <c r="L17" s="183"/>
      <c r="M17" s="183"/>
      <c r="N17" s="183">
        <v>9</v>
      </c>
      <c r="O17" s="183"/>
      <c r="P17" s="183"/>
      <c r="Q17" s="183">
        <v>9</v>
      </c>
      <c r="R17" s="183"/>
      <c r="S17" s="183"/>
      <c r="T17" s="183">
        <v>9</v>
      </c>
      <c r="U17" s="183"/>
      <c r="V17" s="183"/>
      <c r="W17" s="183">
        <v>3</v>
      </c>
      <c r="X17" s="446" t="s">
        <v>1601</v>
      </c>
      <c r="Y17" s="447" t="s">
        <v>2081</v>
      </c>
      <c r="Z17" s="175" t="s">
        <v>2082</v>
      </c>
      <c r="AA17" s="175"/>
      <c r="AB17" s="125"/>
      <c r="AC17" s="125"/>
      <c r="AD17" s="125"/>
      <c r="AE17" s="125"/>
      <c r="AF17" s="125"/>
      <c r="AG17" s="125"/>
      <c r="AH17" s="125"/>
      <c r="AI17" s="125"/>
      <c r="AJ17" s="125"/>
      <c r="AK17" s="125"/>
      <c r="AL17" s="125"/>
    </row>
    <row r="18" spans="2:38 16381:16381" ht="54" x14ac:dyDescent="0.25">
      <c r="B18" s="436"/>
      <c r="C18" s="118"/>
      <c r="D18" s="448"/>
      <c r="E18" s="438"/>
      <c r="F18" s="200"/>
      <c r="G18" s="445"/>
      <c r="H18" s="205" t="s">
        <v>2090</v>
      </c>
      <c r="I18" s="205" t="s">
        <v>2087</v>
      </c>
      <c r="J18" s="203" t="s">
        <v>2088</v>
      </c>
      <c r="K18" s="169">
        <f>+SUM(L18:W18)</f>
        <v>60</v>
      </c>
      <c r="L18" s="183"/>
      <c r="M18" s="183"/>
      <c r="N18" s="183">
        <v>24</v>
      </c>
      <c r="O18" s="183"/>
      <c r="P18" s="183"/>
      <c r="Q18" s="183">
        <v>18</v>
      </c>
      <c r="R18" s="183"/>
      <c r="S18" s="183"/>
      <c r="T18" s="183">
        <v>13</v>
      </c>
      <c r="U18" s="183"/>
      <c r="V18" s="183"/>
      <c r="W18" s="183">
        <v>5</v>
      </c>
      <c r="X18" s="446" t="s">
        <v>1601</v>
      </c>
      <c r="Y18" s="447" t="s">
        <v>2081</v>
      </c>
      <c r="Z18" s="175" t="s">
        <v>2082</v>
      </c>
      <c r="AA18" s="175"/>
      <c r="AB18" s="125"/>
      <c r="AC18" s="125"/>
      <c r="AD18" s="125"/>
      <c r="AE18" s="125"/>
      <c r="AF18" s="125"/>
      <c r="AG18" s="125"/>
      <c r="AH18" s="125"/>
      <c r="AI18" s="125"/>
      <c r="AJ18" s="125"/>
      <c r="AK18" s="125"/>
      <c r="AL18" s="125"/>
    </row>
    <row r="19" spans="2:38 16381:16381" ht="54" x14ac:dyDescent="0.25">
      <c r="B19" s="436"/>
      <c r="C19" s="118"/>
      <c r="D19" s="448"/>
      <c r="E19" s="438"/>
      <c r="F19" s="200"/>
      <c r="G19" s="445"/>
      <c r="H19" s="205" t="s">
        <v>2091</v>
      </c>
      <c r="I19" s="205" t="s">
        <v>2087</v>
      </c>
      <c r="J19" s="203" t="s">
        <v>2088</v>
      </c>
      <c r="K19" s="169">
        <f>+SUM(L19:W19)</f>
        <v>22</v>
      </c>
      <c r="L19" s="183"/>
      <c r="M19" s="183"/>
      <c r="N19" s="183"/>
      <c r="O19" s="183">
        <v>8</v>
      </c>
      <c r="P19" s="183"/>
      <c r="Q19" s="183"/>
      <c r="R19" s="183">
        <v>6</v>
      </c>
      <c r="S19" s="183"/>
      <c r="T19" s="183"/>
      <c r="U19" s="183">
        <v>8</v>
      </c>
      <c r="V19" s="183"/>
      <c r="W19" s="183"/>
      <c r="X19" s="446" t="s">
        <v>1601</v>
      </c>
      <c r="Y19" s="447" t="s">
        <v>2081</v>
      </c>
      <c r="Z19" s="175" t="s">
        <v>2082</v>
      </c>
      <c r="AA19" s="175"/>
      <c r="AB19" s="125"/>
      <c r="AC19" s="125"/>
      <c r="AD19" s="125"/>
      <c r="AE19" s="125"/>
      <c r="AF19" s="125"/>
      <c r="AG19" s="125"/>
      <c r="AH19" s="125"/>
      <c r="AI19" s="125"/>
      <c r="AJ19" s="125"/>
      <c r="AK19" s="125"/>
      <c r="AL19" s="125"/>
    </row>
    <row r="20" spans="2:38 16381:16381" ht="54" x14ac:dyDescent="0.25">
      <c r="B20" s="436"/>
      <c r="C20" s="118"/>
      <c r="D20" s="448"/>
      <c r="E20" s="438"/>
      <c r="F20" s="200"/>
      <c r="G20" s="445"/>
      <c r="H20" s="205" t="s">
        <v>2092</v>
      </c>
      <c r="I20" s="205" t="s">
        <v>2087</v>
      </c>
      <c r="J20" s="203" t="s">
        <v>2088</v>
      </c>
      <c r="K20" s="169">
        <f>+SUM(L20:W20)</f>
        <v>45</v>
      </c>
      <c r="L20" s="183"/>
      <c r="M20" s="183"/>
      <c r="N20" s="183">
        <v>12</v>
      </c>
      <c r="O20" s="183"/>
      <c r="P20" s="183"/>
      <c r="Q20" s="183">
        <v>12</v>
      </c>
      <c r="R20" s="183"/>
      <c r="S20" s="183"/>
      <c r="T20" s="183">
        <v>12</v>
      </c>
      <c r="U20" s="183"/>
      <c r="V20" s="183"/>
      <c r="W20" s="183">
        <v>9</v>
      </c>
      <c r="X20" s="446" t="s">
        <v>1601</v>
      </c>
      <c r="Y20" s="447" t="s">
        <v>2081</v>
      </c>
      <c r="Z20" s="175" t="s">
        <v>2082</v>
      </c>
      <c r="AA20" s="175"/>
      <c r="AB20" s="125"/>
      <c r="AC20" s="125"/>
      <c r="AD20" s="125"/>
      <c r="AE20" s="125"/>
      <c r="AF20" s="125"/>
      <c r="AG20" s="125"/>
      <c r="AH20" s="125"/>
      <c r="AI20" s="125"/>
      <c r="AJ20" s="125"/>
      <c r="AK20" s="125"/>
      <c r="AL20" s="125"/>
    </row>
    <row r="21" spans="2:38 16381:16381" ht="54" x14ac:dyDescent="0.25">
      <c r="B21" s="436"/>
      <c r="C21" s="118"/>
      <c r="D21" s="449"/>
      <c r="E21" s="438"/>
      <c r="F21" s="450"/>
      <c r="G21" s="445"/>
      <c r="H21" s="205" t="s">
        <v>2093</v>
      </c>
      <c r="I21" s="205" t="s">
        <v>2087</v>
      </c>
      <c r="J21" s="203" t="s">
        <v>2088</v>
      </c>
      <c r="K21" s="169">
        <f>+SUM(L21:W21)</f>
        <v>16</v>
      </c>
      <c r="L21" s="183"/>
      <c r="M21" s="183"/>
      <c r="N21" s="183">
        <v>5</v>
      </c>
      <c r="O21" s="183"/>
      <c r="P21" s="183"/>
      <c r="Q21" s="183">
        <v>5</v>
      </c>
      <c r="R21" s="183"/>
      <c r="S21" s="183"/>
      <c r="T21" s="183">
        <v>4</v>
      </c>
      <c r="U21" s="183"/>
      <c r="V21" s="183"/>
      <c r="W21" s="183">
        <v>2</v>
      </c>
      <c r="X21" s="446" t="s">
        <v>1601</v>
      </c>
      <c r="Y21" s="447" t="s">
        <v>2081</v>
      </c>
      <c r="Z21" s="175" t="s">
        <v>2082</v>
      </c>
      <c r="AA21" s="175"/>
      <c r="AB21" s="125"/>
      <c r="AC21" s="125"/>
      <c r="AD21" s="125"/>
      <c r="AE21" s="125"/>
      <c r="AF21" s="125"/>
      <c r="AG21" s="125"/>
      <c r="AH21" s="125"/>
      <c r="AI21" s="125"/>
      <c r="AJ21" s="125"/>
      <c r="AK21" s="125"/>
      <c r="AL21" s="125"/>
    </row>
    <row r="22" spans="2:38 16381:16381" ht="72" x14ac:dyDescent="0.25">
      <c r="B22" s="436"/>
      <c r="C22" s="118"/>
      <c r="D22" s="169" t="s">
        <v>2094</v>
      </c>
      <c r="E22" s="179"/>
      <c r="F22" s="182" t="s">
        <v>2095</v>
      </c>
      <c r="G22" s="182" t="s">
        <v>2096</v>
      </c>
      <c r="H22" s="182" t="s">
        <v>2097</v>
      </c>
      <c r="I22" s="182" t="s">
        <v>2098</v>
      </c>
      <c r="J22" s="182" t="s">
        <v>2099</v>
      </c>
      <c r="K22" s="451">
        <f>SUM(L22:W22)</f>
        <v>11</v>
      </c>
      <c r="L22" s="452"/>
      <c r="M22" s="452">
        <v>1</v>
      </c>
      <c r="N22" s="452">
        <v>1</v>
      </c>
      <c r="O22" s="452">
        <v>1</v>
      </c>
      <c r="P22" s="452">
        <v>1</v>
      </c>
      <c r="Q22" s="452">
        <v>1</v>
      </c>
      <c r="R22" s="452">
        <v>1</v>
      </c>
      <c r="S22" s="452">
        <v>1</v>
      </c>
      <c r="T22" s="452">
        <v>1</v>
      </c>
      <c r="U22" s="452">
        <v>1</v>
      </c>
      <c r="V22" s="452">
        <v>1</v>
      </c>
      <c r="W22" s="452">
        <v>1</v>
      </c>
      <c r="X22" s="434" t="s">
        <v>1572</v>
      </c>
      <c r="Y22" s="447" t="s">
        <v>2100</v>
      </c>
      <c r="Z22" s="447" t="s">
        <v>2101</v>
      </c>
      <c r="AA22" s="447"/>
      <c r="AB22" s="125"/>
      <c r="AC22" s="125"/>
      <c r="AD22" s="125"/>
      <c r="AE22" s="125"/>
      <c r="AF22" s="125"/>
      <c r="AG22" s="125"/>
      <c r="AH22" s="125"/>
      <c r="AI22" s="125"/>
      <c r="AJ22" s="125"/>
      <c r="AK22" s="125"/>
      <c r="AL22" s="125"/>
    </row>
    <row r="23" spans="2:38 16381:16381" ht="36" x14ac:dyDescent="0.25">
      <c r="B23" s="436"/>
      <c r="C23" s="118"/>
      <c r="D23" s="437" t="s">
        <v>2102</v>
      </c>
      <c r="E23" s="102"/>
      <c r="F23" s="207" t="s">
        <v>2103</v>
      </c>
      <c r="G23" s="207" t="s">
        <v>2104</v>
      </c>
      <c r="H23" s="182" t="s">
        <v>2105</v>
      </c>
      <c r="I23" s="182" t="s">
        <v>2106</v>
      </c>
      <c r="J23" s="182" t="s">
        <v>2106</v>
      </c>
      <c r="K23" s="451">
        <f>SUM(L23:W23)</f>
        <v>360</v>
      </c>
      <c r="L23" s="452">
        <v>30</v>
      </c>
      <c r="M23" s="452">
        <v>30</v>
      </c>
      <c r="N23" s="452">
        <v>30</v>
      </c>
      <c r="O23" s="452">
        <v>30</v>
      </c>
      <c r="P23" s="452">
        <v>30</v>
      </c>
      <c r="Q23" s="452">
        <v>30</v>
      </c>
      <c r="R23" s="452">
        <v>30</v>
      </c>
      <c r="S23" s="452">
        <v>30</v>
      </c>
      <c r="T23" s="452">
        <v>30</v>
      </c>
      <c r="U23" s="452">
        <v>30</v>
      </c>
      <c r="V23" s="452">
        <v>30</v>
      </c>
      <c r="W23" s="452">
        <v>30</v>
      </c>
      <c r="X23" s="434" t="s">
        <v>1572</v>
      </c>
      <c r="Y23" s="447" t="s">
        <v>2100</v>
      </c>
      <c r="Z23" s="447" t="s">
        <v>2101</v>
      </c>
      <c r="AA23" s="447"/>
      <c r="AB23" s="125"/>
      <c r="AC23" s="125"/>
      <c r="AD23" s="125"/>
      <c r="AE23" s="125"/>
      <c r="AF23" s="125"/>
      <c r="AG23" s="125"/>
      <c r="AH23" s="125"/>
      <c r="AI23" s="125"/>
      <c r="AJ23" s="125"/>
      <c r="AK23" s="125"/>
      <c r="AL23" s="125"/>
    </row>
    <row r="24" spans="2:38 16381:16381" ht="36" x14ac:dyDescent="0.25">
      <c r="B24" s="436"/>
      <c r="C24" s="118"/>
      <c r="D24" s="437"/>
      <c r="E24" s="102"/>
      <c r="F24" s="207"/>
      <c r="G24" s="207"/>
      <c r="H24" s="182" t="s">
        <v>2107</v>
      </c>
      <c r="I24" s="182" t="s">
        <v>2108</v>
      </c>
      <c r="J24" s="182" t="s">
        <v>2109</v>
      </c>
      <c r="K24" s="451">
        <f>SUM(L24:W24)</f>
        <v>1</v>
      </c>
      <c r="L24" s="452"/>
      <c r="M24" s="452">
        <v>1</v>
      </c>
      <c r="N24" s="452"/>
      <c r="O24" s="452"/>
      <c r="P24" s="452"/>
      <c r="Q24" s="452"/>
      <c r="R24" s="452"/>
      <c r="S24" s="452"/>
      <c r="T24" s="452"/>
      <c r="U24" s="452"/>
      <c r="V24" s="452"/>
      <c r="W24" s="452"/>
      <c r="X24" s="434" t="s">
        <v>187</v>
      </c>
      <c r="Y24" s="447" t="s">
        <v>2100</v>
      </c>
      <c r="Z24" s="447" t="s">
        <v>2101</v>
      </c>
      <c r="AA24" s="447"/>
      <c r="AB24" s="125"/>
      <c r="AC24" s="125"/>
      <c r="AD24" s="125"/>
      <c r="AE24" s="125"/>
      <c r="AF24" s="125"/>
      <c r="AG24" s="125"/>
      <c r="AH24" s="125"/>
      <c r="AI24" s="125"/>
      <c r="AJ24" s="125"/>
      <c r="AK24" s="125"/>
      <c r="AL24" s="125"/>
    </row>
    <row r="25" spans="2:38 16381:16381" ht="54" x14ac:dyDescent="0.25">
      <c r="B25" s="436"/>
      <c r="C25" s="118"/>
      <c r="D25" s="169" t="s">
        <v>2110</v>
      </c>
      <c r="E25" s="179"/>
      <c r="F25" s="182" t="s">
        <v>2111</v>
      </c>
      <c r="G25" s="182" t="s">
        <v>2112</v>
      </c>
      <c r="H25" s="182" t="s">
        <v>2113</v>
      </c>
      <c r="I25" s="182" t="s">
        <v>2114</v>
      </c>
      <c r="J25" s="182" t="s">
        <v>2115</v>
      </c>
      <c r="K25" s="453">
        <f>+AVERAGE(L25:W25)</f>
        <v>1</v>
      </c>
      <c r="L25" s="451"/>
      <c r="M25" s="454">
        <v>1</v>
      </c>
      <c r="N25" s="454">
        <v>1</v>
      </c>
      <c r="O25" s="454">
        <v>1</v>
      </c>
      <c r="P25" s="454">
        <v>1</v>
      </c>
      <c r="Q25" s="454">
        <v>1</v>
      </c>
      <c r="R25" s="454">
        <v>1</v>
      </c>
      <c r="S25" s="454">
        <v>1</v>
      </c>
      <c r="T25" s="454">
        <v>1</v>
      </c>
      <c r="U25" s="454">
        <v>1</v>
      </c>
      <c r="V25" s="454">
        <v>1</v>
      </c>
      <c r="W25" s="454">
        <v>1</v>
      </c>
      <c r="X25" s="434" t="s">
        <v>1572</v>
      </c>
      <c r="Y25" s="447" t="s">
        <v>2100</v>
      </c>
      <c r="Z25" s="447" t="s">
        <v>2101</v>
      </c>
      <c r="AA25" s="447"/>
      <c r="AB25" s="125"/>
      <c r="AC25" s="125"/>
      <c r="AD25" s="125"/>
      <c r="AE25" s="125"/>
      <c r="AF25" s="125"/>
      <c r="AG25" s="125"/>
      <c r="AH25" s="125"/>
      <c r="AI25" s="125"/>
      <c r="AJ25" s="125"/>
      <c r="AK25" s="125"/>
      <c r="AL25" s="125"/>
    </row>
    <row r="26" spans="2:38 16381:16381" ht="54" x14ac:dyDescent="0.25">
      <c r="B26" s="436"/>
      <c r="C26" s="118"/>
      <c r="D26" s="169" t="s">
        <v>2116</v>
      </c>
      <c r="E26" s="179"/>
      <c r="F26" s="182" t="s">
        <v>2117</v>
      </c>
      <c r="G26" s="182" t="s">
        <v>2118</v>
      </c>
      <c r="H26" s="182" t="s">
        <v>2119</v>
      </c>
      <c r="I26" s="182" t="s">
        <v>2120</v>
      </c>
      <c r="J26" s="182" t="s">
        <v>2121</v>
      </c>
      <c r="K26" s="451">
        <f t="shared" ref="K26:K31" si="1">+SUM(L26:W26)</f>
        <v>84</v>
      </c>
      <c r="L26" s="183">
        <v>7</v>
      </c>
      <c r="M26" s="183">
        <v>7</v>
      </c>
      <c r="N26" s="183">
        <v>7</v>
      </c>
      <c r="O26" s="183">
        <v>7</v>
      </c>
      <c r="P26" s="183">
        <v>7</v>
      </c>
      <c r="Q26" s="183">
        <v>7</v>
      </c>
      <c r="R26" s="183">
        <v>7</v>
      </c>
      <c r="S26" s="183">
        <v>7</v>
      </c>
      <c r="T26" s="183">
        <v>7</v>
      </c>
      <c r="U26" s="183">
        <v>7</v>
      </c>
      <c r="V26" s="183">
        <v>7</v>
      </c>
      <c r="W26" s="183">
        <v>7</v>
      </c>
      <c r="X26" s="434" t="s">
        <v>1572</v>
      </c>
      <c r="Y26" s="447" t="s">
        <v>2122</v>
      </c>
      <c r="Z26" s="447" t="s">
        <v>2123</v>
      </c>
      <c r="AA26" s="447"/>
      <c r="AB26" s="125"/>
      <c r="AC26" s="125"/>
      <c r="AD26" s="125"/>
      <c r="AE26" s="125"/>
      <c r="AF26" s="125"/>
      <c r="AG26" s="125"/>
      <c r="AH26" s="125"/>
      <c r="AI26" s="125"/>
      <c r="AJ26" s="125"/>
      <c r="AK26" s="125"/>
      <c r="AL26" s="125"/>
    </row>
    <row r="27" spans="2:38 16381:16381" ht="54" x14ac:dyDescent="0.25">
      <c r="B27" s="436"/>
      <c r="C27" s="118"/>
      <c r="D27" s="169" t="s">
        <v>2124</v>
      </c>
      <c r="E27" s="179"/>
      <c r="F27" s="182" t="s">
        <v>2125</v>
      </c>
      <c r="G27" s="182" t="s">
        <v>2126</v>
      </c>
      <c r="H27" s="182" t="s">
        <v>2127</v>
      </c>
      <c r="I27" s="182" t="s">
        <v>2128</v>
      </c>
      <c r="J27" s="182" t="s">
        <v>2129</v>
      </c>
      <c r="K27" s="451">
        <f t="shared" si="1"/>
        <v>4</v>
      </c>
      <c r="L27" s="183">
        <v>1</v>
      </c>
      <c r="M27" s="208"/>
      <c r="N27" s="183"/>
      <c r="O27" s="183">
        <v>1</v>
      </c>
      <c r="P27" s="208"/>
      <c r="Q27" s="183"/>
      <c r="R27" s="183">
        <v>1</v>
      </c>
      <c r="S27" s="208"/>
      <c r="T27" s="183"/>
      <c r="U27" s="183">
        <v>1</v>
      </c>
      <c r="V27" s="208"/>
      <c r="W27" s="208"/>
      <c r="X27" s="447" t="s">
        <v>2130</v>
      </c>
      <c r="Y27" s="447" t="s">
        <v>2122</v>
      </c>
      <c r="Z27" s="447" t="s">
        <v>2123</v>
      </c>
      <c r="AA27" s="447"/>
      <c r="AB27" s="125"/>
      <c r="AC27" s="125"/>
      <c r="AD27" s="125"/>
      <c r="AE27" s="125"/>
      <c r="AF27" s="125"/>
      <c r="AG27" s="125"/>
      <c r="AH27" s="125"/>
      <c r="AI27" s="125"/>
      <c r="AJ27" s="125"/>
      <c r="AK27" s="125"/>
      <c r="AL27" s="125"/>
    </row>
    <row r="28" spans="2:38 16381:16381" ht="36" x14ac:dyDescent="0.25">
      <c r="B28" s="436"/>
      <c r="C28" s="118"/>
      <c r="D28" s="437" t="s">
        <v>2131</v>
      </c>
      <c r="E28" s="102"/>
      <c r="F28" s="207" t="s">
        <v>2132</v>
      </c>
      <c r="G28" s="207" t="s">
        <v>2133</v>
      </c>
      <c r="H28" s="203" t="s">
        <v>2134</v>
      </c>
      <c r="I28" s="182" t="s">
        <v>2135</v>
      </c>
      <c r="J28" s="182" t="s">
        <v>2136</v>
      </c>
      <c r="K28" s="451">
        <f t="shared" si="1"/>
        <v>1</v>
      </c>
      <c r="L28" s="183">
        <v>1</v>
      </c>
      <c r="M28" s="208"/>
      <c r="N28" s="208"/>
      <c r="O28" s="208"/>
      <c r="P28" s="208"/>
      <c r="Q28" s="208"/>
      <c r="R28" s="208"/>
      <c r="S28" s="208"/>
      <c r="T28" s="208"/>
      <c r="U28" s="208"/>
      <c r="V28" s="208"/>
      <c r="W28" s="208"/>
      <c r="X28" s="434" t="s">
        <v>1572</v>
      </c>
      <c r="Y28" s="447" t="s">
        <v>2122</v>
      </c>
      <c r="Z28" s="447" t="s">
        <v>2123</v>
      </c>
      <c r="AA28" s="447"/>
      <c r="AB28" s="125"/>
      <c r="AC28" s="125"/>
      <c r="AD28" s="125"/>
      <c r="AE28" s="125"/>
      <c r="AF28" s="125"/>
      <c r="AG28" s="125"/>
      <c r="AH28" s="125"/>
      <c r="AI28" s="125"/>
      <c r="AJ28" s="125"/>
      <c r="AK28" s="125"/>
      <c r="AL28" s="125"/>
    </row>
    <row r="29" spans="2:38 16381:16381" ht="36" x14ac:dyDescent="0.25">
      <c r="B29" s="436"/>
      <c r="C29" s="118"/>
      <c r="D29" s="437"/>
      <c r="E29" s="102"/>
      <c r="F29" s="207"/>
      <c r="G29" s="207"/>
      <c r="H29" s="203" t="s">
        <v>2137</v>
      </c>
      <c r="I29" s="182" t="s">
        <v>2138</v>
      </c>
      <c r="J29" s="182"/>
      <c r="K29" s="451">
        <f t="shared" si="1"/>
        <v>12</v>
      </c>
      <c r="L29" s="183">
        <v>1</v>
      </c>
      <c r="M29" s="183">
        <v>1</v>
      </c>
      <c r="N29" s="183">
        <v>1</v>
      </c>
      <c r="O29" s="183">
        <v>1</v>
      </c>
      <c r="P29" s="183">
        <v>1</v>
      </c>
      <c r="Q29" s="183">
        <v>1</v>
      </c>
      <c r="R29" s="183">
        <v>1</v>
      </c>
      <c r="S29" s="183">
        <v>1</v>
      </c>
      <c r="T29" s="183">
        <v>1</v>
      </c>
      <c r="U29" s="183">
        <v>1</v>
      </c>
      <c r="V29" s="183">
        <v>1</v>
      </c>
      <c r="W29" s="183">
        <v>1</v>
      </c>
      <c r="X29" s="447" t="s">
        <v>1572</v>
      </c>
      <c r="Y29" s="447" t="s">
        <v>2122</v>
      </c>
      <c r="Z29" s="447" t="s">
        <v>2123</v>
      </c>
      <c r="AA29" s="447"/>
      <c r="AB29" s="125"/>
      <c r="AC29" s="125"/>
      <c r="AD29" s="125"/>
      <c r="AE29" s="125"/>
      <c r="AF29" s="125"/>
      <c r="AG29" s="125"/>
      <c r="AH29" s="125"/>
      <c r="AI29" s="125"/>
      <c r="AJ29" s="125"/>
      <c r="AK29" s="125"/>
      <c r="AL29" s="125"/>
      <c r="XFA29" s="175">
        <v>1</v>
      </c>
    </row>
    <row r="30" spans="2:38 16381:16381" ht="36" x14ac:dyDescent="0.25">
      <c r="B30" s="436"/>
      <c r="C30" s="118"/>
      <c r="D30" s="437" t="s">
        <v>2139</v>
      </c>
      <c r="E30" s="455"/>
      <c r="F30" s="207" t="s">
        <v>2140</v>
      </c>
      <c r="G30" s="207" t="s">
        <v>2141</v>
      </c>
      <c r="H30" s="203" t="s">
        <v>2142</v>
      </c>
      <c r="I30" s="182" t="s">
        <v>2143</v>
      </c>
      <c r="J30" s="182"/>
      <c r="K30" s="451">
        <f t="shared" si="1"/>
        <v>1</v>
      </c>
      <c r="L30" s="183">
        <v>1</v>
      </c>
      <c r="M30" s="183"/>
      <c r="N30" s="183"/>
      <c r="O30" s="183"/>
      <c r="P30" s="183"/>
      <c r="Q30" s="183"/>
      <c r="R30" s="183"/>
      <c r="S30" s="183"/>
      <c r="T30" s="183"/>
      <c r="U30" s="183"/>
      <c r="V30" s="183"/>
      <c r="W30" s="183"/>
      <c r="X30" s="447" t="s">
        <v>1572</v>
      </c>
      <c r="Y30" s="447" t="s">
        <v>2122</v>
      </c>
      <c r="Z30" s="447" t="s">
        <v>2123</v>
      </c>
      <c r="AA30" s="447"/>
      <c r="AB30" s="125"/>
      <c r="AC30" s="125"/>
      <c r="AD30" s="125"/>
      <c r="AE30" s="125"/>
      <c r="AF30" s="125"/>
      <c r="AG30" s="125"/>
      <c r="AH30" s="125"/>
      <c r="AI30" s="125"/>
      <c r="AJ30" s="125"/>
      <c r="AK30" s="125"/>
      <c r="AL30" s="125"/>
      <c r="XFA30" s="456"/>
    </row>
    <row r="31" spans="2:38 16381:16381" ht="36" x14ac:dyDescent="0.25">
      <c r="B31" s="436"/>
      <c r="C31" s="118"/>
      <c r="D31" s="437"/>
      <c r="E31" s="455"/>
      <c r="F31" s="207"/>
      <c r="G31" s="207"/>
      <c r="H31" s="203" t="s">
        <v>2144</v>
      </c>
      <c r="I31" s="182" t="s">
        <v>2138</v>
      </c>
      <c r="J31" s="182" t="s">
        <v>2136</v>
      </c>
      <c r="K31" s="451">
        <f t="shared" si="1"/>
        <v>12</v>
      </c>
      <c r="L31" s="183">
        <v>1</v>
      </c>
      <c r="M31" s="183">
        <v>1</v>
      </c>
      <c r="N31" s="183">
        <v>1</v>
      </c>
      <c r="O31" s="183">
        <v>1</v>
      </c>
      <c r="P31" s="183">
        <v>1</v>
      </c>
      <c r="Q31" s="183">
        <v>1</v>
      </c>
      <c r="R31" s="183">
        <v>1</v>
      </c>
      <c r="S31" s="183">
        <v>1</v>
      </c>
      <c r="T31" s="183">
        <v>1</v>
      </c>
      <c r="U31" s="183">
        <v>1</v>
      </c>
      <c r="V31" s="183">
        <v>1</v>
      </c>
      <c r="W31" s="183">
        <v>1</v>
      </c>
      <c r="X31" s="447" t="s">
        <v>329</v>
      </c>
      <c r="Y31" s="447" t="s">
        <v>2122</v>
      </c>
      <c r="Z31" s="447" t="s">
        <v>2123</v>
      </c>
      <c r="AA31" s="447"/>
      <c r="AB31" s="125"/>
      <c r="AC31" s="125"/>
      <c r="AD31" s="125"/>
      <c r="AE31" s="125"/>
      <c r="AF31" s="125"/>
      <c r="AG31" s="125"/>
      <c r="AH31" s="125"/>
      <c r="AI31" s="125"/>
      <c r="AJ31" s="125"/>
      <c r="AK31" s="125"/>
      <c r="AL31" s="125"/>
    </row>
    <row r="32" spans="2:38 16381:16381" ht="72" x14ac:dyDescent="0.25">
      <c r="B32" s="436"/>
      <c r="C32" s="118" t="s">
        <v>151</v>
      </c>
      <c r="D32" s="169" t="s">
        <v>2145</v>
      </c>
      <c r="E32" s="457"/>
      <c r="F32" s="182" t="s">
        <v>2146</v>
      </c>
      <c r="G32" s="182" t="s">
        <v>2147</v>
      </c>
      <c r="H32" s="182" t="s">
        <v>2148</v>
      </c>
      <c r="I32" s="182" t="s">
        <v>2149</v>
      </c>
      <c r="J32" s="182" t="s">
        <v>2150</v>
      </c>
      <c r="K32" s="451">
        <f>+SUM(L32:W32)</f>
        <v>11</v>
      </c>
      <c r="L32" s="452"/>
      <c r="M32" s="452">
        <v>1</v>
      </c>
      <c r="N32" s="452">
        <v>1</v>
      </c>
      <c r="O32" s="452">
        <v>1</v>
      </c>
      <c r="P32" s="452">
        <v>1</v>
      </c>
      <c r="Q32" s="452">
        <v>1</v>
      </c>
      <c r="R32" s="452">
        <v>1</v>
      </c>
      <c r="S32" s="452">
        <v>1</v>
      </c>
      <c r="T32" s="452">
        <v>1</v>
      </c>
      <c r="U32" s="452">
        <v>1</v>
      </c>
      <c r="V32" s="452">
        <v>1</v>
      </c>
      <c r="W32" s="452">
        <v>1</v>
      </c>
      <c r="X32" s="434" t="s">
        <v>1572</v>
      </c>
      <c r="Y32" s="447" t="s">
        <v>2100</v>
      </c>
      <c r="Z32" s="447" t="s">
        <v>2101</v>
      </c>
      <c r="AA32" s="447"/>
      <c r="AB32" s="125"/>
      <c r="AC32" s="125"/>
      <c r="AD32" s="125"/>
      <c r="AE32" s="125"/>
      <c r="AF32" s="125"/>
      <c r="AG32" s="125"/>
      <c r="AH32" s="125"/>
      <c r="AI32" s="125"/>
      <c r="AJ32" s="125"/>
      <c r="AK32" s="125"/>
      <c r="AL32" s="125"/>
    </row>
    <row r="33" spans="2:38" ht="72" x14ac:dyDescent="0.25">
      <c r="B33" s="436"/>
      <c r="C33" s="118"/>
      <c r="D33" s="169" t="s">
        <v>2145</v>
      </c>
      <c r="E33" s="457"/>
      <c r="F33" s="182" t="s">
        <v>2151</v>
      </c>
      <c r="G33" s="182" t="s">
        <v>2152</v>
      </c>
      <c r="H33" s="182" t="s">
        <v>2153</v>
      </c>
      <c r="I33" s="182" t="s">
        <v>2154</v>
      </c>
      <c r="J33" s="182" t="s">
        <v>2155</v>
      </c>
      <c r="K33" s="451">
        <f t="shared" ref="K33:K34" si="2">+SUM(L33:W33)</f>
        <v>11</v>
      </c>
      <c r="L33" s="452"/>
      <c r="M33" s="452">
        <v>1</v>
      </c>
      <c r="N33" s="452">
        <v>1</v>
      </c>
      <c r="O33" s="452">
        <v>1</v>
      </c>
      <c r="P33" s="452">
        <v>1</v>
      </c>
      <c r="Q33" s="452">
        <v>1</v>
      </c>
      <c r="R33" s="452">
        <v>1</v>
      </c>
      <c r="S33" s="452">
        <v>1</v>
      </c>
      <c r="T33" s="452">
        <v>1</v>
      </c>
      <c r="U33" s="452">
        <v>1</v>
      </c>
      <c r="V33" s="452">
        <v>1</v>
      </c>
      <c r="W33" s="452">
        <v>1</v>
      </c>
      <c r="X33" s="447" t="s">
        <v>2156</v>
      </c>
      <c r="Y33" s="447" t="s">
        <v>2100</v>
      </c>
      <c r="Z33" s="447" t="s">
        <v>2101</v>
      </c>
      <c r="AA33" s="447"/>
      <c r="AB33" s="125"/>
      <c r="AC33" s="125"/>
      <c r="AD33" s="125"/>
      <c r="AE33" s="125"/>
      <c r="AF33" s="125"/>
      <c r="AG33" s="125"/>
      <c r="AH33" s="125"/>
      <c r="AI33" s="125"/>
      <c r="AJ33" s="125"/>
      <c r="AK33" s="125"/>
      <c r="AL33" s="125"/>
    </row>
    <row r="34" spans="2:38" ht="72" x14ac:dyDescent="0.25">
      <c r="B34" s="436"/>
      <c r="C34" s="118"/>
      <c r="D34" s="169" t="s">
        <v>2157</v>
      </c>
      <c r="E34" s="179"/>
      <c r="F34" s="182" t="s">
        <v>2158</v>
      </c>
      <c r="G34" s="182" t="s">
        <v>2159</v>
      </c>
      <c r="H34" s="182" t="s">
        <v>2160</v>
      </c>
      <c r="I34" s="182" t="s">
        <v>2161</v>
      </c>
      <c r="J34" s="182" t="s">
        <v>2162</v>
      </c>
      <c r="K34" s="451">
        <f t="shared" si="2"/>
        <v>11</v>
      </c>
      <c r="L34" s="454"/>
      <c r="M34" s="452">
        <v>1</v>
      </c>
      <c r="N34" s="452">
        <v>1</v>
      </c>
      <c r="O34" s="452">
        <v>1</v>
      </c>
      <c r="P34" s="452">
        <v>1</v>
      </c>
      <c r="Q34" s="452">
        <v>1</v>
      </c>
      <c r="R34" s="452">
        <v>1</v>
      </c>
      <c r="S34" s="452">
        <v>1</v>
      </c>
      <c r="T34" s="452">
        <v>1</v>
      </c>
      <c r="U34" s="452">
        <v>1</v>
      </c>
      <c r="V34" s="452">
        <v>1</v>
      </c>
      <c r="W34" s="452">
        <v>1</v>
      </c>
      <c r="X34" s="434" t="s">
        <v>1572</v>
      </c>
      <c r="Y34" s="447" t="s">
        <v>2100</v>
      </c>
      <c r="Z34" s="447" t="s">
        <v>2101</v>
      </c>
      <c r="AA34" s="447"/>
      <c r="AB34" s="125"/>
      <c r="AC34" s="125"/>
      <c r="AD34" s="125"/>
      <c r="AE34" s="125"/>
      <c r="AF34" s="125"/>
      <c r="AG34" s="125"/>
      <c r="AH34" s="125"/>
      <c r="AI34" s="125"/>
      <c r="AJ34" s="125"/>
      <c r="AK34" s="125"/>
      <c r="AL34" s="125"/>
    </row>
    <row r="35" spans="2:38" ht="72" x14ac:dyDescent="0.25">
      <c r="B35" s="436"/>
      <c r="C35" s="118"/>
      <c r="D35" s="169" t="s">
        <v>2163</v>
      </c>
      <c r="E35" s="179"/>
      <c r="F35" s="182" t="s">
        <v>2164</v>
      </c>
      <c r="G35" s="182" t="s">
        <v>2165</v>
      </c>
      <c r="H35" s="182" t="s">
        <v>2166</v>
      </c>
      <c r="I35" s="182" t="s">
        <v>2167</v>
      </c>
      <c r="J35" s="182" t="s">
        <v>2168</v>
      </c>
      <c r="K35" s="169">
        <f>+SUM(M35:W35)</f>
        <v>3</v>
      </c>
      <c r="L35" s="183"/>
      <c r="M35" s="183"/>
      <c r="N35" s="183">
        <v>1</v>
      </c>
      <c r="O35" s="183"/>
      <c r="P35" s="183">
        <v>1</v>
      </c>
      <c r="Q35" s="183"/>
      <c r="R35" s="183"/>
      <c r="S35" s="183">
        <v>1</v>
      </c>
      <c r="T35" s="183"/>
      <c r="U35" s="183"/>
      <c r="V35" s="183"/>
      <c r="W35" s="183"/>
      <c r="X35" s="447" t="s">
        <v>2169</v>
      </c>
      <c r="Y35" s="447" t="s">
        <v>2073</v>
      </c>
      <c r="Z35" s="175" t="s">
        <v>2170</v>
      </c>
      <c r="AA35" s="175"/>
      <c r="AB35" s="125"/>
      <c r="AC35" s="125"/>
      <c r="AD35" s="125"/>
      <c r="AE35" s="125"/>
      <c r="AF35" s="125"/>
      <c r="AG35" s="125"/>
      <c r="AH35" s="125"/>
      <c r="AI35" s="125"/>
      <c r="AJ35" s="125"/>
      <c r="AK35" s="125"/>
      <c r="AL35" s="125"/>
    </row>
    <row r="36" spans="2:38" ht="54" x14ac:dyDescent="0.25">
      <c r="B36" s="436"/>
      <c r="C36" s="118"/>
      <c r="D36" s="169" t="s">
        <v>2171</v>
      </c>
      <c r="E36" s="179"/>
      <c r="F36" s="203" t="s">
        <v>2172</v>
      </c>
      <c r="G36" s="203" t="s">
        <v>2173</v>
      </c>
      <c r="H36" s="182" t="s">
        <v>2174</v>
      </c>
      <c r="I36" s="182" t="s">
        <v>2175</v>
      </c>
      <c r="J36" s="182" t="s">
        <v>2176</v>
      </c>
      <c r="K36" s="458">
        <f>+SUM(L36:W36)</f>
        <v>20000000.039999999</v>
      </c>
      <c r="L36" s="459">
        <v>1666666.67</v>
      </c>
      <c r="M36" s="459">
        <v>1666666.67</v>
      </c>
      <c r="N36" s="459">
        <v>1666666.67</v>
      </c>
      <c r="O36" s="459">
        <v>1666666.67</v>
      </c>
      <c r="P36" s="459">
        <v>1666666.67</v>
      </c>
      <c r="Q36" s="459">
        <v>1666666.67</v>
      </c>
      <c r="R36" s="459">
        <v>1666666.67</v>
      </c>
      <c r="S36" s="459">
        <v>1666666.67</v>
      </c>
      <c r="T36" s="459">
        <v>1666666.67</v>
      </c>
      <c r="U36" s="459">
        <v>1666666.67</v>
      </c>
      <c r="V36" s="459">
        <v>1666666.67</v>
      </c>
      <c r="W36" s="459">
        <v>1666666.67</v>
      </c>
      <c r="X36" s="434" t="s">
        <v>187</v>
      </c>
      <c r="Y36" s="447" t="s">
        <v>2122</v>
      </c>
      <c r="Z36" s="175" t="s">
        <v>2123</v>
      </c>
      <c r="AA36" s="175"/>
      <c r="AB36" s="125"/>
      <c r="AC36" s="125"/>
      <c r="AD36" s="125"/>
      <c r="AE36" s="125"/>
      <c r="AF36" s="125"/>
      <c r="AG36" s="125"/>
      <c r="AH36" s="125"/>
      <c r="AI36" s="125"/>
      <c r="AJ36" s="125"/>
      <c r="AK36" s="125"/>
      <c r="AL36" s="125"/>
    </row>
    <row r="37" spans="2:38" ht="54" x14ac:dyDescent="0.25">
      <c r="B37" s="436"/>
      <c r="C37" s="118"/>
      <c r="D37" s="169" t="s">
        <v>2177</v>
      </c>
      <c r="E37" s="179"/>
      <c r="F37" s="203" t="s">
        <v>2178</v>
      </c>
      <c r="G37" s="182" t="s">
        <v>2179</v>
      </c>
      <c r="H37" s="182" t="s">
        <v>2174</v>
      </c>
      <c r="I37" s="182" t="s">
        <v>2180</v>
      </c>
      <c r="J37" s="182" t="s">
        <v>2181</v>
      </c>
      <c r="K37" s="458">
        <f>+SUM(L37:W37)</f>
        <v>50000000.040000014</v>
      </c>
      <c r="L37" s="460">
        <v>4166666.67</v>
      </c>
      <c r="M37" s="460">
        <v>4166666.67</v>
      </c>
      <c r="N37" s="460">
        <v>4166666.67</v>
      </c>
      <c r="O37" s="460">
        <v>4166666.67</v>
      </c>
      <c r="P37" s="460">
        <v>4166666.67</v>
      </c>
      <c r="Q37" s="460">
        <v>4166666.67</v>
      </c>
      <c r="R37" s="460">
        <v>4166666.67</v>
      </c>
      <c r="S37" s="460">
        <v>4166666.67</v>
      </c>
      <c r="T37" s="460">
        <v>4166666.67</v>
      </c>
      <c r="U37" s="460">
        <v>4166666.67</v>
      </c>
      <c r="V37" s="460">
        <v>4166666.67</v>
      </c>
      <c r="W37" s="460">
        <v>4166666.67</v>
      </c>
      <c r="X37" s="434" t="s">
        <v>187</v>
      </c>
      <c r="Y37" s="447" t="s">
        <v>2122</v>
      </c>
      <c r="Z37" s="175" t="s">
        <v>2123</v>
      </c>
      <c r="AA37" s="175"/>
      <c r="AB37" s="125"/>
      <c r="AC37" s="125"/>
      <c r="AD37" s="125"/>
      <c r="AE37" s="125"/>
      <c r="AF37" s="125"/>
      <c r="AG37" s="125"/>
      <c r="AH37" s="125"/>
      <c r="AI37" s="125"/>
      <c r="AJ37" s="125"/>
      <c r="AK37" s="125"/>
      <c r="AL37" s="125"/>
    </row>
    <row r="38" spans="2:38" ht="54" x14ac:dyDescent="0.25">
      <c r="B38" s="436"/>
      <c r="C38" s="102" t="s">
        <v>678</v>
      </c>
      <c r="D38" s="461"/>
      <c r="E38" s="179"/>
      <c r="F38" s="182" t="s">
        <v>2182</v>
      </c>
      <c r="G38" s="182" t="s">
        <v>2183</v>
      </c>
      <c r="H38" s="182" t="s">
        <v>2184</v>
      </c>
      <c r="I38" s="182" t="s">
        <v>2185</v>
      </c>
      <c r="J38" s="182" t="s">
        <v>2186</v>
      </c>
      <c r="K38" s="451">
        <f>+SUM(L38:W38)</f>
        <v>5</v>
      </c>
      <c r="L38" s="452"/>
      <c r="M38" s="452">
        <v>1</v>
      </c>
      <c r="N38" s="454"/>
      <c r="O38" s="452">
        <v>1</v>
      </c>
      <c r="P38" s="452"/>
      <c r="Q38" s="452">
        <v>1</v>
      </c>
      <c r="R38" s="454"/>
      <c r="S38" s="452">
        <v>1</v>
      </c>
      <c r="T38" s="454"/>
      <c r="U38" s="452">
        <v>1</v>
      </c>
      <c r="V38" s="452"/>
      <c r="W38" s="452"/>
      <c r="X38" s="447" t="s">
        <v>2187</v>
      </c>
      <c r="Y38" s="447" t="s">
        <v>2100</v>
      </c>
      <c r="Z38" s="447" t="s">
        <v>2101</v>
      </c>
      <c r="AA38" s="447"/>
      <c r="AB38" s="125"/>
      <c r="AC38" s="125"/>
      <c r="AD38" s="125"/>
      <c r="AE38" s="125"/>
      <c r="AF38" s="125"/>
      <c r="AG38" s="125"/>
      <c r="AH38" s="125"/>
      <c r="AI38" s="125"/>
      <c r="AJ38" s="125"/>
      <c r="AK38" s="125"/>
      <c r="AL38" s="125"/>
    </row>
    <row r="39" spans="2:38" ht="36" x14ac:dyDescent="0.25">
      <c r="B39" s="436"/>
      <c r="C39" s="102"/>
      <c r="D39" s="461"/>
      <c r="E39" s="179"/>
      <c r="F39" s="182" t="s">
        <v>2188</v>
      </c>
      <c r="G39" s="182" t="s">
        <v>2189</v>
      </c>
      <c r="H39" s="182" t="s">
        <v>2190</v>
      </c>
      <c r="I39" s="182" t="s">
        <v>2191</v>
      </c>
      <c r="J39" s="182" t="s">
        <v>2191</v>
      </c>
      <c r="K39" s="451">
        <f>+SUM(L39:W39)</f>
        <v>12</v>
      </c>
      <c r="L39" s="452">
        <v>1</v>
      </c>
      <c r="M39" s="452">
        <v>1</v>
      </c>
      <c r="N39" s="452">
        <v>1</v>
      </c>
      <c r="O39" s="452">
        <v>1</v>
      </c>
      <c r="P39" s="452">
        <v>1</v>
      </c>
      <c r="Q39" s="452">
        <v>1</v>
      </c>
      <c r="R39" s="452">
        <v>1</v>
      </c>
      <c r="S39" s="452">
        <v>1</v>
      </c>
      <c r="T39" s="452">
        <v>1</v>
      </c>
      <c r="U39" s="452">
        <v>1</v>
      </c>
      <c r="V39" s="452">
        <v>1</v>
      </c>
      <c r="W39" s="452">
        <v>1</v>
      </c>
      <c r="X39" s="447" t="s">
        <v>2080</v>
      </c>
      <c r="Y39" s="447" t="s">
        <v>2100</v>
      </c>
      <c r="Z39" s="447" t="s">
        <v>2101</v>
      </c>
      <c r="AA39" s="447"/>
      <c r="AB39" s="125"/>
      <c r="AC39" s="125"/>
      <c r="AD39" s="125"/>
      <c r="AE39" s="125"/>
      <c r="AF39" s="125"/>
      <c r="AG39" s="125"/>
      <c r="AH39" s="125"/>
      <c r="AI39" s="125"/>
      <c r="AJ39" s="125"/>
      <c r="AK39" s="125"/>
      <c r="AL39" s="125"/>
    </row>
    <row r="40" spans="2:38" ht="54" x14ac:dyDescent="0.25">
      <c r="B40" s="462" t="s">
        <v>188</v>
      </c>
      <c r="C40" s="463" t="s">
        <v>728</v>
      </c>
      <c r="D40" s="461"/>
      <c r="E40" s="179"/>
      <c r="F40" s="182" t="s">
        <v>2192</v>
      </c>
      <c r="G40" s="182" t="s">
        <v>2193</v>
      </c>
      <c r="H40" s="182" t="s">
        <v>2194</v>
      </c>
      <c r="I40" s="182" t="s">
        <v>2195</v>
      </c>
      <c r="J40" s="182" t="s">
        <v>2196</v>
      </c>
      <c r="K40" s="169">
        <f>+SUM(M40:W40)</f>
        <v>1</v>
      </c>
      <c r="L40" s="183"/>
      <c r="M40" s="183"/>
      <c r="N40" s="183"/>
      <c r="O40" s="183"/>
      <c r="P40" s="183"/>
      <c r="Q40" s="183"/>
      <c r="R40" s="183">
        <v>1</v>
      </c>
      <c r="S40" s="183"/>
      <c r="T40" s="183"/>
      <c r="U40" s="183"/>
      <c r="V40" s="183"/>
      <c r="W40" s="183"/>
      <c r="X40" s="447" t="s">
        <v>2169</v>
      </c>
      <c r="Y40" s="447" t="s">
        <v>2073</v>
      </c>
      <c r="Z40" s="175" t="s">
        <v>2170</v>
      </c>
      <c r="AA40" s="175"/>
      <c r="AB40" s="125"/>
      <c r="AC40" s="125"/>
      <c r="AD40" s="125"/>
      <c r="AE40" s="125"/>
      <c r="AF40" s="125"/>
      <c r="AG40" s="125"/>
      <c r="AH40" s="125"/>
      <c r="AI40" s="125"/>
      <c r="AJ40" s="125"/>
      <c r="AK40" s="125"/>
      <c r="AL40" s="125"/>
    </row>
    <row r="41" spans="2:38" ht="54" x14ac:dyDescent="0.25">
      <c r="B41" s="226" t="s">
        <v>196</v>
      </c>
      <c r="C41" s="106" t="s">
        <v>206</v>
      </c>
      <c r="D41" s="461"/>
      <c r="E41" s="103" t="s">
        <v>2197</v>
      </c>
      <c r="F41" s="231" t="s">
        <v>2198</v>
      </c>
      <c r="G41" s="231" t="s">
        <v>2199</v>
      </c>
      <c r="H41" s="203" t="s">
        <v>2200</v>
      </c>
      <c r="I41" s="203" t="s">
        <v>2201</v>
      </c>
      <c r="J41" s="203" t="s">
        <v>2202</v>
      </c>
      <c r="K41" s="464">
        <f t="shared" ref="K41:K72" si="3">+SUM(L41:W41)</f>
        <v>1</v>
      </c>
      <c r="L41" s="208"/>
      <c r="M41" s="208"/>
      <c r="N41" s="208">
        <v>1</v>
      </c>
      <c r="O41" s="208"/>
      <c r="P41" s="208"/>
      <c r="Q41" s="465"/>
      <c r="R41" s="208"/>
      <c r="S41" s="208"/>
      <c r="T41" s="208"/>
      <c r="U41" s="208"/>
      <c r="V41" s="208"/>
      <c r="W41" s="465"/>
      <c r="X41" s="447" t="s">
        <v>2080</v>
      </c>
      <c r="Y41" s="447" t="s">
        <v>2203</v>
      </c>
      <c r="Z41" s="175" t="s">
        <v>2204</v>
      </c>
      <c r="AA41" s="175"/>
      <c r="AB41" s="125"/>
      <c r="AC41" s="125"/>
      <c r="AD41" s="125"/>
      <c r="AE41" s="125"/>
      <c r="AF41" s="125"/>
      <c r="AG41" s="125"/>
      <c r="AH41" s="125"/>
      <c r="AI41" s="125"/>
      <c r="AJ41" s="125"/>
      <c r="AK41" s="125"/>
      <c r="AL41" s="125"/>
    </row>
    <row r="42" spans="2:38" ht="54" x14ac:dyDescent="0.25">
      <c r="B42" s="229"/>
      <c r="C42" s="96"/>
      <c r="D42" s="461"/>
      <c r="E42" s="97"/>
      <c r="F42" s="231"/>
      <c r="G42" s="231"/>
      <c r="H42" s="203" t="s">
        <v>2205</v>
      </c>
      <c r="I42" s="203" t="s">
        <v>2206</v>
      </c>
      <c r="J42" s="203" t="s">
        <v>2207</v>
      </c>
      <c r="K42" s="464">
        <f t="shared" si="3"/>
        <v>1</v>
      </c>
      <c r="L42" s="208"/>
      <c r="M42" s="208"/>
      <c r="N42" s="208">
        <v>1</v>
      </c>
      <c r="O42" s="208"/>
      <c r="P42" s="208"/>
      <c r="Q42" s="465"/>
      <c r="R42" s="208"/>
      <c r="S42" s="208"/>
      <c r="T42" s="208"/>
      <c r="U42" s="208"/>
      <c r="V42" s="208"/>
      <c r="W42" s="465"/>
      <c r="X42" s="447" t="s">
        <v>2208</v>
      </c>
      <c r="Y42" s="447" t="s">
        <v>2209</v>
      </c>
      <c r="Z42" s="175" t="s">
        <v>2204</v>
      </c>
      <c r="AA42" s="466">
        <v>28000</v>
      </c>
      <c r="AB42" s="125"/>
      <c r="AC42" s="125"/>
      <c r="AD42" s="125"/>
      <c r="AE42" s="125"/>
      <c r="AF42" s="125"/>
      <c r="AG42" s="125"/>
      <c r="AH42" s="125"/>
      <c r="AI42" s="125"/>
      <c r="AJ42" s="125"/>
      <c r="AK42" s="125"/>
      <c r="AL42" s="125"/>
    </row>
    <row r="43" spans="2:38" ht="54" x14ac:dyDescent="0.25">
      <c r="B43" s="229"/>
      <c r="C43" s="96"/>
      <c r="D43" s="461"/>
      <c r="E43" s="104"/>
      <c r="F43" s="203" t="s">
        <v>2210</v>
      </c>
      <c r="G43" s="203" t="s">
        <v>2211</v>
      </c>
      <c r="H43" s="182" t="s">
        <v>2212</v>
      </c>
      <c r="I43" s="203" t="s">
        <v>2213</v>
      </c>
      <c r="J43" s="203" t="s">
        <v>2213</v>
      </c>
      <c r="K43" s="464">
        <f t="shared" si="3"/>
        <v>1</v>
      </c>
      <c r="L43" s="208"/>
      <c r="M43" s="208"/>
      <c r="N43" s="208"/>
      <c r="O43" s="208"/>
      <c r="P43" s="465">
        <v>1</v>
      </c>
      <c r="Q43" s="208"/>
      <c r="R43" s="208"/>
      <c r="S43" s="208"/>
      <c r="T43" s="208"/>
      <c r="U43" s="208"/>
      <c r="V43" s="208"/>
      <c r="W43" s="208"/>
      <c r="X43" s="175" t="s">
        <v>2214</v>
      </c>
      <c r="Y43" s="447" t="s">
        <v>2203</v>
      </c>
      <c r="Z43" s="175" t="s">
        <v>2204</v>
      </c>
      <c r="AA43" s="175"/>
      <c r="AB43" s="125"/>
      <c r="AC43" s="125"/>
      <c r="AD43" s="125"/>
      <c r="AE43" s="125"/>
      <c r="AF43" s="125"/>
      <c r="AG43" s="125"/>
      <c r="AH43" s="125"/>
      <c r="AI43" s="125"/>
      <c r="AJ43" s="125"/>
      <c r="AK43" s="125"/>
      <c r="AL43" s="125"/>
    </row>
    <row r="44" spans="2:38" ht="54" x14ac:dyDescent="0.25">
      <c r="B44" s="229"/>
      <c r="C44" s="96"/>
      <c r="D44" s="461"/>
      <c r="E44" s="102" t="s">
        <v>2215</v>
      </c>
      <c r="F44" s="203" t="s">
        <v>2216</v>
      </c>
      <c r="G44" s="203" t="s">
        <v>2217</v>
      </c>
      <c r="H44" s="203" t="s">
        <v>2218</v>
      </c>
      <c r="I44" s="203" t="s">
        <v>2219</v>
      </c>
      <c r="J44" s="203" t="s">
        <v>2220</v>
      </c>
      <c r="K44" s="467">
        <f t="shared" si="3"/>
        <v>144</v>
      </c>
      <c r="L44" s="183">
        <v>12</v>
      </c>
      <c r="M44" s="183">
        <v>12</v>
      </c>
      <c r="N44" s="183">
        <v>12</v>
      </c>
      <c r="O44" s="183">
        <v>12</v>
      </c>
      <c r="P44" s="183">
        <v>12</v>
      </c>
      <c r="Q44" s="183">
        <v>12</v>
      </c>
      <c r="R44" s="183">
        <v>12</v>
      </c>
      <c r="S44" s="183">
        <v>12</v>
      </c>
      <c r="T44" s="183">
        <v>12</v>
      </c>
      <c r="U44" s="183">
        <v>12</v>
      </c>
      <c r="V44" s="183">
        <v>12</v>
      </c>
      <c r="W44" s="183">
        <v>12</v>
      </c>
      <c r="X44" s="434" t="s">
        <v>1572</v>
      </c>
      <c r="Y44" s="447" t="s">
        <v>2209</v>
      </c>
      <c r="Z44" s="175" t="s">
        <v>2204</v>
      </c>
      <c r="AA44" s="175"/>
      <c r="AB44" s="125"/>
      <c r="AC44" s="125"/>
      <c r="AD44" s="125"/>
      <c r="AE44" s="125"/>
      <c r="AF44" s="125"/>
      <c r="AG44" s="125"/>
      <c r="AH44" s="125"/>
      <c r="AI44" s="125"/>
      <c r="AJ44" s="125"/>
      <c r="AK44" s="125"/>
      <c r="AL44" s="125"/>
    </row>
    <row r="45" spans="2:38" ht="36" x14ac:dyDescent="0.25">
      <c r="B45" s="229"/>
      <c r="C45" s="96"/>
      <c r="D45" s="461"/>
      <c r="E45" s="102"/>
      <c r="F45" s="231" t="s">
        <v>2221</v>
      </c>
      <c r="G45" s="231" t="s">
        <v>2222</v>
      </c>
      <c r="H45" s="203" t="s">
        <v>2223</v>
      </c>
      <c r="I45" s="203" t="s">
        <v>2224</v>
      </c>
      <c r="J45" s="203"/>
      <c r="K45" s="464">
        <f t="shared" si="3"/>
        <v>1</v>
      </c>
      <c r="L45" s="451"/>
      <c r="M45" s="451"/>
      <c r="N45" s="451"/>
      <c r="O45" s="451"/>
      <c r="P45" s="451"/>
      <c r="Q45" s="208"/>
      <c r="R45" s="208">
        <v>0.5</v>
      </c>
      <c r="S45" s="208">
        <v>0.5</v>
      </c>
      <c r="T45" s="183"/>
      <c r="U45" s="183"/>
      <c r="V45" s="183"/>
      <c r="W45" s="183"/>
      <c r="X45" s="446" t="s">
        <v>2225</v>
      </c>
      <c r="Y45" s="447" t="s">
        <v>2209</v>
      </c>
      <c r="Z45" s="175" t="s">
        <v>2204</v>
      </c>
      <c r="AA45" s="175"/>
      <c r="AB45" s="125"/>
      <c r="AC45" s="125"/>
      <c r="AD45" s="125"/>
      <c r="AE45" s="125"/>
      <c r="AF45" s="125"/>
      <c r="AG45" s="125"/>
      <c r="AH45" s="125"/>
      <c r="AI45" s="125"/>
      <c r="AJ45" s="125"/>
      <c r="AK45" s="125"/>
      <c r="AL45" s="125"/>
    </row>
    <row r="46" spans="2:38" ht="36" x14ac:dyDescent="0.25">
      <c r="B46" s="229"/>
      <c r="C46" s="96"/>
      <c r="D46" s="461"/>
      <c r="E46" s="102"/>
      <c r="F46" s="231"/>
      <c r="G46" s="231"/>
      <c r="H46" s="203" t="s">
        <v>2226</v>
      </c>
      <c r="I46" s="203" t="s">
        <v>2227</v>
      </c>
      <c r="J46" s="203"/>
      <c r="K46" s="464">
        <f t="shared" si="3"/>
        <v>1</v>
      </c>
      <c r="L46" s="451"/>
      <c r="M46" s="451"/>
      <c r="N46" s="451"/>
      <c r="O46" s="451"/>
      <c r="P46" s="451"/>
      <c r="Q46" s="183"/>
      <c r="R46" s="208"/>
      <c r="S46" s="183"/>
      <c r="T46" s="208">
        <v>0.5</v>
      </c>
      <c r="U46" s="208">
        <v>0.5</v>
      </c>
      <c r="V46" s="183"/>
      <c r="W46" s="183"/>
      <c r="X46" s="446" t="s">
        <v>1601</v>
      </c>
      <c r="Y46" s="447" t="s">
        <v>2209</v>
      </c>
      <c r="Z46" s="175" t="s">
        <v>2204</v>
      </c>
      <c r="AA46" s="175"/>
      <c r="AB46" s="125"/>
      <c r="AC46" s="125"/>
      <c r="AD46" s="125"/>
      <c r="AE46" s="125"/>
      <c r="AF46" s="125"/>
      <c r="AG46" s="125"/>
      <c r="AH46" s="125"/>
      <c r="AI46" s="125"/>
      <c r="AJ46" s="125"/>
      <c r="AK46" s="125"/>
      <c r="AL46" s="125"/>
    </row>
    <row r="47" spans="2:38" ht="36" x14ac:dyDescent="0.25">
      <c r="B47" s="229"/>
      <c r="C47" s="96"/>
      <c r="D47" s="461"/>
      <c r="E47" s="102"/>
      <c r="F47" s="231"/>
      <c r="G47" s="231"/>
      <c r="H47" s="203" t="s">
        <v>2228</v>
      </c>
      <c r="I47" s="203" t="s">
        <v>2229</v>
      </c>
      <c r="J47" s="203"/>
      <c r="K47" s="464">
        <f t="shared" si="3"/>
        <v>1</v>
      </c>
      <c r="L47" s="451"/>
      <c r="M47" s="451"/>
      <c r="N47" s="451"/>
      <c r="O47" s="451"/>
      <c r="P47" s="451"/>
      <c r="Q47" s="183"/>
      <c r="R47" s="208"/>
      <c r="S47" s="183"/>
      <c r="T47" s="208"/>
      <c r="U47" s="208">
        <v>1</v>
      </c>
      <c r="V47" s="183"/>
      <c r="W47" s="183"/>
      <c r="X47" s="434" t="s">
        <v>187</v>
      </c>
      <c r="Y47" s="447" t="s">
        <v>2209</v>
      </c>
      <c r="Z47" s="175" t="s">
        <v>2204</v>
      </c>
      <c r="AA47" s="175"/>
      <c r="AB47" s="125"/>
      <c r="AC47" s="125"/>
      <c r="AD47" s="125"/>
      <c r="AE47" s="125"/>
      <c r="AF47" s="125"/>
      <c r="AG47" s="125"/>
      <c r="AH47" s="125"/>
      <c r="AI47" s="125"/>
      <c r="AJ47" s="125"/>
      <c r="AK47" s="125"/>
      <c r="AL47" s="125"/>
    </row>
    <row r="48" spans="2:38" ht="36" x14ac:dyDescent="0.25">
      <c r="B48" s="229"/>
      <c r="C48" s="96"/>
      <c r="D48" s="461"/>
      <c r="E48" s="102"/>
      <c r="F48" s="231"/>
      <c r="G48" s="231"/>
      <c r="H48" s="203" t="s">
        <v>2230</v>
      </c>
      <c r="I48" s="203" t="s">
        <v>2231</v>
      </c>
      <c r="J48" s="203"/>
      <c r="K48" s="464">
        <f t="shared" si="3"/>
        <v>1</v>
      </c>
      <c r="L48" s="451"/>
      <c r="M48" s="451"/>
      <c r="N48" s="451"/>
      <c r="O48" s="451"/>
      <c r="P48" s="451"/>
      <c r="Q48" s="183"/>
      <c r="R48" s="183"/>
      <c r="S48" s="183"/>
      <c r="T48" s="183"/>
      <c r="U48" s="208"/>
      <c r="V48" s="208">
        <v>1</v>
      </c>
      <c r="W48" s="183"/>
      <c r="X48" s="446" t="s">
        <v>2232</v>
      </c>
      <c r="Y48" s="447" t="s">
        <v>2209</v>
      </c>
      <c r="Z48" s="175" t="s">
        <v>2204</v>
      </c>
      <c r="AA48" s="175"/>
      <c r="AB48" s="125"/>
      <c r="AC48" s="125"/>
      <c r="AD48" s="125"/>
      <c r="AE48" s="125"/>
      <c r="AF48" s="125"/>
      <c r="AG48" s="125"/>
      <c r="AH48" s="125"/>
      <c r="AI48" s="125"/>
      <c r="AJ48" s="125"/>
      <c r="AK48" s="125"/>
      <c r="AL48" s="125"/>
    </row>
    <row r="49" spans="2:38" ht="36" x14ac:dyDescent="0.25">
      <c r="B49" s="229"/>
      <c r="C49" s="96"/>
      <c r="D49" s="461"/>
      <c r="E49" s="102"/>
      <c r="F49" s="231"/>
      <c r="G49" s="231" t="s">
        <v>2233</v>
      </c>
      <c r="H49" s="203" t="s">
        <v>2223</v>
      </c>
      <c r="I49" s="203" t="s">
        <v>2224</v>
      </c>
      <c r="J49" s="203"/>
      <c r="K49" s="464">
        <f t="shared" si="3"/>
        <v>1</v>
      </c>
      <c r="L49" s="451"/>
      <c r="M49" s="451"/>
      <c r="N49" s="451"/>
      <c r="O49" s="451"/>
      <c r="P49" s="451"/>
      <c r="Q49" s="183"/>
      <c r="R49" s="208">
        <v>0.5</v>
      </c>
      <c r="S49" s="208">
        <v>0.5</v>
      </c>
      <c r="T49" s="183"/>
      <c r="U49" s="183"/>
      <c r="V49" s="183"/>
      <c r="W49" s="183"/>
      <c r="X49" s="446" t="s">
        <v>2234</v>
      </c>
      <c r="Y49" s="447" t="s">
        <v>2209</v>
      </c>
      <c r="Z49" s="175" t="s">
        <v>2204</v>
      </c>
      <c r="AA49" s="175"/>
      <c r="AB49" s="125"/>
      <c r="AC49" s="125"/>
      <c r="AD49" s="125"/>
      <c r="AE49" s="125"/>
      <c r="AF49" s="125"/>
      <c r="AG49" s="125"/>
      <c r="AH49" s="125"/>
      <c r="AI49" s="125"/>
      <c r="AJ49" s="125"/>
      <c r="AK49" s="125"/>
      <c r="AL49" s="125"/>
    </row>
    <row r="50" spans="2:38" ht="36" x14ac:dyDescent="0.25">
      <c r="B50" s="229"/>
      <c r="C50" s="96"/>
      <c r="D50" s="461"/>
      <c r="E50" s="102"/>
      <c r="F50" s="231"/>
      <c r="G50" s="231"/>
      <c r="H50" s="203" t="s">
        <v>2226</v>
      </c>
      <c r="I50" s="203" t="s">
        <v>2227</v>
      </c>
      <c r="J50" s="203"/>
      <c r="K50" s="464">
        <f t="shared" si="3"/>
        <v>1</v>
      </c>
      <c r="L50" s="451"/>
      <c r="M50" s="451"/>
      <c r="N50" s="451"/>
      <c r="O50" s="451"/>
      <c r="P50" s="451"/>
      <c r="Q50" s="169"/>
      <c r="R50" s="464"/>
      <c r="S50" s="169"/>
      <c r="T50" s="464">
        <v>0.5</v>
      </c>
      <c r="U50" s="464">
        <v>0.5</v>
      </c>
      <c r="V50" s="169"/>
      <c r="W50" s="169"/>
      <c r="X50" s="446" t="s">
        <v>1601</v>
      </c>
      <c r="Y50" s="447" t="s">
        <v>2209</v>
      </c>
      <c r="Z50" s="175" t="s">
        <v>2204</v>
      </c>
      <c r="AA50" s="175"/>
      <c r="AB50" s="125"/>
      <c r="AC50" s="125"/>
      <c r="AD50" s="125"/>
      <c r="AE50" s="125"/>
      <c r="AF50" s="125"/>
      <c r="AG50" s="125"/>
      <c r="AH50" s="125"/>
      <c r="AI50" s="125"/>
      <c r="AJ50" s="125"/>
      <c r="AK50" s="125"/>
      <c r="AL50" s="125"/>
    </row>
    <row r="51" spans="2:38" ht="36" x14ac:dyDescent="0.25">
      <c r="B51" s="229"/>
      <c r="C51" s="96"/>
      <c r="D51" s="461"/>
      <c r="E51" s="102"/>
      <c r="F51" s="231"/>
      <c r="G51" s="231"/>
      <c r="H51" s="203" t="s">
        <v>2228</v>
      </c>
      <c r="I51" s="203" t="s">
        <v>2229</v>
      </c>
      <c r="J51" s="203"/>
      <c r="K51" s="464">
        <f t="shared" si="3"/>
        <v>1</v>
      </c>
      <c r="L51" s="451"/>
      <c r="M51" s="451"/>
      <c r="N51" s="451"/>
      <c r="O51" s="451"/>
      <c r="P51" s="451"/>
      <c r="Q51" s="169"/>
      <c r="R51" s="464"/>
      <c r="S51" s="169"/>
      <c r="T51" s="464"/>
      <c r="U51" s="464">
        <v>1</v>
      </c>
      <c r="V51" s="169"/>
      <c r="W51" s="169"/>
      <c r="X51" s="434" t="s">
        <v>187</v>
      </c>
      <c r="Y51" s="447" t="s">
        <v>2209</v>
      </c>
      <c r="Z51" s="175" t="s">
        <v>2204</v>
      </c>
      <c r="AA51" s="175"/>
      <c r="AB51" s="125"/>
      <c r="AC51" s="125"/>
      <c r="AD51" s="125"/>
      <c r="AE51" s="125"/>
      <c r="AF51" s="125"/>
      <c r="AG51" s="125"/>
      <c r="AH51" s="125"/>
      <c r="AI51" s="125"/>
      <c r="AJ51" s="125"/>
      <c r="AK51" s="125"/>
      <c r="AL51" s="125"/>
    </row>
    <row r="52" spans="2:38" ht="36" x14ac:dyDescent="0.25">
      <c r="B52" s="229"/>
      <c r="C52" s="96"/>
      <c r="D52" s="461"/>
      <c r="E52" s="102"/>
      <c r="F52" s="231"/>
      <c r="G52" s="231"/>
      <c r="H52" s="203" t="s">
        <v>2230</v>
      </c>
      <c r="I52" s="203" t="s">
        <v>2231</v>
      </c>
      <c r="J52" s="203"/>
      <c r="K52" s="464">
        <f t="shared" si="3"/>
        <v>1</v>
      </c>
      <c r="L52" s="451"/>
      <c r="M52" s="451"/>
      <c r="N52" s="451"/>
      <c r="O52" s="451"/>
      <c r="P52" s="451"/>
      <c r="Q52" s="169"/>
      <c r="R52" s="169"/>
      <c r="S52" s="169"/>
      <c r="T52" s="169"/>
      <c r="U52" s="464"/>
      <c r="V52" s="464">
        <v>1</v>
      </c>
      <c r="W52" s="169"/>
      <c r="X52" s="446" t="s">
        <v>2232</v>
      </c>
      <c r="Y52" s="447" t="s">
        <v>2209</v>
      </c>
      <c r="Z52" s="175" t="s">
        <v>2204</v>
      </c>
      <c r="AA52" s="175"/>
      <c r="AB52" s="125"/>
      <c r="AC52" s="125"/>
      <c r="AD52" s="125"/>
      <c r="AE52" s="125"/>
      <c r="AF52" s="125"/>
      <c r="AG52" s="125"/>
      <c r="AH52" s="125"/>
      <c r="AI52" s="125"/>
      <c r="AJ52" s="125"/>
      <c r="AK52" s="125"/>
      <c r="AL52" s="125"/>
    </row>
    <row r="53" spans="2:38" ht="36" x14ac:dyDescent="0.25">
      <c r="B53" s="229"/>
      <c r="C53" s="96"/>
      <c r="D53" s="461"/>
      <c r="E53" s="102"/>
      <c r="F53" s="231"/>
      <c r="G53" s="231" t="s">
        <v>2235</v>
      </c>
      <c r="H53" s="203" t="s">
        <v>2223</v>
      </c>
      <c r="I53" s="203" t="s">
        <v>2224</v>
      </c>
      <c r="J53" s="203"/>
      <c r="K53" s="464">
        <f t="shared" si="3"/>
        <v>1</v>
      </c>
      <c r="L53" s="451"/>
      <c r="M53" s="451"/>
      <c r="N53" s="451"/>
      <c r="O53" s="451"/>
      <c r="P53" s="451"/>
      <c r="Q53" s="169"/>
      <c r="R53" s="464">
        <v>0.5</v>
      </c>
      <c r="S53" s="464">
        <v>0.5</v>
      </c>
      <c r="T53" s="169"/>
      <c r="U53" s="169"/>
      <c r="V53" s="169"/>
      <c r="W53" s="169"/>
      <c r="X53" s="446" t="s">
        <v>2234</v>
      </c>
      <c r="Y53" s="447" t="s">
        <v>2209</v>
      </c>
      <c r="Z53" s="175" t="s">
        <v>2204</v>
      </c>
      <c r="AA53" s="175"/>
      <c r="AB53" s="125"/>
      <c r="AC53" s="125"/>
      <c r="AD53" s="125"/>
      <c r="AE53" s="125"/>
      <c r="AF53" s="125"/>
      <c r="AG53" s="125"/>
      <c r="AH53" s="125"/>
      <c r="AI53" s="125"/>
      <c r="AJ53" s="125"/>
      <c r="AK53" s="125"/>
      <c r="AL53" s="125"/>
    </row>
    <row r="54" spans="2:38" ht="36" x14ac:dyDescent="0.25">
      <c r="B54" s="229"/>
      <c r="C54" s="96"/>
      <c r="D54" s="461"/>
      <c r="E54" s="102"/>
      <c r="F54" s="231"/>
      <c r="G54" s="231"/>
      <c r="H54" s="203" t="s">
        <v>2226</v>
      </c>
      <c r="I54" s="203" t="s">
        <v>2227</v>
      </c>
      <c r="J54" s="203"/>
      <c r="K54" s="464">
        <f t="shared" si="3"/>
        <v>1</v>
      </c>
      <c r="L54" s="451"/>
      <c r="M54" s="451"/>
      <c r="N54" s="451"/>
      <c r="O54" s="451"/>
      <c r="P54" s="451"/>
      <c r="Q54" s="169"/>
      <c r="R54" s="464"/>
      <c r="S54" s="169"/>
      <c r="T54" s="464">
        <v>0.5</v>
      </c>
      <c r="U54" s="464">
        <v>0.5</v>
      </c>
      <c r="V54" s="169"/>
      <c r="W54" s="169"/>
      <c r="X54" s="446" t="s">
        <v>1601</v>
      </c>
      <c r="Y54" s="447" t="s">
        <v>2209</v>
      </c>
      <c r="Z54" s="175" t="s">
        <v>2204</v>
      </c>
      <c r="AA54" s="175"/>
      <c r="AB54" s="125"/>
      <c r="AC54" s="125"/>
      <c r="AD54" s="125"/>
      <c r="AE54" s="125"/>
      <c r="AF54" s="125"/>
      <c r="AG54" s="125"/>
      <c r="AH54" s="125"/>
      <c r="AI54" s="125"/>
      <c r="AJ54" s="125"/>
      <c r="AK54" s="125"/>
      <c r="AL54" s="125"/>
    </row>
    <row r="55" spans="2:38" ht="36" x14ac:dyDescent="0.25">
      <c r="B55" s="229"/>
      <c r="C55" s="96"/>
      <c r="D55" s="461"/>
      <c r="E55" s="102"/>
      <c r="F55" s="231"/>
      <c r="G55" s="231"/>
      <c r="H55" s="203" t="s">
        <v>2228</v>
      </c>
      <c r="I55" s="203" t="s">
        <v>2229</v>
      </c>
      <c r="J55" s="203"/>
      <c r="K55" s="464">
        <f t="shared" si="3"/>
        <v>1</v>
      </c>
      <c r="L55" s="451"/>
      <c r="M55" s="451"/>
      <c r="N55" s="451"/>
      <c r="O55" s="451"/>
      <c r="P55" s="451"/>
      <c r="Q55" s="169"/>
      <c r="R55" s="464"/>
      <c r="S55" s="169"/>
      <c r="T55" s="464"/>
      <c r="U55" s="464">
        <v>1</v>
      </c>
      <c r="V55" s="169"/>
      <c r="W55" s="169"/>
      <c r="X55" s="434" t="s">
        <v>187</v>
      </c>
      <c r="Y55" s="447" t="s">
        <v>2209</v>
      </c>
      <c r="Z55" s="175" t="s">
        <v>2204</v>
      </c>
      <c r="AA55" s="175"/>
      <c r="AB55" s="125"/>
      <c r="AC55" s="125"/>
      <c r="AD55" s="125"/>
      <c r="AE55" s="125"/>
      <c r="AF55" s="125"/>
      <c r="AG55" s="125"/>
      <c r="AH55" s="125"/>
      <c r="AI55" s="125"/>
      <c r="AJ55" s="125"/>
      <c r="AK55" s="125"/>
      <c r="AL55" s="125"/>
    </row>
    <row r="56" spans="2:38" ht="36" x14ac:dyDescent="0.25">
      <c r="B56" s="229"/>
      <c r="C56" s="96"/>
      <c r="D56" s="461"/>
      <c r="E56" s="102"/>
      <c r="F56" s="231"/>
      <c r="G56" s="231"/>
      <c r="H56" s="203" t="s">
        <v>2230</v>
      </c>
      <c r="I56" s="203" t="s">
        <v>2231</v>
      </c>
      <c r="J56" s="203"/>
      <c r="K56" s="464">
        <f t="shared" si="3"/>
        <v>1</v>
      </c>
      <c r="L56" s="451"/>
      <c r="M56" s="451"/>
      <c r="N56" s="451"/>
      <c r="O56" s="451"/>
      <c r="P56" s="451"/>
      <c r="Q56" s="169"/>
      <c r="R56" s="169"/>
      <c r="S56" s="169"/>
      <c r="T56" s="169"/>
      <c r="U56" s="464"/>
      <c r="V56" s="464">
        <v>1</v>
      </c>
      <c r="W56" s="169"/>
      <c r="X56" s="446" t="s">
        <v>2232</v>
      </c>
      <c r="Y56" s="447" t="s">
        <v>2209</v>
      </c>
      <c r="Z56" s="175" t="s">
        <v>2204</v>
      </c>
      <c r="AA56" s="175"/>
      <c r="AB56" s="125"/>
      <c r="AC56" s="125"/>
      <c r="AD56" s="125"/>
      <c r="AE56" s="125"/>
      <c r="AF56" s="125"/>
      <c r="AG56" s="125"/>
      <c r="AH56" s="125"/>
      <c r="AI56" s="125"/>
      <c r="AJ56" s="125"/>
      <c r="AK56" s="125"/>
      <c r="AL56" s="125"/>
    </row>
    <row r="57" spans="2:38" ht="36" x14ac:dyDescent="0.25">
      <c r="B57" s="229"/>
      <c r="C57" s="96"/>
      <c r="D57" s="461"/>
      <c r="E57" s="102"/>
      <c r="F57" s="231"/>
      <c r="G57" s="231" t="s">
        <v>2236</v>
      </c>
      <c r="H57" s="203" t="s">
        <v>2223</v>
      </c>
      <c r="I57" s="203" t="s">
        <v>2224</v>
      </c>
      <c r="J57" s="203"/>
      <c r="K57" s="464">
        <f t="shared" si="3"/>
        <v>1</v>
      </c>
      <c r="L57" s="451"/>
      <c r="M57" s="451"/>
      <c r="N57" s="451"/>
      <c r="O57" s="451"/>
      <c r="P57" s="451"/>
      <c r="Q57" s="183"/>
      <c r="R57" s="208">
        <v>0.5</v>
      </c>
      <c r="S57" s="208">
        <v>0.5</v>
      </c>
      <c r="T57" s="183"/>
      <c r="U57" s="183"/>
      <c r="V57" s="183"/>
      <c r="W57" s="183"/>
      <c r="X57" s="446" t="s">
        <v>2234</v>
      </c>
      <c r="Y57" s="447" t="s">
        <v>2209</v>
      </c>
      <c r="Z57" s="175" t="s">
        <v>2204</v>
      </c>
      <c r="AA57" s="175"/>
      <c r="AB57" s="125"/>
      <c r="AC57" s="125"/>
      <c r="AD57" s="125"/>
      <c r="AE57" s="125"/>
      <c r="AF57" s="125"/>
      <c r="AG57" s="125"/>
      <c r="AH57" s="125"/>
      <c r="AI57" s="125"/>
      <c r="AJ57" s="125"/>
      <c r="AK57" s="125"/>
      <c r="AL57" s="125"/>
    </row>
    <row r="58" spans="2:38" ht="36" x14ac:dyDescent="0.25">
      <c r="B58" s="229"/>
      <c r="C58" s="96"/>
      <c r="D58" s="461"/>
      <c r="E58" s="102"/>
      <c r="F58" s="231"/>
      <c r="G58" s="231"/>
      <c r="H58" s="203" t="s">
        <v>2226</v>
      </c>
      <c r="I58" s="203" t="s">
        <v>2227</v>
      </c>
      <c r="J58" s="203"/>
      <c r="K58" s="464">
        <f t="shared" si="3"/>
        <v>1</v>
      </c>
      <c r="L58" s="451"/>
      <c r="M58" s="451"/>
      <c r="N58" s="451"/>
      <c r="O58" s="451"/>
      <c r="P58" s="451"/>
      <c r="Q58" s="183"/>
      <c r="R58" s="208"/>
      <c r="S58" s="183"/>
      <c r="T58" s="208">
        <v>0.5</v>
      </c>
      <c r="U58" s="208">
        <v>0.5</v>
      </c>
      <c r="V58" s="183"/>
      <c r="W58" s="183"/>
      <c r="X58" s="446" t="s">
        <v>1601</v>
      </c>
      <c r="Y58" s="447" t="s">
        <v>2209</v>
      </c>
      <c r="Z58" s="175" t="s">
        <v>2204</v>
      </c>
      <c r="AA58" s="175"/>
      <c r="AB58" s="125"/>
      <c r="AC58" s="125"/>
      <c r="AD58" s="125"/>
      <c r="AE58" s="125"/>
      <c r="AF58" s="125"/>
      <c r="AG58" s="125"/>
      <c r="AH58" s="125"/>
      <c r="AI58" s="125"/>
      <c r="AJ58" s="125"/>
      <c r="AK58" s="125"/>
      <c r="AL58" s="125"/>
    </row>
    <row r="59" spans="2:38" ht="36" x14ac:dyDescent="0.25">
      <c r="B59" s="229"/>
      <c r="C59" s="96"/>
      <c r="D59" s="461"/>
      <c r="E59" s="102"/>
      <c r="F59" s="231"/>
      <c r="G59" s="231"/>
      <c r="H59" s="203" t="s">
        <v>2228</v>
      </c>
      <c r="I59" s="203" t="s">
        <v>2237</v>
      </c>
      <c r="J59" s="203"/>
      <c r="K59" s="464">
        <f t="shared" si="3"/>
        <v>1</v>
      </c>
      <c r="L59" s="451"/>
      <c r="M59" s="451"/>
      <c r="N59" s="451"/>
      <c r="O59" s="451"/>
      <c r="P59" s="451"/>
      <c r="Q59" s="183"/>
      <c r="R59" s="208"/>
      <c r="S59" s="183"/>
      <c r="T59" s="208"/>
      <c r="U59" s="208">
        <v>1</v>
      </c>
      <c r="V59" s="183"/>
      <c r="W59" s="183"/>
      <c r="X59" s="434" t="s">
        <v>187</v>
      </c>
      <c r="Y59" s="447" t="s">
        <v>2209</v>
      </c>
      <c r="Z59" s="175" t="s">
        <v>2204</v>
      </c>
      <c r="AA59" s="175"/>
      <c r="AB59" s="125"/>
      <c r="AC59" s="125"/>
      <c r="AD59" s="125"/>
      <c r="AE59" s="125"/>
      <c r="AF59" s="125"/>
      <c r="AG59" s="125"/>
      <c r="AH59" s="125"/>
      <c r="AI59" s="125"/>
      <c r="AJ59" s="125"/>
      <c r="AK59" s="125"/>
      <c r="AL59" s="125"/>
    </row>
    <row r="60" spans="2:38" ht="36" x14ac:dyDescent="0.25">
      <c r="B60" s="229"/>
      <c r="C60" s="96"/>
      <c r="D60" s="461"/>
      <c r="E60" s="102"/>
      <c r="F60" s="231"/>
      <c r="G60" s="231"/>
      <c r="H60" s="203" t="s">
        <v>2230</v>
      </c>
      <c r="I60" s="203" t="s">
        <v>2231</v>
      </c>
      <c r="J60" s="203"/>
      <c r="K60" s="464">
        <f t="shared" si="3"/>
        <v>1</v>
      </c>
      <c r="L60" s="451"/>
      <c r="M60" s="451"/>
      <c r="N60" s="451"/>
      <c r="O60" s="451"/>
      <c r="P60" s="451"/>
      <c r="Q60" s="183"/>
      <c r="R60" s="183"/>
      <c r="S60" s="183"/>
      <c r="T60" s="183"/>
      <c r="U60" s="208"/>
      <c r="V60" s="208">
        <v>1</v>
      </c>
      <c r="W60" s="183"/>
      <c r="X60" s="446" t="s">
        <v>2232</v>
      </c>
      <c r="Y60" s="447" t="s">
        <v>2209</v>
      </c>
      <c r="Z60" s="175" t="s">
        <v>2204</v>
      </c>
      <c r="AA60" s="175"/>
      <c r="AB60" s="125"/>
      <c r="AC60" s="125"/>
      <c r="AD60" s="125"/>
      <c r="AE60" s="125"/>
      <c r="AF60" s="125"/>
      <c r="AG60" s="125"/>
      <c r="AH60" s="125"/>
      <c r="AI60" s="125"/>
      <c r="AJ60" s="125"/>
      <c r="AK60" s="125"/>
      <c r="AL60" s="125"/>
    </row>
    <row r="61" spans="2:38" ht="36" x14ac:dyDescent="0.25">
      <c r="B61" s="229"/>
      <c r="C61" s="96"/>
      <c r="D61" s="461"/>
      <c r="E61" s="102"/>
      <c r="F61" s="231"/>
      <c r="G61" s="231" t="s">
        <v>2238</v>
      </c>
      <c r="H61" s="203" t="s">
        <v>2223</v>
      </c>
      <c r="I61" s="203" t="s">
        <v>2224</v>
      </c>
      <c r="J61" s="203"/>
      <c r="K61" s="464">
        <f t="shared" si="3"/>
        <v>1</v>
      </c>
      <c r="L61" s="451"/>
      <c r="M61" s="451"/>
      <c r="N61" s="451"/>
      <c r="O61" s="451"/>
      <c r="P61" s="451"/>
      <c r="Q61" s="183"/>
      <c r="R61" s="208">
        <v>0.5</v>
      </c>
      <c r="S61" s="208">
        <v>0.5</v>
      </c>
      <c r="T61" s="183"/>
      <c r="U61" s="183"/>
      <c r="V61" s="183"/>
      <c r="W61" s="183"/>
      <c r="X61" s="446" t="s">
        <v>2234</v>
      </c>
      <c r="Y61" s="447" t="s">
        <v>2209</v>
      </c>
      <c r="Z61" s="175" t="s">
        <v>2204</v>
      </c>
      <c r="AA61" s="175"/>
      <c r="AB61" s="125"/>
      <c r="AC61" s="125"/>
      <c r="AD61" s="125"/>
      <c r="AE61" s="125"/>
      <c r="AF61" s="125"/>
      <c r="AG61" s="125"/>
      <c r="AH61" s="125"/>
      <c r="AI61" s="125"/>
      <c r="AJ61" s="125"/>
      <c r="AK61" s="125"/>
      <c r="AL61" s="125"/>
    </row>
    <row r="62" spans="2:38" ht="36" x14ac:dyDescent="0.25">
      <c r="B62" s="229"/>
      <c r="C62" s="96"/>
      <c r="D62" s="461"/>
      <c r="E62" s="102"/>
      <c r="F62" s="231"/>
      <c r="G62" s="231"/>
      <c r="H62" s="203" t="s">
        <v>2226</v>
      </c>
      <c r="I62" s="203" t="s">
        <v>2227</v>
      </c>
      <c r="J62" s="203"/>
      <c r="K62" s="464">
        <f t="shared" si="3"/>
        <v>1</v>
      </c>
      <c r="L62" s="451"/>
      <c r="M62" s="451"/>
      <c r="N62" s="451"/>
      <c r="O62" s="451"/>
      <c r="P62" s="451"/>
      <c r="Q62" s="183"/>
      <c r="R62" s="208"/>
      <c r="S62" s="183"/>
      <c r="T62" s="208">
        <v>0.5</v>
      </c>
      <c r="U62" s="208">
        <v>0.5</v>
      </c>
      <c r="V62" s="183"/>
      <c r="W62" s="183"/>
      <c r="X62" s="446" t="s">
        <v>1601</v>
      </c>
      <c r="Y62" s="447" t="s">
        <v>2209</v>
      </c>
      <c r="Z62" s="175" t="s">
        <v>2204</v>
      </c>
      <c r="AA62" s="175"/>
      <c r="AB62" s="125"/>
      <c r="AC62" s="125"/>
      <c r="AD62" s="125"/>
      <c r="AE62" s="125"/>
      <c r="AF62" s="125"/>
      <c r="AG62" s="125"/>
      <c r="AH62" s="125"/>
      <c r="AI62" s="125"/>
      <c r="AJ62" s="125"/>
      <c r="AK62" s="125"/>
      <c r="AL62" s="125"/>
    </row>
    <row r="63" spans="2:38" ht="36" x14ac:dyDescent="0.25">
      <c r="B63" s="229"/>
      <c r="C63" s="96"/>
      <c r="D63" s="461"/>
      <c r="E63" s="102"/>
      <c r="F63" s="231"/>
      <c r="G63" s="231"/>
      <c r="H63" s="203" t="s">
        <v>2239</v>
      </c>
      <c r="I63" s="203" t="s">
        <v>2237</v>
      </c>
      <c r="J63" s="203"/>
      <c r="K63" s="464">
        <f t="shared" si="3"/>
        <v>1</v>
      </c>
      <c r="L63" s="451"/>
      <c r="M63" s="451"/>
      <c r="N63" s="451"/>
      <c r="O63" s="451"/>
      <c r="P63" s="451"/>
      <c r="Q63" s="183"/>
      <c r="R63" s="208"/>
      <c r="S63" s="183"/>
      <c r="T63" s="208"/>
      <c r="U63" s="208">
        <v>1</v>
      </c>
      <c r="V63" s="183"/>
      <c r="W63" s="183"/>
      <c r="X63" s="434" t="s">
        <v>187</v>
      </c>
      <c r="Y63" s="447" t="s">
        <v>2209</v>
      </c>
      <c r="Z63" s="175" t="s">
        <v>2204</v>
      </c>
      <c r="AA63" s="175"/>
      <c r="AB63" s="125"/>
      <c r="AC63" s="125"/>
      <c r="AD63" s="125"/>
      <c r="AE63" s="125"/>
      <c r="AF63" s="125"/>
      <c r="AG63" s="125"/>
      <c r="AH63" s="125"/>
      <c r="AI63" s="125"/>
      <c r="AJ63" s="125"/>
      <c r="AK63" s="125"/>
      <c r="AL63" s="125"/>
    </row>
    <row r="64" spans="2:38" ht="36" x14ac:dyDescent="0.25">
      <c r="B64" s="229"/>
      <c r="C64" s="96"/>
      <c r="D64" s="461"/>
      <c r="E64" s="102"/>
      <c r="F64" s="231"/>
      <c r="G64" s="231"/>
      <c r="H64" s="203" t="s">
        <v>2230</v>
      </c>
      <c r="I64" s="203" t="s">
        <v>2231</v>
      </c>
      <c r="J64" s="203"/>
      <c r="K64" s="464">
        <f t="shared" si="3"/>
        <v>1</v>
      </c>
      <c r="L64" s="451"/>
      <c r="M64" s="451"/>
      <c r="N64" s="451"/>
      <c r="O64" s="451"/>
      <c r="P64" s="451"/>
      <c r="Q64" s="183"/>
      <c r="R64" s="183"/>
      <c r="S64" s="183"/>
      <c r="T64" s="183"/>
      <c r="U64" s="208"/>
      <c r="V64" s="208">
        <v>1</v>
      </c>
      <c r="W64" s="183"/>
      <c r="X64" s="446" t="s">
        <v>2232</v>
      </c>
      <c r="Y64" s="447" t="s">
        <v>2209</v>
      </c>
      <c r="Z64" s="175" t="s">
        <v>2204</v>
      </c>
      <c r="AA64" s="175"/>
      <c r="AB64" s="125"/>
      <c r="AC64" s="125"/>
      <c r="AD64" s="125"/>
      <c r="AE64" s="125"/>
      <c r="AF64" s="125"/>
      <c r="AG64" s="125"/>
      <c r="AH64" s="125"/>
      <c r="AI64" s="125"/>
      <c r="AJ64" s="125"/>
      <c r="AK64" s="125"/>
      <c r="AL64" s="125"/>
    </row>
    <row r="65" spans="2:38" ht="36" x14ac:dyDescent="0.25">
      <c r="B65" s="229"/>
      <c r="C65" s="96"/>
      <c r="D65" s="461"/>
      <c r="E65" s="102"/>
      <c r="F65" s="231"/>
      <c r="G65" s="231" t="s">
        <v>2240</v>
      </c>
      <c r="H65" s="203" t="s">
        <v>2223</v>
      </c>
      <c r="I65" s="203" t="s">
        <v>2224</v>
      </c>
      <c r="J65" s="203"/>
      <c r="K65" s="464">
        <f t="shared" si="3"/>
        <v>1</v>
      </c>
      <c r="L65" s="451"/>
      <c r="M65" s="451"/>
      <c r="N65" s="451"/>
      <c r="O65" s="451"/>
      <c r="P65" s="451"/>
      <c r="Q65" s="183"/>
      <c r="R65" s="208">
        <v>0.5</v>
      </c>
      <c r="S65" s="208">
        <v>0.5</v>
      </c>
      <c r="T65" s="183"/>
      <c r="U65" s="183"/>
      <c r="V65" s="183"/>
      <c r="W65" s="183"/>
      <c r="X65" s="446" t="s">
        <v>2234</v>
      </c>
      <c r="Y65" s="447" t="s">
        <v>2209</v>
      </c>
      <c r="Z65" s="175" t="s">
        <v>2204</v>
      </c>
      <c r="AA65" s="175"/>
      <c r="AB65" s="125"/>
      <c r="AC65" s="125"/>
      <c r="AD65" s="125"/>
      <c r="AE65" s="125"/>
      <c r="AF65" s="125"/>
      <c r="AG65" s="125"/>
      <c r="AH65" s="125"/>
      <c r="AI65" s="125"/>
      <c r="AJ65" s="125"/>
      <c r="AK65" s="125"/>
      <c r="AL65" s="125"/>
    </row>
    <row r="66" spans="2:38" ht="36" x14ac:dyDescent="0.25">
      <c r="B66" s="229"/>
      <c r="C66" s="96"/>
      <c r="D66" s="461"/>
      <c r="E66" s="102"/>
      <c r="F66" s="231"/>
      <c r="G66" s="231"/>
      <c r="H66" s="203" t="s">
        <v>2226</v>
      </c>
      <c r="I66" s="203" t="s">
        <v>2227</v>
      </c>
      <c r="J66" s="203"/>
      <c r="K66" s="464">
        <f t="shared" si="3"/>
        <v>1</v>
      </c>
      <c r="L66" s="451"/>
      <c r="M66" s="451"/>
      <c r="N66" s="451"/>
      <c r="O66" s="451"/>
      <c r="P66" s="451"/>
      <c r="Q66" s="183"/>
      <c r="R66" s="208"/>
      <c r="S66" s="183"/>
      <c r="T66" s="208">
        <v>0.5</v>
      </c>
      <c r="U66" s="208">
        <v>0.5</v>
      </c>
      <c r="V66" s="183"/>
      <c r="W66" s="183"/>
      <c r="X66" s="446" t="s">
        <v>1601</v>
      </c>
      <c r="Y66" s="447" t="s">
        <v>2209</v>
      </c>
      <c r="Z66" s="175" t="s">
        <v>2204</v>
      </c>
      <c r="AA66" s="175"/>
      <c r="AB66" s="125"/>
      <c r="AC66" s="125"/>
      <c r="AD66" s="125"/>
      <c r="AE66" s="125"/>
      <c r="AF66" s="125"/>
      <c r="AG66" s="125"/>
      <c r="AH66" s="125"/>
      <c r="AI66" s="125"/>
      <c r="AJ66" s="125"/>
      <c r="AK66" s="125"/>
      <c r="AL66" s="125"/>
    </row>
    <row r="67" spans="2:38" ht="36" x14ac:dyDescent="0.25">
      <c r="B67" s="229"/>
      <c r="C67" s="96"/>
      <c r="D67" s="461"/>
      <c r="E67" s="102"/>
      <c r="F67" s="231"/>
      <c r="G67" s="231"/>
      <c r="H67" s="203" t="s">
        <v>2228</v>
      </c>
      <c r="I67" s="203" t="s">
        <v>2229</v>
      </c>
      <c r="J67" s="203"/>
      <c r="K67" s="464">
        <f t="shared" si="3"/>
        <v>1</v>
      </c>
      <c r="L67" s="451"/>
      <c r="M67" s="451"/>
      <c r="N67" s="451"/>
      <c r="O67" s="451"/>
      <c r="P67" s="451"/>
      <c r="Q67" s="183"/>
      <c r="R67" s="208"/>
      <c r="S67" s="183"/>
      <c r="T67" s="208"/>
      <c r="U67" s="208">
        <v>1</v>
      </c>
      <c r="V67" s="208"/>
      <c r="W67" s="183"/>
      <c r="X67" s="434" t="s">
        <v>187</v>
      </c>
      <c r="Y67" s="447" t="s">
        <v>2209</v>
      </c>
      <c r="Z67" s="175" t="s">
        <v>2204</v>
      </c>
      <c r="AA67" s="175"/>
      <c r="AB67" s="125"/>
      <c r="AC67" s="125"/>
      <c r="AD67" s="125"/>
      <c r="AE67" s="125"/>
      <c r="AF67" s="125"/>
      <c r="AG67" s="125"/>
      <c r="AH67" s="125"/>
      <c r="AI67" s="125"/>
      <c r="AJ67" s="125"/>
      <c r="AK67" s="125"/>
      <c r="AL67" s="125"/>
    </row>
    <row r="68" spans="2:38" ht="36" x14ac:dyDescent="0.25">
      <c r="B68" s="229"/>
      <c r="C68" s="96"/>
      <c r="D68" s="461"/>
      <c r="E68" s="102"/>
      <c r="F68" s="231"/>
      <c r="G68" s="231"/>
      <c r="H68" s="203" t="s">
        <v>2230</v>
      </c>
      <c r="I68" s="203" t="s">
        <v>2231</v>
      </c>
      <c r="J68" s="203"/>
      <c r="K68" s="464">
        <f t="shared" si="3"/>
        <v>1</v>
      </c>
      <c r="L68" s="451"/>
      <c r="M68" s="451"/>
      <c r="N68" s="451"/>
      <c r="O68" s="451"/>
      <c r="P68" s="451"/>
      <c r="Q68" s="183"/>
      <c r="R68" s="183"/>
      <c r="S68" s="183"/>
      <c r="T68" s="183"/>
      <c r="U68" s="208"/>
      <c r="V68" s="208">
        <v>1</v>
      </c>
      <c r="W68" s="183"/>
      <c r="X68" s="446" t="s">
        <v>2232</v>
      </c>
      <c r="Y68" s="447" t="s">
        <v>2209</v>
      </c>
      <c r="Z68" s="175" t="s">
        <v>2204</v>
      </c>
      <c r="AA68" s="175"/>
      <c r="AB68" s="125"/>
      <c r="AC68" s="125"/>
      <c r="AD68" s="125"/>
      <c r="AE68" s="125"/>
      <c r="AF68" s="125"/>
      <c r="AG68" s="125"/>
      <c r="AH68" s="125"/>
      <c r="AI68" s="125"/>
      <c r="AJ68" s="125"/>
      <c r="AK68" s="125"/>
      <c r="AL68" s="125"/>
    </row>
    <row r="69" spans="2:38" ht="36" x14ac:dyDescent="0.25">
      <c r="B69" s="229"/>
      <c r="C69" s="96"/>
      <c r="D69" s="461"/>
      <c r="E69" s="102"/>
      <c r="F69" s="231"/>
      <c r="G69" s="231" t="s">
        <v>2241</v>
      </c>
      <c r="H69" s="203" t="s">
        <v>2223</v>
      </c>
      <c r="I69" s="203" t="s">
        <v>2224</v>
      </c>
      <c r="J69" s="203"/>
      <c r="K69" s="464">
        <f t="shared" si="3"/>
        <v>1</v>
      </c>
      <c r="L69" s="451"/>
      <c r="M69" s="451"/>
      <c r="N69" s="451"/>
      <c r="O69" s="451"/>
      <c r="P69" s="451"/>
      <c r="Q69" s="183"/>
      <c r="R69" s="208">
        <v>0.5</v>
      </c>
      <c r="S69" s="208">
        <v>0.5</v>
      </c>
      <c r="T69" s="183"/>
      <c r="U69" s="183"/>
      <c r="V69" s="183"/>
      <c r="W69" s="183"/>
      <c r="X69" s="446" t="s">
        <v>2234</v>
      </c>
      <c r="Y69" s="447" t="s">
        <v>2209</v>
      </c>
      <c r="Z69" s="175" t="s">
        <v>2204</v>
      </c>
      <c r="AA69" s="175"/>
      <c r="AB69" s="125"/>
      <c r="AC69" s="125"/>
      <c r="AD69" s="125"/>
      <c r="AE69" s="125"/>
      <c r="AF69" s="125"/>
      <c r="AG69" s="125"/>
      <c r="AH69" s="125"/>
      <c r="AI69" s="125"/>
      <c r="AJ69" s="125"/>
      <c r="AK69" s="125"/>
      <c r="AL69" s="125"/>
    </row>
    <row r="70" spans="2:38" ht="36" x14ac:dyDescent="0.25">
      <c r="B70" s="229"/>
      <c r="C70" s="96"/>
      <c r="D70" s="461"/>
      <c r="E70" s="102"/>
      <c r="F70" s="231"/>
      <c r="G70" s="231"/>
      <c r="H70" s="203" t="s">
        <v>2226</v>
      </c>
      <c r="I70" s="203" t="s">
        <v>2227</v>
      </c>
      <c r="J70" s="203"/>
      <c r="K70" s="464">
        <f t="shared" si="3"/>
        <v>1</v>
      </c>
      <c r="L70" s="451"/>
      <c r="M70" s="451"/>
      <c r="N70" s="451"/>
      <c r="O70" s="451"/>
      <c r="P70" s="451"/>
      <c r="Q70" s="183"/>
      <c r="R70" s="208"/>
      <c r="S70" s="183"/>
      <c r="T70" s="208">
        <v>0.5</v>
      </c>
      <c r="U70" s="208">
        <v>0.5</v>
      </c>
      <c r="V70" s="183"/>
      <c r="W70" s="183"/>
      <c r="X70" s="446" t="s">
        <v>1601</v>
      </c>
      <c r="Y70" s="447" t="s">
        <v>2209</v>
      </c>
      <c r="Z70" s="175" t="s">
        <v>2204</v>
      </c>
      <c r="AA70" s="175"/>
      <c r="AB70" s="125"/>
      <c r="AC70" s="125"/>
      <c r="AD70" s="125"/>
      <c r="AE70" s="125"/>
      <c r="AF70" s="125"/>
      <c r="AG70" s="125"/>
      <c r="AH70" s="125"/>
      <c r="AI70" s="125"/>
      <c r="AJ70" s="125"/>
      <c r="AK70" s="125"/>
      <c r="AL70" s="125"/>
    </row>
    <row r="71" spans="2:38" ht="36" x14ac:dyDescent="0.25">
      <c r="B71" s="229"/>
      <c r="C71" s="96"/>
      <c r="D71" s="461"/>
      <c r="E71" s="102"/>
      <c r="F71" s="231"/>
      <c r="G71" s="231"/>
      <c r="H71" s="203" t="s">
        <v>2228</v>
      </c>
      <c r="I71" s="203" t="s">
        <v>2229</v>
      </c>
      <c r="J71" s="203"/>
      <c r="K71" s="464">
        <f t="shared" si="3"/>
        <v>1</v>
      </c>
      <c r="L71" s="451"/>
      <c r="M71" s="451"/>
      <c r="N71" s="451"/>
      <c r="O71" s="451"/>
      <c r="P71" s="451"/>
      <c r="Q71" s="183"/>
      <c r="R71" s="208"/>
      <c r="S71" s="183"/>
      <c r="T71" s="208"/>
      <c r="U71" s="208">
        <v>1</v>
      </c>
      <c r="V71" s="183"/>
      <c r="W71" s="183"/>
      <c r="X71" s="446" t="s">
        <v>1601</v>
      </c>
      <c r="Y71" s="447" t="s">
        <v>2209</v>
      </c>
      <c r="Z71" s="175" t="s">
        <v>2204</v>
      </c>
      <c r="AA71" s="175"/>
      <c r="AB71" s="125"/>
      <c r="AC71" s="125"/>
      <c r="AD71" s="125"/>
      <c r="AE71" s="125"/>
      <c r="AF71" s="125"/>
      <c r="AG71" s="125"/>
      <c r="AH71" s="125"/>
      <c r="AI71" s="125"/>
      <c r="AJ71" s="125"/>
      <c r="AK71" s="125"/>
      <c r="AL71" s="125"/>
    </row>
    <row r="72" spans="2:38" ht="36" x14ac:dyDescent="0.25">
      <c r="B72" s="229"/>
      <c r="C72" s="96"/>
      <c r="D72" s="461"/>
      <c r="E72" s="102"/>
      <c r="F72" s="231"/>
      <c r="G72" s="231"/>
      <c r="H72" s="203" t="s">
        <v>2230</v>
      </c>
      <c r="I72" s="203" t="s">
        <v>2231</v>
      </c>
      <c r="J72" s="203"/>
      <c r="K72" s="464">
        <f t="shared" si="3"/>
        <v>1</v>
      </c>
      <c r="L72" s="451"/>
      <c r="M72" s="451"/>
      <c r="N72" s="451"/>
      <c r="O72" s="451"/>
      <c r="P72" s="451"/>
      <c r="Q72" s="183"/>
      <c r="R72" s="183"/>
      <c r="S72" s="183"/>
      <c r="T72" s="183"/>
      <c r="U72" s="208"/>
      <c r="V72" s="208">
        <v>1</v>
      </c>
      <c r="W72" s="183"/>
      <c r="X72" s="446" t="s">
        <v>2232</v>
      </c>
      <c r="Y72" s="447" t="s">
        <v>2209</v>
      </c>
      <c r="Z72" s="175" t="s">
        <v>2204</v>
      </c>
      <c r="AA72" s="175"/>
      <c r="AB72" s="125"/>
      <c r="AC72" s="125"/>
      <c r="AD72" s="125"/>
      <c r="AE72" s="125"/>
      <c r="AF72" s="125"/>
      <c r="AG72" s="125"/>
      <c r="AH72" s="125"/>
      <c r="AI72" s="125"/>
      <c r="AJ72" s="125"/>
      <c r="AK72" s="125"/>
      <c r="AL72" s="125"/>
    </row>
    <row r="73" spans="2:38" ht="108" x14ac:dyDescent="0.25">
      <c r="B73" s="229"/>
      <c r="C73" s="96"/>
      <c r="D73" s="461"/>
      <c r="E73" s="203" t="s">
        <v>2242</v>
      </c>
      <c r="F73" s="203" t="s">
        <v>2243</v>
      </c>
      <c r="G73" s="203" t="s">
        <v>2244</v>
      </c>
      <c r="H73" s="203"/>
      <c r="I73" s="203" t="s">
        <v>2245</v>
      </c>
      <c r="J73" s="203" t="s">
        <v>2246</v>
      </c>
      <c r="K73" s="468">
        <f>+AVERAGE(L73:W73)</f>
        <v>15</v>
      </c>
      <c r="L73" s="468">
        <v>15</v>
      </c>
      <c r="M73" s="468">
        <v>15</v>
      </c>
      <c r="N73" s="468">
        <v>15</v>
      </c>
      <c r="O73" s="468">
        <v>15</v>
      </c>
      <c r="P73" s="468">
        <v>15</v>
      </c>
      <c r="Q73" s="468">
        <v>15</v>
      </c>
      <c r="R73" s="468">
        <v>15</v>
      </c>
      <c r="S73" s="468">
        <v>15</v>
      </c>
      <c r="T73" s="468">
        <v>15</v>
      </c>
      <c r="U73" s="468">
        <v>15</v>
      </c>
      <c r="V73" s="468">
        <v>15</v>
      </c>
      <c r="W73" s="468">
        <v>15</v>
      </c>
      <c r="X73" s="446" t="s">
        <v>2247</v>
      </c>
      <c r="Y73" s="447" t="s">
        <v>2209</v>
      </c>
      <c r="Z73" s="175" t="s">
        <v>2204</v>
      </c>
      <c r="AA73" s="185"/>
      <c r="AB73" s="125"/>
      <c r="AC73" s="125"/>
      <c r="AD73" s="125"/>
      <c r="AE73" s="125"/>
      <c r="AF73" s="125"/>
      <c r="AG73" s="125"/>
      <c r="AH73" s="125"/>
      <c r="AI73" s="125"/>
      <c r="AJ73" s="125"/>
      <c r="AK73" s="125"/>
      <c r="AL73" s="125"/>
    </row>
    <row r="74" spans="2:38" ht="36" x14ac:dyDescent="0.25">
      <c r="B74" s="229"/>
      <c r="C74" s="96"/>
      <c r="D74" s="461"/>
      <c r="E74" s="102" t="s">
        <v>2248</v>
      </c>
      <c r="F74" s="469" t="s">
        <v>2249</v>
      </c>
      <c r="G74" s="469" t="s">
        <v>2250</v>
      </c>
      <c r="H74" s="203" t="s">
        <v>2251</v>
      </c>
      <c r="I74" s="469" t="s">
        <v>2252</v>
      </c>
      <c r="J74" s="469" t="s">
        <v>2253</v>
      </c>
      <c r="K74" s="470">
        <f t="shared" ref="K74:K79" si="4">SUM(L74:W74)</f>
        <v>7332</v>
      </c>
      <c r="L74" s="471">
        <v>611</v>
      </c>
      <c r="M74" s="471">
        <v>611</v>
      </c>
      <c r="N74" s="471">
        <v>611</v>
      </c>
      <c r="O74" s="471">
        <v>611</v>
      </c>
      <c r="P74" s="471">
        <v>611</v>
      </c>
      <c r="Q74" s="471">
        <v>611</v>
      </c>
      <c r="R74" s="471">
        <v>611</v>
      </c>
      <c r="S74" s="471">
        <v>611</v>
      </c>
      <c r="T74" s="471">
        <v>611</v>
      </c>
      <c r="U74" s="471">
        <v>611</v>
      </c>
      <c r="V74" s="471">
        <v>611</v>
      </c>
      <c r="W74" s="471">
        <v>611</v>
      </c>
      <c r="X74" s="434" t="s">
        <v>187</v>
      </c>
      <c r="Y74" s="434" t="s">
        <v>2254</v>
      </c>
      <c r="Z74" s="434" t="s">
        <v>2255</v>
      </c>
      <c r="AA74" s="185"/>
      <c r="AB74" s="125"/>
      <c r="AC74" s="125"/>
      <c r="AD74" s="125"/>
      <c r="AE74" s="125"/>
      <c r="AF74" s="125"/>
      <c r="AG74" s="125"/>
      <c r="AH74" s="125"/>
      <c r="AI74" s="125"/>
      <c r="AJ74" s="125"/>
      <c r="AK74" s="125"/>
      <c r="AL74" s="125"/>
    </row>
    <row r="75" spans="2:38" ht="144" x14ac:dyDescent="0.25">
      <c r="B75" s="229"/>
      <c r="C75" s="96"/>
      <c r="D75" s="461"/>
      <c r="E75" s="102"/>
      <c r="F75" s="469" t="s">
        <v>2256</v>
      </c>
      <c r="G75" s="469" t="s">
        <v>2257</v>
      </c>
      <c r="H75" s="469" t="s">
        <v>2258</v>
      </c>
      <c r="I75" s="469" t="s">
        <v>2252</v>
      </c>
      <c r="J75" s="472" t="s">
        <v>2253</v>
      </c>
      <c r="K75" s="470">
        <f t="shared" si="4"/>
        <v>1380</v>
      </c>
      <c r="L75" s="471">
        <v>115</v>
      </c>
      <c r="M75" s="471">
        <v>115</v>
      </c>
      <c r="N75" s="471">
        <v>115</v>
      </c>
      <c r="O75" s="471">
        <v>115</v>
      </c>
      <c r="P75" s="471">
        <v>115</v>
      </c>
      <c r="Q75" s="471">
        <v>115</v>
      </c>
      <c r="R75" s="471">
        <v>115</v>
      </c>
      <c r="S75" s="471">
        <v>115</v>
      </c>
      <c r="T75" s="471">
        <v>115</v>
      </c>
      <c r="U75" s="471">
        <v>115</v>
      </c>
      <c r="V75" s="471">
        <v>115</v>
      </c>
      <c r="W75" s="471">
        <v>115</v>
      </c>
      <c r="X75" s="434" t="s">
        <v>187</v>
      </c>
      <c r="Y75" s="434" t="s">
        <v>2254</v>
      </c>
      <c r="Z75" s="434" t="s">
        <v>2259</v>
      </c>
      <c r="AA75" s="185"/>
      <c r="AB75" s="125"/>
      <c r="AC75" s="125"/>
      <c r="AD75" s="125"/>
      <c r="AE75" s="125"/>
      <c r="AF75" s="125"/>
      <c r="AG75" s="125"/>
      <c r="AH75" s="125"/>
      <c r="AI75" s="125"/>
      <c r="AJ75" s="125"/>
      <c r="AK75" s="125"/>
      <c r="AL75" s="125"/>
    </row>
    <row r="76" spans="2:38" ht="54" x14ac:dyDescent="0.25">
      <c r="B76" s="229"/>
      <c r="C76" s="96"/>
      <c r="D76" s="461"/>
      <c r="E76" s="102"/>
      <c r="F76" s="469" t="s">
        <v>2260</v>
      </c>
      <c r="G76" s="469" t="s">
        <v>2261</v>
      </c>
      <c r="H76" s="469" t="s">
        <v>2262</v>
      </c>
      <c r="I76" s="203" t="s">
        <v>2252</v>
      </c>
      <c r="J76" s="203" t="s">
        <v>2263</v>
      </c>
      <c r="K76" s="470">
        <f t="shared" si="4"/>
        <v>8064</v>
      </c>
      <c r="L76" s="471">
        <v>672</v>
      </c>
      <c r="M76" s="471">
        <v>672</v>
      </c>
      <c r="N76" s="471">
        <v>672</v>
      </c>
      <c r="O76" s="471">
        <v>672</v>
      </c>
      <c r="P76" s="471">
        <v>672</v>
      </c>
      <c r="Q76" s="471">
        <v>672</v>
      </c>
      <c r="R76" s="471">
        <v>672</v>
      </c>
      <c r="S76" s="471">
        <v>672</v>
      </c>
      <c r="T76" s="471">
        <v>672</v>
      </c>
      <c r="U76" s="471">
        <v>672</v>
      </c>
      <c r="V76" s="471">
        <v>672</v>
      </c>
      <c r="W76" s="471">
        <v>672</v>
      </c>
      <c r="X76" s="434" t="s">
        <v>187</v>
      </c>
      <c r="Y76" s="434" t="s">
        <v>2254</v>
      </c>
      <c r="Z76" s="434" t="s">
        <v>2259</v>
      </c>
      <c r="AA76" s="185"/>
      <c r="AB76" s="125"/>
      <c r="AC76" s="125"/>
      <c r="AD76" s="125"/>
      <c r="AE76" s="125"/>
      <c r="AF76" s="125"/>
      <c r="AG76" s="125"/>
      <c r="AH76" s="125"/>
      <c r="AI76" s="125"/>
      <c r="AJ76" s="125"/>
      <c r="AK76" s="125"/>
      <c r="AL76" s="125"/>
    </row>
    <row r="77" spans="2:38" ht="144" x14ac:dyDescent="0.25">
      <c r="B77" s="229"/>
      <c r="C77" s="96"/>
      <c r="D77" s="461"/>
      <c r="E77" s="102"/>
      <c r="F77" s="469" t="s">
        <v>2264</v>
      </c>
      <c r="G77" s="469" t="s">
        <v>2265</v>
      </c>
      <c r="H77" s="469" t="s">
        <v>2266</v>
      </c>
      <c r="I77" s="203" t="s">
        <v>2252</v>
      </c>
      <c r="J77" s="203" t="s">
        <v>2263</v>
      </c>
      <c r="K77" s="470">
        <f t="shared" si="4"/>
        <v>128</v>
      </c>
      <c r="L77" s="471">
        <v>32</v>
      </c>
      <c r="M77" s="471">
        <v>0</v>
      </c>
      <c r="N77" s="471">
        <v>0</v>
      </c>
      <c r="O77" s="471">
        <v>32</v>
      </c>
      <c r="P77" s="471">
        <v>0</v>
      </c>
      <c r="Q77" s="471">
        <v>0</v>
      </c>
      <c r="R77" s="471">
        <v>32</v>
      </c>
      <c r="S77" s="471">
        <v>0</v>
      </c>
      <c r="T77" s="471">
        <v>0</v>
      </c>
      <c r="U77" s="471">
        <v>32</v>
      </c>
      <c r="V77" s="471">
        <v>0</v>
      </c>
      <c r="W77" s="471">
        <v>0</v>
      </c>
      <c r="X77" s="434" t="s">
        <v>187</v>
      </c>
      <c r="Y77" s="434" t="s">
        <v>2254</v>
      </c>
      <c r="Z77" s="434" t="s">
        <v>2259</v>
      </c>
      <c r="AA77" s="185"/>
      <c r="AB77" s="125"/>
      <c r="AC77" s="125"/>
      <c r="AD77" s="125"/>
      <c r="AE77" s="125"/>
      <c r="AF77" s="125"/>
      <c r="AG77" s="125"/>
      <c r="AH77" s="125"/>
      <c r="AI77" s="125"/>
      <c r="AJ77" s="125"/>
      <c r="AK77" s="125"/>
      <c r="AL77" s="125"/>
    </row>
    <row r="78" spans="2:38" ht="54" x14ac:dyDescent="0.25">
      <c r="B78" s="229"/>
      <c r="C78" s="96"/>
      <c r="D78" s="461"/>
      <c r="E78" s="102"/>
      <c r="F78" s="469" t="s">
        <v>2267</v>
      </c>
      <c r="G78" s="469" t="s">
        <v>2268</v>
      </c>
      <c r="H78" s="203" t="s">
        <v>2269</v>
      </c>
      <c r="I78" s="469" t="s">
        <v>2270</v>
      </c>
      <c r="J78" s="469" t="s">
        <v>2253</v>
      </c>
      <c r="K78" s="470">
        <f t="shared" si="4"/>
        <v>852</v>
      </c>
      <c r="L78" s="471">
        <v>71</v>
      </c>
      <c r="M78" s="471">
        <v>71</v>
      </c>
      <c r="N78" s="471">
        <v>71</v>
      </c>
      <c r="O78" s="471">
        <v>71</v>
      </c>
      <c r="P78" s="471">
        <v>71</v>
      </c>
      <c r="Q78" s="471">
        <v>71</v>
      </c>
      <c r="R78" s="471">
        <v>71</v>
      </c>
      <c r="S78" s="471">
        <v>71</v>
      </c>
      <c r="T78" s="471">
        <v>71</v>
      </c>
      <c r="U78" s="471">
        <v>71</v>
      </c>
      <c r="V78" s="471">
        <v>71</v>
      </c>
      <c r="W78" s="471">
        <v>71</v>
      </c>
      <c r="X78" s="434" t="s">
        <v>187</v>
      </c>
      <c r="Y78" s="434" t="s">
        <v>2254</v>
      </c>
      <c r="Z78" s="434" t="s">
        <v>2259</v>
      </c>
      <c r="AA78" s="185"/>
      <c r="AB78" s="125"/>
      <c r="AC78" s="125"/>
      <c r="AD78" s="125"/>
      <c r="AE78" s="125"/>
      <c r="AF78" s="125"/>
      <c r="AG78" s="125"/>
      <c r="AH78" s="125"/>
      <c r="AI78" s="125"/>
      <c r="AJ78" s="125"/>
      <c r="AK78" s="125"/>
      <c r="AL78" s="125"/>
    </row>
    <row r="79" spans="2:38" ht="144" x14ac:dyDescent="0.25">
      <c r="B79" s="229"/>
      <c r="C79" s="96"/>
      <c r="D79" s="451" t="s">
        <v>2271</v>
      </c>
      <c r="E79" s="179"/>
      <c r="F79" s="469" t="s">
        <v>2272</v>
      </c>
      <c r="G79" s="469" t="s">
        <v>2273</v>
      </c>
      <c r="H79" s="469" t="s">
        <v>2274</v>
      </c>
      <c r="I79" s="469" t="s">
        <v>2275</v>
      </c>
      <c r="J79" s="469" t="s">
        <v>2276</v>
      </c>
      <c r="K79" s="470">
        <f t="shared" si="4"/>
        <v>19</v>
      </c>
      <c r="L79" s="471">
        <v>0</v>
      </c>
      <c r="M79" s="471">
        <v>0</v>
      </c>
      <c r="N79" s="471">
        <v>0</v>
      </c>
      <c r="O79" s="471">
        <v>0</v>
      </c>
      <c r="P79" s="471">
        <v>0</v>
      </c>
      <c r="Q79" s="471">
        <v>0</v>
      </c>
      <c r="R79" s="471">
        <v>4</v>
      </c>
      <c r="S79" s="471">
        <v>3</v>
      </c>
      <c r="T79" s="471">
        <v>4</v>
      </c>
      <c r="U79" s="471">
        <v>4</v>
      </c>
      <c r="V79" s="471">
        <v>4</v>
      </c>
      <c r="W79" s="471">
        <v>0</v>
      </c>
      <c r="X79" s="434" t="s">
        <v>2277</v>
      </c>
      <c r="Y79" s="434" t="s">
        <v>2254</v>
      </c>
      <c r="Z79" s="434" t="s">
        <v>2259</v>
      </c>
      <c r="AA79" s="185"/>
      <c r="AB79" s="125"/>
      <c r="AC79" s="125"/>
      <c r="AD79" s="125"/>
      <c r="AE79" s="125"/>
      <c r="AF79" s="125"/>
      <c r="AG79" s="125"/>
      <c r="AH79" s="125"/>
      <c r="AI79" s="125"/>
      <c r="AJ79" s="125"/>
      <c r="AK79" s="125"/>
      <c r="AL79" s="125"/>
    </row>
    <row r="80" spans="2:38" ht="108" customHeight="1" x14ac:dyDescent="0.25">
      <c r="B80" s="229"/>
      <c r="C80" s="96"/>
      <c r="D80" s="451" t="s">
        <v>2278</v>
      </c>
      <c r="E80" s="196" t="s">
        <v>2279</v>
      </c>
      <c r="F80" s="473" t="s">
        <v>2280</v>
      </c>
      <c r="G80" s="196" t="s">
        <v>2281</v>
      </c>
      <c r="H80" s="205" t="s">
        <v>2282</v>
      </c>
      <c r="I80" s="474" t="s">
        <v>1144</v>
      </c>
      <c r="J80" s="469" t="s">
        <v>2283</v>
      </c>
      <c r="K80" s="475">
        <f>+AVERAGE(L80:W80)</f>
        <v>1</v>
      </c>
      <c r="L80" s="470"/>
      <c r="M80" s="470"/>
      <c r="N80" s="470"/>
      <c r="O80" s="470"/>
      <c r="P80" s="470"/>
      <c r="Q80" s="476">
        <v>1</v>
      </c>
      <c r="R80" s="470"/>
      <c r="S80" s="470"/>
      <c r="T80" s="470"/>
      <c r="U80" s="470"/>
      <c r="V80" s="470"/>
      <c r="W80" s="470"/>
      <c r="X80" s="434" t="s">
        <v>2284</v>
      </c>
      <c r="Y80" s="434" t="s">
        <v>2254</v>
      </c>
      <c r="Z80" s="434" t="s">
        <v>2285</v>
      </c>
      <c r="AA80" s="185"/>
      <c r="AB80" s="125"/>
      <c r="AC80" s="125"/>
      <c r="AD80" s="125"/>
      <c r="AE80" s="125"/>
      <c r="AF80" s="125"/>
      <c r="AG80" s="125"/>
      <c r="AH80" s="125"/>
      <c r="AI80" s="125"/>
      <c r="AJ80" s="125"/>
      <c r="AK80" s="125"/>
      <c r="AL80" s="125"/>
    </row>
    <row r="81" spans="2:38" ht="81" customHeight="1" x14ac:dyDescent="0.25">
      <c r="B81" s="229"/>
      <c r="C81" s="96"/>
      <c r="D81" s="169"/>
      <c r="E81" s="200"/>
      <c r="F81" s="473" t="s">
        <v>2286</v>
      </c>
      <c r="G81" s="200"/>
      <c r="H81" s="205" t="s">
        <v>2287</v>
      </c>
      <c r="I81" s="474" t="s">
        <v>1144</v>
      </c>
      <c r="J81" s="469" t="s">
        <v>2283</v>
      </c>
      <c r="K81" s="475">
        <f t="shared" ref="K81:K98" si="5">+AVERAGE(L81:W81)</f>
        <v>1</v>
      </c>
      <c r="L81" s="470"/>
      <c r="M81" s="470"/>
      <c r="N81" s="470"/>
      <c r="O81" s="470"/>
      <c r="P81" s="470"/>
      <c r="Q81" s="470"/>
      <c r="R81" s="470"/>
      <c r="S81" s="476">
        <v>1</v>
      </c>
      <c r="T81" s="470"/>
      <c r="U81" s="470"/>
      <c r="V81" s="470"/>
      <c r="W81" s="470"/>
      <c r="X81" s="434" t="s">
        <v>2284</v>
      </c>
      <c r="Y81" s="434" t="s">
        <v>2254</v>
      </c>
      <c r="Z81" s="434" t="s">
        <v>2285</v>
      </c>
      <c r="AA81" s="185"/>
      <c r="AB81" s="125"/>
      <c r="AC81" s="125"/>
      <c r="AD81" s="125"/>
      <c r="AE81" s="125"/>
      <c r="AF81" s="125"/>
      <c r="AG81" s="125"/>
      <c r="AH81" s="125"/>
      <c r="AI81" s="125"/>
      <c r="AJ81" s="125"/>
      <c r="AK81" s="125"/>
      <c r="AL81" s="125"/>
    </row>
    <row r="82" spans="2:38" ht="63" customHeight="1" x14ac:dyDescent="0.25">
      <c r="B82" s="229"/>
      <c r="C82" s="96"/>
      <c r="D82" s="169"/>
      <c r="E82" s="200"/>
      <c r="F82" s="473" t="s">
        <v>2288</v>
      </c>
      <c r="G82" s="200"/>
      <c r="H82" s="205" t="s">
        <v>2289</v>
      </c>
      <c r="I82" s="474" t="s">
        <v>1144</v>
      </c>
      <c r="J82" s="469" t="s">
        <v>2283</v>
      </c>
      <c r="K82" s="475">
        <f t="shared" si="5"/>
        <v>1</v>
      </c>
      <c r="L82" s="470"/>
      <c r="M82" s="470"/>
      <c r="N82" s="470"/>
      <c r="O82" s="476">
        <v>1</v>
      </c>
      <c r="P82" s="470"/>
      <c r="Q82" s="470"/>
      <c r="R82" s="470"/>
      <c r="S82" s="470"/>
      <c r="T82" s="470"/>
      <c r="U82" s="470"/>
      <c r="V82" s="470"/>
      <c r="W82" s="470"/>
      <c r="X82" s="434" t="s">
        <v>2284</v>
      </c>
      <c r="Y82" s="434" t="s">
        <v>2254</v>
      </c>
      <c r="Z82" s="434" t="s">
        <v>2285</v>
      </c>
      <c r="AA82" s="185"/>
      <c r="AB82" s="125"/>
      <c r="AC82" s="125"/>
      <c r="AD82" s="125"/>
      <c r="AE82" s="125"/>
      <c r="AF82" s="125"/>
      <c r="AG82" s="125"/>
      <c r="AH82" s="125"/>
      <c r="AI82" s="125"/>
      <c r="AJ82" s="125"/>
      <c r="AK82" s="125"/>
      <c r="AL82" s="125"/>
    </row>
    <row r="83" spans="2:38" ht="63" customHeight="1" x14ac:dyDescent="0.25">
      <c r="B83" s="229"/>
      <c r="C83" s="96"/>
      <c r="D83" s="169"/>
      <c r="E83" s="200"/>
      <c r="F83" s="473" t="s">
        <v>2290</v>
      </c>
      <c r="G83" s="200"/>
      <c r="H83" s="205" t="s">
        <v>2289</v>
      </c>
      <c r="I83" s="474" t="s">
        <v>1144</v>
      </c>
      <c r="J83" s="469" t="s">
        <v>2283</v>
      </c>
      <c r="K83" s="475">
        <f t="shared" si="5"/>
        <v>1</v>
      </c>
      <c r="L83" s="470"/>
      <c r="M83" s="470"/>
      <c r="N83" s="470"/>
      <c r="O83" s="476">
        <v>1</v>
      </c>
      <c r="P83" s="470"/>
      <c r="Q83" s="470"/>
      <c r="R83" s="470"/>
      <c r="S83" s="470"/>
      <c r="T83" s="470"/>
      <c r="U83" s="470"/>
      <c r="V83" s="470"/>
      <c r="W83" s="470"/>
      <c r="X83" s="434" t="s">
        <v>2284</v>
      </c>
      <c r="Y83" s="434" t="s">
        <v>2254</v>
      </c>
      <c r="Z83" s="434" t="s">
        <v>2285</v>
      </c>
      <c r="AA83" s="185"/>
      <c r="AB83" s="125"/>
      <c r="AC83" s="125"/>
      <c r="AD83" s="125"/>
      <c r="AE83" s="125"/>
      <c r="AF83" s="125"/>
      <c r="AG83" s="125"/>
      <c r="AH83" s="125"/>
      <c r="AI83" s="125"/>
      <c r="AJ83" s="125"/>
      <c r="AK83" s="125"/>
      <c r="AL83" s="125"/>
    </row>
    <row r="84" spans="2:38" ht="42" customHeight="1" x14ac:dyDescent="0.25">
      <c r="B84" s="229"/>
      <c r="C84" s="96"/>
      <c r="D84" s="169"/>
      <c r="E84" s="200"/>
      <c r="F84" s="473" t="s">
        <v>2291</v>
      </c>
      <c r="G84" s="200"/>
      <c r="H84" s="205" t="s">
        <v>2292</v>
      </c>
      <c r="I84" s="474" t="s">
        <v>1144</v>
      </c>
      <c r="J84" s="469" t="s">
        <v>2283</v>
      </c>
      <c r="K84" s="475">
        <f t="shared" si="5"/>
        <v>1</v>
      </c>
      <c r="L84" s="470"/>
      <c r="M84" s="470"/>
      <c r="N84" s="470"/>
      <c r="O84" s="470"/>
      <c r="P84" s="470"/>
      <c r="Q84" s="470"/>
      <c r="R84" s="470"/>
      <c r="S84" s="470"/>
      <c r="T84" s="470"/>
      <c r="U84" s="476">
        <v>1</v>
      </c>
      <c r="V84" s="470"/>
      <c r="W84" s="470"/>
      <c r="X84" s="434" t="s">
        <v>2284</v>
      </c>
      <c r="Y84" s="434" t="s">
        <v>2254</v>
      </c>
      <c r="Z84" s="434" t="s">
        <v>2285</v>
      </c>
      <c r="AA84" s="185"/>
      <c r="AB84" s="125"/>
      <c r="AC84" s="125"/>
      <c r="AD84" s="125"/>
      <c r="AE84" s="125"/>
      <c r="AF84" s="125"/>
      <c r="AG84" s="125"/>
      <c r="AH84" s="125"/>
      <c r="AI84" s="125"/>
      <c r="AJ84" s="125"/>
      <c r="AK84" s="125"/>
      <c r="AL84" s="125"/>
    </row>
    <row r="85" spans="2:38" ht="42" customHeight="1" x14ac:dyDescent="0.25">
      <c r="B85" s="229"/>
      <c r="C85" s="96"/>
      <c r="D85" s="169"/>
      <c r="E85" s="200"/>
      <c r="F85" s="473" t="s">
        <v>2293</v>
      </c>
      <c r="G85" s="200"/>
      <c r="H85" s="205" t="s">
        <v>2292</v>
      </c>
      <c r="I85" s="474" t="s">
        <v>1144</v>
      </c>
      <c r="J85" s="469" t="s">
        <v>2283</v>
      </c>
      <c r="K85" s="475">
        <f t="shared" si="5"/>
        <v>1</v>
      </c>
      <c r="L85" s="470"/>
      <c r="M85" s="470"/>
      <c r="N85" s="470"/>
      <c r="O85" s="470"/>
      <c r="P85" s="470"/>
      <c r="Q85" s="470"/>
      <c r="R85" s="470"/>
      <c r="S85" s="470"/>
      <c r="T85" s="470"/>
      <c r="U85" s="476">
        <v>1</v>
      </c>
      <c r="V85" s="470"/>
      <c r="W85" s="470"/>
      <c r="X85" s="434" t="s">
        <v>2284</v>
      </c>
      <c r="Y85" s="434" t="s">
        <v>2254</v>
      </c>
      <c r="Z85" s="434" t="s">
        <v>2285</v>
      </c>
      <c r="AA85" s="185"/>
      <c r="AB85" s="125"/>
      <c r="AC85" s="125"/>
      <c r="AD85" s="125"/>
      <c r="AE85" s="125"/>
      <c r="AF85" s="125"/>
      <c r="AG85" s="125"/>
      <c r="AH85" s="125"/>
      <c r="AI85" s="125"/>
      <c r="AJ85" s="125"/>
      <c r="AK85" s="125"/>
      <c r="AL85" s="125"/>
    </row>
    <row r="86" spans="2:38" ht="42" customHeight="1" x14ac:dyDescent="0.25">
      <c r="B86" s="229"/>
      <c r="C86" s="96"/>
      <c r="D86" s="169"/>
      <c r="E86" s="450"/>
      <c r="F86" s="473" t="s">
        <v>2294</v>
      </c>
      <c r="G86" s="450"/>
      <c r="H86" s="205" t="s">
        <v>2292</v>
      </c>
      <c r="I86" s="474" t="s">
        <v>1144</v>
      </c>
      <c r="J86" s="469" t="s">
        <v>2283</v>
      </c>
      <c r="K86" s="475">
        <f t="shared" si="5"/>
        <v>1</v>
      </c>
      <c r="L86" s="470"/>
      <c r="M86" s="470"/>
      <c r="N86" s="470"/>
      <c r="O86" s="470"/>
      <c r="P86" s="470"/>
      <c r="Q86" s="470"/>
      <c r="R86" s="470"/>
      <c r="S86" s="470"/>
      <c r="T86" s="470"/>
      <c r="U86" s="476">
        <v>1</v>
      </c>
      <c r="V86" s="470"/>
      <c r="W86" s="470"/>
      <c r="X86" s="434" t="s">
        <v>2284</v>
      </c>
      <c r="Y86" s="434" t="s">
        <v>2254</v>
      </c>
      <c r="Z86" s="434" t="s">
        <v>2285</v>
      </c>
      <c r="AA86" s="185"/>
      <c r="AB86" s="125"/>
      <c r="AC86" s="125"/>
      <c r="AD86" s="125"/>
      <c r="AE86" s="125"/>
      <c r="AF86" s="125"/>
      <c r="AG86" s="125"/>
      <c r="AH86" s="125"/>
      <c r="AI86" s="125"/>
      <c r="AJ86" s="125"/>
      <c r="AK86" s="125"/>
      <c r="AL86" s="125"/>
    </row>
    <row r="87" spans="2:38" ht="69" customHeight="1" x14ac:dyDescent="0.25">
      <c r="B87" s="229"/>
      <c r="C87" s="96"/>
      <c r="D87" s="169"/>
      <c r="E87" s="196" t="s">
        <v>2295</v>
      </c>
      <c r="F87" s="473" t="s">
        <v>2296</v>
      </c>
      <c r="G87" s="205"/>
      <c r="H87" s="205" t="s">
        <v>2297</v>
      </c>
      <c r="I87" s="474" t="s">
        <v>1144</v>
      </c>
      <c r="J87" s="469" t="s">
        <v>2283</v>
      </c>
      <c r="K87" s="475">
        <f t="shared" si="5"/>
        <v>1</v>
      </c>
      <c r="L87" s="470"/>
      <c r="M87" s="476">
        <v>1</v>
      </c>
      <c r="N87" s="470"/>
      <c r="O87" s="470"/>
      <c r="P87" s="470"/>
      <c r="Q87" s="470"/>
      <c r="R87" s="470"/>
      <c r="S87" s="470"/>
      <c r="T87" s="470"/>
      <c r="U87" s="470"/>
      <c r="V87" s="470"/>
      <c r="W87" s="470"/>
      <c r="X87" s="434" t="s">
        <v>2284</v>
      </c>
      <c r="Y87" s="434" t="s">
        <v>2254</v>
      </c>
      <c r="Z87" s="434" t="s">
        <v>2285</v>
      </c>
      <c r="AA87" s="185"/>
      <c r="AB87" s="125"/>
      <c r="AC87" s="125"/>
      <c r="AD87" s="125"/>
      <c r="AE87" s="125"/>
      <c r="AF87" s="125"/>
      <c r="AG87" s="125"/>
      <c r="AH87" s="125"/>
      <c r="AI87" s="125"/>
      <c r="AJ87" s="125"/>
      <c r="AK87" s="125"/>
      <c r="AL87" s="125"/>
    </row>
    <row r="88" spans="2:38" ht="69" customHeight="1" x14ac:dyDescent="0.25">
      <c r="B88" s="229"/>
      <c r="C88" s="96"/>
      <c r="D88" s="169"/>
      <c r="E88" s="200"/>
      <c r="F88" s="473" t="s">
        <v>2298</v>
      </c>
      <c r="G88" s="205"/>
      <c r="H88" s="205" t="s">
        <v>2299</v>
      </c>
      <c r="I88" s="474" t="s">
        <v>1144</v>
      </c>
      <c r="J88" s="469" t="s">
        <v>2283</v>
      </c>
      <c r="K88" s="475">
        <f t="shared" si="5"/>
        <v>1</v>
      </c>
      <c r="L88" s="470"/>
      <c r="M88" s="476">
        <v>1</v>
      </c>
      <c r="N88" s="470"/>
      <c r="O88" s="470"/>
      <c r="P88" s="470"/>
      <c r="Q88" s="470"/>
      <c r="R88" s="470"/>
      <c r="S88" s="470"/>
      <c r="T88" s="470"/>
      <c r="U88" s="470"/>
      <c r="V88" s="470"/>
      <c r="W88" s="470"/>
      <c r="X88" s="434" t="s">
        <v>2284</v>
      </c>
      <c r="Y88" s="434" t="s">
        <v>2254</v>
      </c>
      <c r="Z88" s="434" t="s">
        <v>2285</v>
      </c>
      <c r="AA88" s="185"/>
      <c r="AB88" s="125"/>
      <c r="AC88" s="125"/>
      <c r="AD88" s="125"/>
      <c r="AE88" s="125"/>
      <c r="AF88" s="125"/>
      <c r="AG88" s="125"/>
      <c r="AH88" s="125"/>
      <c r="AI88" s="125"/>
      <c r="AJ88" s="125"/>
      <c r="AK88" s="125"/>
      <c r="AL88" s="125"/>
    </row>
    <row r="89" spans="2:38" ht="69" customHeight="1" x14ac:dyDescent="0.25">
      <c r="B89" s="229"/>
      <c r="C89" s="96"/>
      <c r="D89" s="169"/>
      <c r="E89" s="200"/>
      <c r="F89" s="473" t="s">
        <v>2300</v>
      </c>
      <c r="G89" s="205"/>
      <c r="H89" s="205" t="s">
        <v>2301</v>
      </c>
      <c r="I89" s="474" t="s">
        <v>1144</v>
      </c>
      <c r="J89" s="469" t="s">
        <v>2283</v>
      </c>
      <c r="K89" s="475">
        <f t="shared" si="5"/>
        <v>1</v>
      </c>
      <c r="L89" s="470"/>
      <c r="M89" s="470"/>
      <c r="N89" s="476">
        <v>1</v>
      </c>
      <c r="O89" s="470"/>
      <c r="P89" s="470"/>
      <c r="Q89" s="470"/>
      <c r="R89" s="470"/>
      <c r="S89" s="470"/>
      <c r="T89" s="470"/>
      <c r="U89" s="470"/>
      <c r="V89" s="470"/>
      <c r="W89" s="470"/>
      <c r="X89" s="434" t="s">
        <v>2284</v>
      </c>
      <c r="Y89" s="434" t="s">
        <v>2254</v>
      </c>
      <c r="Z89" s="434" t="s">
        <v>2285</v>
      </c>
      <c r="AA89" s="185"/>
      <c r="AB89" s="125"/>
      <c r="AC89" s="125"/>
      <c r="AD89" s="125"/>
      <c r="AE89" s="125"/>
      <c r="AF89" s="125"/>
      <c r="AG89" s="125"/>
      <c r="AH89" s="125"/>
      <c r="AI89" s="125"/>
      <c r="AJ89" s="125"/>
      <c r="AK89" s="125"/>
      <c r="AL89" s="125"/>
    </row>
    <row r="90" spans="2:38" ht="69" customHeight="1" x14ac:dyDescent="0.25">
      <c r="B90" s="229"/>
      <c r="C90" s="96"/>
      <c r="D90" s="169"/>
      <c r="E90" s="450"/>
      <c r="F90" s="473" t="s">
        <v>2302</v>
      </c>
      <c r="G90" s="205"/>
      <c r="H90" s="205" t="s">
        <v>2303</v>
      </c>
      <c r="I90" s="474" t="s">
        <v>1144</v>
      </c>
      <c r="J90" s="469" t="s">
        <v>2283</v>
      </c>
      <c r="K90" s="475">
        <f t="shared" si="5"/>
        <v>1</v>
      </c>
      <c r="L90" s="470"/>
      <c r="M90" s="476">
        <v>1</v>
      </c>
      <c r="N90" s="470"/>
      <c r="O90" s="470"/>
      <c r="P90" s="470"/>
      <c r="Q90" s="470"/>
      <c r="R90" s="470"/>
      <c r="S90" s="470"/>
      <c r="T90" s="470"/>
      <c r="U90" s="470"/>
      <c r="V90" s="470"/>
      <c r="W90" s="470"/>
      <c r="X90" s="434" t="s">
        <v>2284</v>
      </c>
      <c r="Y90" s="434" t="s">
        <v>2254</v>
      </c>
      <c r="Z90" s="434" t="s">
        <v>2285</v>
      </c>
      <c r="AA90" s="185"/>
      <c r="AB90" s="125"/>
      <c r="AC90" s="125"/>
      <c r="AD90" s="125"/>
      <c r="AE90" s="125"/>
      <c r="AF90" s="125"/>
      <c r="AG90" s="125"/>
      <c r="AH90" s="125"/>
      <c r="AI90" s="125"/>
      <c r="AJ90" s="125"/>
      <c r="AK90" s="125"/>
      <c r="AL90" s="125"/>
    </row>
    <row r="91" spans="2:38" ht="42" customHeight="1" x14ac:dyDescent="0.25">
      <c r="B91" s="229"/>
      <c r="C91" s="96"/>
      <c r="D91" s="169"/>
      <c r="E91" s="196" t="s">
        <v>2304</v>
      </c>
      <c r="F91" s="473" t="s">
        <v>2305</v>
      </c>
      <c r="G91" s="205"/>
      <c r="H91" s="205" t="s">
        <v>2306</v>
      </c>
      <c r="I91" s="474" t="s">
        <v>1144</v>
      </c>
      <c r="J91" s="469" t="s">
        <v>2307</v>
      </c>
      <c r="K91" s="475">
        <f t="shared" si="5"/>
        <v>1</v>
      </c>
      <c r="L91" s="470"/>
      <c r="M91" s="470"/>
      <c r="N91" s="470"/>
      <c r="O91" s="476">
        <v>1</v>
      </c>
      <c r="P91" s="470"/>
      <c r="Q91" s="470"/>
      <c r="R91" s="470"/>
      <c r="S91" s="470"/>
      <c r="T91" s="470"/>
      <c r="U91" s="470"/>
      <c r="V91" s="470"/>
      <c r="W91" s="470"/>
      <c r="X91" s="434" t="s">
        <v>2284</v>
      </c>
      <c r="Y91" s="434" t="s">
        <v>2254</v>
      </c>
      <c r="Z91" s="434" t="s">
        <v>2285</v>
      </c>
      <c r="AA91" s="185"/>
      <c r="AB91" s="125"/>
      <c r="AC91" s="125"/>
      <c r="AD91" s="125"/>
      <c r="AE91" s="125"/>
      <c r="AF91" s="125"/>
      <c r="AG91" s="125"/>
      <c r="AH91" s="125"/>
      <c r="AI91" s="125"/>
      <c r="AJ91" s="125"/>
      <c r="AK91" s="125"/>
      <c r="AL91" s="125"/>
    </row>
    <row r="92" spans="2:38" ht="42" customHeight="1" x14ac:dyDescent="0.25">
      <c r="B92" s="229"/>
      <c r="C92" s="96"/>
      <c r="D92" s="169"/>
      <c r="E92" s="200"/>
      <c r="F92" s="473" t="s">
        <v>2308</v>
      </c>
      <c r="G92" s="205"/>
      <c r="H92" s="205" t="s">
        <v>2306</v>
      </c>
      <c r="I92" s="474" t="s">
        <v>1144</v>
      </c>
      <c r="J92" s="469" t="s">
        <v>2307</v>
      </c>
      <c r="K92" s="475">
        <f t="shared" si="5"/>
        <v>1</v>
      </c>
      <c r="L92" s="470"/>
      <c r="M92" s="470"/>
      <c r="N92" s="470"/>
      <c r="O92" s="470"/>
      <c r="P92" s="476">
        <v>1</v>
      </c>
      <c r="Q92" s="470"/>
      <c r="R92" s="470"/>
      <c r="S92" s="470"/>
      <c r="T92" s="470"/>
      <c r="U92" s="470"/>
      <c r="V92" s="470"/>
      <c r="W92" s="470"/>
      <c r="X92" s="434" t="s">
        <v>2284</v>
      </c>
      <c r="Y92" s="434" t="s">
        <v>2254</v>
      </c>
      <c r="Z92" s="434" t="s">
        <v>2285</v>
      </c>
      <c r="AA92" s="185"/>
      <c r="AB92" s="125"/>
      <c r="AC92" s="125"/>
      <c r="AD92" s="125"/>
      <c r="AE92" s="125"/>
      <c r="AF92" s="125"/>
      <c r="AG92" s="125"/>
      <c r="AH92" s="125"/>
      <c r="AI92" s="125"/>
      <c r="AJ92" s="125"/>
      <c r="AK92" s="125"/>
      <c r="AL92" s="125"/>
    </row>
    <row r="93" spans="2:38" ht="42" customHeight="1" x14ac:dyDescent="0.25">
      <c r="B93" s="229"/>
      <c r="C93" s="96"/>
      <c r="D93" s="169"/>
      <c r="E93" s="200"/>
      <c r="F93" s="473" t="s">
        <v>2309</v>
      </c>
      <c r="G93" s="205"/>
      <c r="H93" s="205" t="s">
        <v>2306</v>
      </c>
      <c r="I93" s="474" t="s">
        <v>1144</v>
      </c>
      <c r="J93" s="469" t="s">
        <v>2307</v>
      </c>
      <c r="K93" s="475">
        <f t="shared" si="5"/>
        <v>1</v>
      </c>
      <c r="L93" s="470"/>
      <c r="M93" s="470"/>
      <c r="N93" s="470"/>
      <c r="O93" s="470"/>
      <c r="P93" s="476">
        <v>1</v>
      </c>
      <c r="Q93" s="470"/>
      <c r="R93" s="470"/>
      <c r="S93" s="470"/>
      <c r="T93" s="470"/>
      <c r="U93" s="470"/>
      <c r="V93" s="470"/>
      <c r="W93" s="470"/>
      <c r="X93" s="434" t="s">
        <v>2284</v>
      </c>
      <c r="Y93" s="434" t="s">
        <v>2254</v>
      </c>
      <c r="Z93" s="434" t="s">
        <v>2285</v>
      </c>
      <c r="AA93" s="185"/>
      <c r="AB93" s="125"/>
      <c r="AC93" s="125"/>
      <c r="AD93" s="125"/>
      <c r="AE93" s="125"/>
      <c r="AF93" s="125"/>
      <c r="AG93" s="125"/>
      <c r="AH93" s="125"/>
      <c r="AI93" s="125"/>
      <c r="AJ93" s="125"/>
      <c r="AK93" s="125"/>
      <c r="AL93" s="125"/>
    </row>
    <row r="94" spans="2:38" ht="42" customHeight="1" x14ac:dyDescent="0.25">
      <c r="B94" s="229"/>
      <c r="C94" s="96"/>
      <c r="D94" s="169"/>
      <c r="E94" s="200"/>
      <c r="F94" s="473" t="s">
        <v>2310</v>
      </c>
      <c r="G94" s="205"/>
      <c r="H94" s="205" t="s">
        <v>2306</v>
      </c>
      <c r="I94" s="474" t="s">
        <v>1144</v>
      </c>
      <c r="J94" s="469" t="s">
        <v>2307</v>
      </c>
      <c r="K94" s="475">
        <f t="shared" si="5"/>
        <v>1</v>
      </c>
      <c r="L94" s="470"/>
      <c r="M94" s="470"/>
      <c r="N94" s="470"/>
      <c r="O94" s="470"/>
      <c r="P94" s="470"/>
      <c r="Q94" s="476">
        <v>1</v>
      </c>
      <c r="R94" s="470"/>
      <c r="S94" s="470"/>
      <c r="T94" s="470"/>
      <c r="U94" s="470"/>
      <c r="V94" s="470"/>
      <c r="W94" s="470"/>
      <c r="X94" s="434" t="s">
        <v>2284</v>
      </c>
      <c r="Y94" s="434" t="s">
        <v>2254</v>
      </c>
      <c r="Z94" s="434" t="s">
        <v>2285</v>
      </c>
      <c r="AA94" s="185"/>
      <c r="AB94" s="125"/>
      <c r="AC94" s="125"/>
      <c r="AD94" s="125"/>
      <c r="AE94" s="125"/>
      <c r="AF94" s="125"/>
      <c r="AG94" s="125"/>
      <c r="AH94" s="125"/>
      <c r="AI94" s="125"/>
      <c r="AJ94" s="125"/>
      <c r="AK94" s="125"/>
      <c r="AL94" s="125"/>
    </row>
    <row r="95" spans="2:38" ht="42" customHeight="1" x14ac:dyDescent="0.25">
      <c r="B95" s="229"/>
      <c r="C95" s="96"/>
      <c r="D95" s="169"/>
      <c r="E95" s="200"/>
      <c r="F95" s="473" t="s">
        <v>2311</v>
      </c>
      <c r="G95" s="205"/>
      <c r="H95" s="205" t="s">
        <v>2306</v>
      </c>
      <c r="I95" s="474" t="s">
        <v>1144</v>
      </c>
      <c r="J95" s="469" t="s">
        <v>2307</v>
      </c>
      <c r="K95" s="475">
        <f t="shared" si="5"/>
        <v>1</v>
      </c>
      <c r="L95" s="470"/>
      <c r="M95" s="470"/>
      <c r="N95" s="470"/>
      <c r="O95" s="470"/>
      <c r="P95" s="470"/>
      <c r="Q95" s="476">
        <v>1</v>
      </c>
      <c r="R95" s="470"/>
      <c r="S95" s="470"/>
      <c r="T95" s="470"/>
      <c r="U95" s="470"/>
      <c r="V95" s="470"/>
      <c r="W95" s="470"/>
      <c r="X95" s="434" t="s">
        <v>2284</v>
      </c>
      <c r="Y95" s="434" t="s">
        <v>2254</v>
      </c>
      <c r="Z95" s="434" t="s">
        <v>2285</v>
      </c>
      <c r="AA95" s="185"/>
      <c r="AB95" s="125"/>
      <c r="AC95" s="125"/>
      <c r="AD95" s="125"/>
      <c r="AE95" s="125"/>
      <c r="AF95" s="125"/>
      <c r="AG95" s="125"/>
      <c r="AH95" s="125"/>
      <c r="AI95" s="125"/>
      <c r="AJ95" s="125"/>
      <c r="AK95" s="125"/>
      <c r="AL95" s="125"/>
    </row>
    <row r="96" spans="2:38" ht="42" customHeight="1" x14ac:dyDescent="0.25">
      <c r="B96" s="229"/>
      <c r="C96" s="96"/>
      <c r="D96" s="169"/>
      <c r="E96" s="200"/>
      <c r="F96" s="473" t="s">
        <v>2312</v>
      </c>
      <c r="G96" s="205"/>
      <c r="H96" s="205" t="s">
        <v>2306</v>
      </c>
      <c r="I96" s="474" t="s">
        <v>1144</v>
      </c>
      <c r="J96" s="469" t="s">
        <v>2307</v>
      </c>
      <c r="K96" s="475">
        <f t="shared" si="5"/>
        <v>1</v>
      </c>
      <c r="L96" s="470"/>
      <c r="M96" s="470"/>
      <c r="N96" s="470"/>
      <c r="O96" s="470"/>
      <c r="P96" s="470"/>
      <c r="Q96" s="476">
        <v>1</v>
      </c>
      <c r="R96" s="470"/>
      <c r="S96" s="470"/>
      <c r="T96" s="470"/>
      <c r="U96" s="470"/>
      <c r="V96" s="470"/>
      <c r="W96" s="470"/>
      <c r="X96" s="434" t="s">
        <v>2284</v>
      </c>
      <c r="Y96" s="434" t="s">
        <v>2254</v>
      </c>
      <c r="Z96" s="434" t="s">
        <v>2285</v>
      </c>
      <c r="AA96" s="185"/>
      <c r="AB96" s="125"/>
      <c r="AC96" s="125"/>
      <c r="AD96" s="125"/>
      <c r="AE96" s="125"/>
      <c r="AF96" s="125"/>
      <c r="AG96" s="125"/>
      <c r="AH96" s="125"/>
      <c r="AI96" s="125"/>
      <c r="AJ96" s="125"/>
      <c r="AK96" s="125"/>
      <c r="AL96" s="125"/>
    </row>
    <row r="97" spans="2:38" ht="42" customHeight="1" x14ac:dyDescent="0.25">
      <c r="B97" s="229"/>
      <c r="C97" s="96"/>
      <c r="D97" s="169"/>
      <c r="E97" s="200"/>
      <c r="F97" s="473" t="s">
        <v>2313</v>
      </c>
      <c r="G97" s="205"/>
      <c r="H97" s="205" t="s">
        <v>2306</v>
      </c>
      <c r="I97" s="474" t="s">
        <v>1144</v>
      </c>
      <c r="J97" s="469" t="s">
        <v>2307</v>
      </c>
      <c r="K97" s="475">
        <f t="shared" si="5"/>
        <v>1</v>
      </c>
      <c r="L97" s="470"/>
      <c r="M97" s="470"/>
      <c r="N97" s="470"/>
      <c r="O97" s="470"/>
      <c r="P97" s="470"/>
      <c r="Q97" s="476">
        <v>1</v>
      </c>
      <c r="R97" s="470"/>
      <c r="S97" s="470"/>
      <c r="T97" s="470"/>
      <c r="U97" s="470"/>
      <c r="V97" s="470"/>
      <c r="W97" s="470"/>
      <c r="X97" s="434" t="s">
        <v>2284</v>
      </c>
      <c r="Y97" s="434" t="s">
        <v>2254</v>
      </c>
      <c r="Z97" s="434" t="s">
        <v>2285</v>
      </c>
      <c r="AA97" s="185"/>
      <c r="AB97" s="125"/>
      <c r="AC97" s="125"/>
      <c r="AD97" s="125"/>
      <c r="AE97" s="125"/>
      <c r="AF97" s="125"/>
      <c r="AG97" s="125"/>
      <c r="AH97" s="125"/>
      <c r="AI97" s="125"/>
      <c r="AJ97" s="125"/>
      <c r="AK97" s="125"/>
      <c r="AL97" s="125"/>
    </row>
    <row r="98" spans="2:38" ht="42" customHeight="1" x14ac:dyDescent="0.25">
      <c r="B98" s="229"/>
      <c r="C98" s="96"/>
      <c r="D98" s="169"/>
      <c r="E98" s="450"/>
      <c r="F98" s="473" t="s">
        <v>2314</v>
      </c>
      <c r="G98" s="205"/>
      <c r="H98" s="205" t="s">
        <v>2306</v>
      </c>
      <c r="I98" s="474" t="s">
        <v>1144</v>
      </c>
      <c r="J98" s="469" t="s">
        <v>2307</v>
      </c>
      <c r="K98" s="475">
        <f t="shared" si="5"/>
        <v>1</v>
      </c>
      <c r="L98" s="470"/>
      <c r="M98" s="470"/>
      <c r="N98" s="470"/>
      <c r="O98" s="470"/>
      <c r="P98" s="470"/>
      <c r="Q98" s="470"/>
      <c r="R98" s="476">
        <v>1</v>
      </c>
      <c r="S98" s="470"/>
      <c r="T98" s="470"/>
      <c r="U98" s="470"/>
      <c r="V98" s="470"/>
      <c r="W98" s="470"/>
      <c r="X98" s="434" t="s">
        <v>2284</v>
      </c>
      <c r="Y98" s="434" t="s">
        <v>2254</v>
      </c>
      <c r="Z98" s="434" t="s">
        <v>2285</v>
      </c>
      <c r="AA98" s="185"/>
      <c r="AB98" s="125"/>
      <c r="AC98" s="125"/>
      <c r="AD98" s="125"/>
      <c r="AE98" s="125"/>
      <c r="AF98" s="125"/>
      <c r="AG98" s="125"/>
      <c r="AH98" s="125"/>
      <c r="AI98" s="125"/>
      <c r="AJ98" s="125"/>
      <c r="AK98" s="125"/>
      <c r="AL98" s="125"/>
    </row>
    <row r="99" spans="2:38" ht="126" x14ac:dyDescent="0.25">
      <c r="B99" s="229"/>
      <c r="C99" s="96"/>
      <c r="D99" s="437" t="s">
        <v>2315</v>
      </c>
      <c r="E99" s="179" t="s">
        <v>2316</v>
      </c>
      <c r="F99" s="179" t="s">
        <v>2317</v>
      </c>
      <c r="G99" s="179" t="s">
        <v>2318</v>
      </c>
      <c r="H99" s="179" t="s">
        <v>2319</v>
      </c>
      <c r="I99" s="179" t="s">
        <v>2252</v>
      </c>
      <c r="J99" s="179" t="s">
        <v>2253</v>
      </c>
      <c r="K99" s="470">
        <f>SUM(L99:W99)</f>
        <v>30</v>
      </c>
      <c r="L99" s="471">
        <v>0</v>
      </c>
      <c r="M99" s="471">
        <v>0</v>
      </c>
      <c r="N99" s="471">
        <v>0</v>
      </c>
      <c r="O99" s="471">
        <v>0</v>
      </c>
      <c r="P99" s="471">
        <v>0</v>
      </c>
      <c r="Q99" s="471">
        <v>0</v>
      </c>
      <c r="R99" s="471">
        <v>5</v>
      </c>
      <c r="S99" s="471">
        <v>5</v>
      </c>
      <c r="T99" s="471">
        <v>5</v>
      </c>
      <c r="U99" s="471">
        <v>5</v>
      </c>
      <c r="V99" s="471">
        <v>5</v>
      </c>
      <c r="W99" s="471">
        <v>5</v>
      </c>
      <c r="X99" s="434" t="s">
        <v>187</v>
      </c>
      <c r="Y99" s="434" t="s">
        <v>2254</v>
      </c>
      <c r="Z99" s="434" t="s">
        <v>2320</v>
      </c>
      <c r="AA99" s="185"/>
      <c r="AB99" s="125"/>
      <c r="AC99" s="125"/>
      <c r="AD99" s="125"/>
      <c r="AE99" s="125"/>
      <c r="AF99" s="125"/>
      <c r="AG99" s="125"/>
      <c r="AH99" s="125"/>
      <c r="AI99" s="125"/>
      <c r="AJ99" s="125"/>
      <c r="AK99" s="125"/>
      <c r="AL99" s="125"/>
    </row>
    <row r="100" spans="2:38" ht="72" x14ac:dyDescent="0.25">
      <c r="B100" s="229"/>
      <c r="C100" s="96"/>
      <c r="D100" s="437"/>
      <c r="E100" s="179" t="s">
        <v>2321</v>
      </c>
      <c r="F100" s="179" t="s">
        <v>2322</v>
      </c>
      <c r="G100" s="179" t="s">
        <v>2323</v>
      </c>
      <c r="H100" s="179" t="s">
        <v>2324</v>
      </c>
      <c r="I100" s="179" t="s">
        <v>2252</v>
      </c>
      <c r="J100" s="179" t="s">
        <v>2253</v>
      </c>
      <c r="K100" s="470">
        <f>SUM(L100:W100)</f>
        <v>1488</v>
      </c>
      <c r="L100" s="471">
        <v>124</v>
      </c>
      <c r="M100" s="471">
        <v>124</v>
      </c>
      <c r="N100" s="471">
        <v>124</v>
      </c>
      <c r="O100" s="471">
        <v>124</v>
      </c>
      <c r="P100" s="471">
        <v>124</v>
      </c>
      <c r="Q100" s="471">
        <v>124</v>
      </c>
      <c r="R100" s="471">
        <v>124</v>
      </c>
      <c r="S100" s="471">
        <v>124</v>
      </c>
      <c r="T100" s="471">
        <v>124</v>
      </c>
      <c r="U100" s="471">
        <v>124</v>
      </c>
      <c r="V100" s="471">
        <v>124</v>
      </c>
      <c r="W100" s="471">
        <v>124</v>
      </c>
      <c r="X100" s="434" t="s">
        <v>187</v>
      </c>
      <c r="Y100" s="434" t="s">
        <v>2254</v>
      </c>
      <c r="Z100" s="434" t="s">
        <v>2320</v>
      </c>
      <c r="AA100" s="185"/>
      <c r="AB100" s="125"/>
      <c r="AC100" s="125"/>
      <c r="AD100" s="125"/>
      <c r="AE100" s="125"/>
      <c r="AF100" s="125"/>
      <c r="AG100" s="125"/>
      <c r="AH100" s="125"/>
      <c r="AI100" s="125"/>
      <c r="AJ100" s="125"/>
      <c r="AK100" s="125"/>
      <c r="AL100" s="125"/>
    </row>
    <row r="101" spans="2:38" ht="72" x14ac:dyDescent="0.25">
      <c r="B101" s="229"/>
      <c r="C101" s="96"/>
      <c r="D101" s="169" t="s">
        <v>2325</v>
      </c>
      <c r="E101" s="179" t="s">
        <v>2326</v>
      </c>
      <c r="F101" s="179" t="s">
        <v>2327</v>
      </c>
      <c r="G101" s="179" t="s">
        <v>2328</v>
      </c>
      <c r="H101" s="179" t="s">
        <v>2329</v>
      </c>
      <c r="I101" s="474" t="s">
        <v>2330</v>
      </c>
      <c r="J101" s="469" t="s">
        <v>2331</v>
      </c>
      <c r="K101" s="470">
        <f>+SUM(L101:W101)</f>
        <v>27180</v>
      </c>
      <c r="L101" s="471">
        <v>0</v>
      </c>
      <c r="M101" s="471">
        <v>0</v>
      </c>
      <c r="N101" s="471">
        <v>0</v>
      </c>
      <c r="O101" s="471">
        <v>0</v>
      </c>
      <c r="P101" s="471">
        <v>0</v>
      </c>
      <c r="Q101" s="471">
        <v>0</v>
      </c>
      <c r="R101" s="471">
        <v>5436</v>
      </c>
      <c r="S101" s="471">
        <v>5436</v>
      </c>
      <c r="T101" s="471">
        <v>5436</v>
      </c>
      <c r="U101" s="471">
        <v>5436</v>
      </c>
      <c r="V101" s="471">
        <v>5436</v>
      </c>
      <c r="W101" s="471">
        <v>0</v>
      </c>
      <c r="X101" s="434" t="s">
        <v>2332</v>
      </c>
      <c r="Y101" s="434" t="s">
        <v>2254</v>
      </c>
      <c r="Z101" s="434" t="s">
        <v>2320</v>
      </c>
      <c r="AA101" s="185"/>
      <c r="AB101" s="125"/>
      <c r="AC101" s="125"/>
      <c r="AD101" s="125"/>
      <c r="AE101" s="125"/>
      <c r="AF101" s="125"/>
      <c r="AG101" s="125"/>
      <c r="AH101" s="125"/>
      <c r="AI101" s="125"/>
      <c r="AJ101" s="125"/>
      <c r="AK101" s="125"/>
      <c r="AL101" s="125"/>
    </row>
    <row r="102" spans="2:38" ht="108" x14ac:dyDescent="0.25">
      <c r="B102" s="229"/>
      <c r="C102" s="96"/>
      <c r="D102" s="169" t="s">
        <v>2315</v>
      </c>
      <c r="E102" s="179" t="s">
        <v>2333</v>
      </c>
      <c r="F102" s="179" t="s">
        <v>2334</v>
      </c>
      <c r="G102" s="179" t="s">
        <v>2335</v>
      </c>
      <c r="H102" s="179" t="s">
        <v>2336</v>
      </c>
      <c r="I102" s="469" t="s">
        <v>2252</v>
      </c>
      <c r="J102" s="472" t="s">
        <v>2253</v>
      </c>
      <c r="K102" s="470">
        <f>SUM(L102:W102)</f>
        <v>204</v>
      </c>
      <c r="L102" s="471">
        <v>17</v>
      </c>
      <c r="M102" s="471">
        <v>17</v>
      </c>
      <c r="N102" s="471">
        <v>17</v>
      </c>
      <c r="O102" s="471">
        <v>17</v>
      </c>
      <c r="P102" s="471">
        <v>17</v>
      </c>
      <c r="Q102" s="471">
        <v>17</v>
      </c>
      <c r="R102" s="471">
        <v>17</v>
      </c>
      <c r="S102" s="471">
        <v>17</v>
      </c>
      <c r="T102" s="471">
        <v>17</v>
      </c>
      <c r="U102" s="471">
        <v>17</v>
      </c>
      <c r="V102" s="471">
        <v>17</v>
      </c>
      <c r="W102" s="471">
        <v>17</v>
      </c>
      <c r="X102" s="434" t="s">
        <v>187</v>
      </c>
      <c r="Y102" s="434" t="s">
        <v>2254</v>
      </c>
      <c r="Z102" s="434" t="s">
        <v>2320</v>
      </c>
      <c r="AA102" s="185"/>
      <c r="AB102" s="125"/>
      <c r="AC102" s="125"/>
      <c r="AD102" s="125"/>
      <c r="AE102" s="125"/>
      <c r="AF102" s="125"/>
      <c r="AG102" s="125"/>
      <c r="AH102" s="125"/>
      <c r="AI102" s="125"/>
      <c r="AJ102" s="125"/>
      <c r="AK102" s="125"/>
      <c r="AL102" s="125"/>
    </row>
    <row r="103" spans="2:38" ht="72" x14ac:dyDescent="0.25">
      <c r="B103" s="229"/>
      <c r="C103" s="96"/>
      <c r="D103" s="169" t="s">
        <v>2337</v>
      </c>
      <c r="E103" s="179" t="s">
        <v>2338</v>
      </c>
      <c r="F103" s="179" t="s">
        <v>2339</v>
      </c>
      <c r="G103" s="179" t="s">
        <v>2340</v>
      </c>
      <c r="H103" s="179" t="s">
        <v>2341</v>
      </c>
      <c r="I103" s="477" t="s">
        <v>2275</v>
      </c>
      <c r="J103" s="477" t="s">
        <v>2342</v>
      </c>
      <c r="K103" s="470">
        <f>SUM(L103:W103)</f>
        <v>12</v>
      </c>
      <c r="L103" s="470">
        <v>1</v>
      </c>
      <c r="M103" s="470">
        <v>1</v>
      </c>
      <c r="N103" s="470">
        <v>1</v>
      </c>
      <c r="O103" s="470">
        <v>1</v>
      </c>
      <c r="P103" s="470">
        <v>1</v>
      </c>
      <c r="Q103" s="470">
        <v>1</v>
      </c>
      <c r="R103" s="470">
        <v>1</v>
      </c>
      <c r="S103" s="470">
        <v>1</v>
      </c>
      <c r="T103" s="470">
        <v>1</v>
      </c>
      <c r="U103" s="470">
        <v>1</v>
      </c>
      <c r="V103" s="470">
        <v>1</v>
      </c>
      <c r="W103" s="470">
        <v>1</v>
      </c>
      <c r="X103" s="434" t="s">
        <v>1572</v>
      </c>
      <c r="Y103" s="434" t="s">
        <v>2254</v>
      </c>
      <c r="Z103" s="434" t="s">
        <v>2285</v>
      </c>
      <c r="AA103" s="185"/>
      <c r="AB103" s="125"/>
      <c r="AC103" s="125"/>
      <c r="AD103" s="125"/>
      <c r="AE103" s="125"/>
      <c r="AF103" s="125"/>
      <c r="AG103" s="125"/>
      <c r="AH103" s="125"/>
      <c r="AI103" s="125"/>
      <c r="AJ103" s="125"/>
      <c r="AK103" s="125"/>
      <c r="AL103" s="125"/>
    </row>
    <row r="104" spans="2:38" ht="72" x14ac:dyDescent="0.25">
      <c r="B104" s="229"/>
      <c r="C104" s="96"/>
      <c r="D104" s="169" t="s">
        <v>2343</v>
      </c>
      <c r="E104" s="179" t="s">
        <v>2344</v>
      </c>
      <c r="F104" s="179" t="s">
        <v>2345</v>
      </c>
      <c r="G104" s="179" t="s">
        <v>2346</v>
      </c>
      <c r="H104" s="179" t="s">
        <v>2347</v>
      </c>
      <c r="I104" s="469" t="s">
        <v>2275</v>
      </c>
      <c r="J104" s="469" t="s">
        <v>2348</v>
      </c>
      <c r="K104" s="470">
        <f t="shared" ref="K104:K106" si="6">SUM(L104:W104)</f>
        <v>12</v>
      </c>
      <c r="L104" s="471">
        <v>1</v>
      </c>
      <c r="M104" s="471">
        <v>1</v>
      </c>
      <c r="N104" s="471">
        <v>1</v>
      </c>
      <c r="O104" s="471">
        <v>1</v>
      </c>
      <c r="P104" s="471">
        <v>1</v>
      </c>
      <c r="Q104" s="471">
        <v>1</v>
      </c>
      <c r="R104" s="471">
        <v>1</v>
      </c>
      <c r="S104" s="471">
        <v>1</v>
      </c>
      <c r="T104" s="471">
        <v>1</v>
      </c>
      <c r="U104" s="471">
        <v>1</v>
      </c>
      <c r="V104" s="471">
        <v>1</v>
      </c>
      <c r="W104" s="471">
        <v>1</v>
      </c>
      <c r="X104" s="434" t="s">
        <v>2349</v>
      </c>
      <c r="Y104" s="434" t="s">
        <v>2254</v>
      </c>
      <c r="Z104" s="434" t="s">
        <v>2350</v>
      </c>
      <c r="AA104" s="185"/>
      <c r="AB104" s="125"/>
      <c r="AC104" s="125"/>
      <c r="AD104" s="125"/>
      <c r="AE104" s="125"/>
      <c r="AF104" s="125"/>
      <c r="AG104" s="125"/>
      <c r="AH104" s="125"/>
      <c r="AI104" s="125"/>
      <c r="AJ104" s="125"/>
      <c r="AK104" s="125"/>
      <c r="AL104" s="125"/>
    </row>
    <row r="105" spans="2:38" ht="108" x14ac:dyDescent="0.25">
      <c r="B105" s="229"/>
      <c r="C105" s="96"/>
      <c r="D105" s="169" t="s">
        <v>2351</v>
      </c>
      <c r="E105" s="179" t="s">
        <v>2352</v>
      </c>
      <c r="F105" s="179" t="s">
        <v>2353</v>
      </c>
      <c r="G105" s="179" t="s">
        <v>2354</v>
      </c>
      <c r="H105" s="179" t="s">
        <v>2355</v>
      </c>
      <c r="I105" s="469" t="s">
        <v>2275</v>
      </c>
      <c r="J105" s="469" t="s">
        <v>2356</v>
      </c>
      <c r="K105" s="470">
        <f t="shared" si="6"/>
        <v>60</v>
      </c>
      <c r="L105" s="471">
        <v>5</v>
      </c>
      <c r="M105" s="471">
        <v>5</v>
      </c>
      <c r="N105" s="471">
        <v>5</v>
      </c>
      <c r="O105" s="471">
        <v>5</v>
      </c>
      <c r="P105" s="471">
        <v>5</v>
      </c>
      <c r="Q105" s="471">
        <v>5</v>
      </c>
      <c r="R105" s="471">
        <v>5</v>
      </c>
      <c r="S105" s="471">
        <v>5</v>
      </c>
      <c r="T105" s="471">
        <v>5</v>
      </c>
      <c r="U105" s="471">
        <v>5</v>
      </c>
      <c r="V105" s="471">
        <v>5</v>
      </c>
      <c r="W105" s="471">
        <v>5</v>
      </c>
      <c r="X105" s="434" t="s">
        <v>2357</v>
      </c>
      <c r="Y105" s="434" t="s">
        <v>2254</v>
      </c>
      <c r="Z105" s="434" t="s">
        <v>2350</v>
      </c>
      <c r="AA105" s="185"/>
      <c r="AB105" s="125"/>
      <c r="AC105" s="125"/>
      <c r="AD105" s="125"/>
      <c r="AE105" s="125"/>
      <c r="AF105" s="125"/>
      <c r="AG105" s="125"/>
      <c r="AH105" s="125"/>
      <c r="AI105" s="125"/>
      <c r="AJ105" s="125"/>
      <c r="AK105" s="125"/>
      <c r="AL105" s="125"/>
    </row>
    <row r="106" spans="2:38" ht="36" x14ac:dyDescent="0.25">
      <c r="B106" s="229"/>
      <c r="C106" s="96"/>
      <c r="D106" s="169" t="s">
        <v>2358</v>
      </c>
      <c r="E106" s="179"/>
      <c r="F106" s="182" t="s">
        <v>2359</v>
      </c>
      <c r="G106" s="182" t="s">
        <v>2360</v>
      </c>
      <c r="H106" s="203" t="s">
        <v>2361</v>
      </c>
      <c r="I106" s="203" t="s">
        <v>2362</v>
      </c>
      <c r="J106" s="203" t="s">
        <v>2363</v>
      </c>
      <c r="K106" s="470">
        <f t="shared" si="6"/>
        <v>3</v>
      </c>
      <c r="L106" s="183"/>
      <c r="M106" s="183"/>
      <c r="N106" s="183"/>
      <c r="O106" s="183"/>
      <c r="P106" s="183"/>
      <c r="Q106" s="183">
        <v>1</v>
      </c>
      <c r="R106" s="183"/>
      <c r="S106" s="183"/>
      <c r="T106" s="183"/>
      <c r="U106" s="183"/>
      <c r="V106" s="183">
        <v>2</v>
      </c>
      <c r="W106" s="183"/>
      <c r="X106" s="447" t="s">
        <v>2364</v>
      </c>
      <c r="Y106" s="447" t="s">
        <v>2073</v>
      </c>
      <c r="Z106" s="175" t="s">
        <v>2170</v>
      </c>
      <c r="AA106" s="175"/>
      <c r="AB106" s="125"/>
      <c r="AC106" s="125"/>
      <c r="AD106" s="125"/>
      <c r="AE106" s="125"/>
      <c r="AF106" s="125"/>
      <c r="AG106" s="125"/>
      <c r="AH106" s="125"/>
      <c r="AI106" s="125"/>
      <c r="AJ106" s="125"/>
      <c r="AK106" s="125"/>
      <c r="AL106" s="125"/>
    </row>
    <row r="107" spans="2:38" ht="36" x14ac:dyDescent="0.25">
      <c r="B107" s="229"/>
      <c r="C107" s="96"/>
      <c r="D107" s="169"/>
      <c r="E107" s="179"/>
      <c r="F107" s="237" t="s">
        <v>1156</v>
      </c>
      <c r="G107" s="237" t="s">
        <v>1157</v>
      </c>
      <c r="H107" s="237"/>
      <c r="I107" s="232" t="s">
        <v>262</v>
      </c>
      <c r="J107" s="232" t="s">
        <v>263</v>
      </c>
      <c r="K107" s="478">
        <f>SUM(N107:O107)</f>
        <v>1</v>
      </c>
      <c r="L107" s="479"/>
      <c r="M107" s="479"/>
      <c r="N107" s="480">
        <v>0.5</v>
      </c>
      <c r="O107" s="480">
        <v>0.5</v>
      </c>
      <c r="P107" s="479"/>
      <c r="Q107" s="479"/>
      <c r="R107" s="479"/>
      <c r="S107" s="481"/>
      <c r="T107" s="479"/>
      <c r="U107" s="479"/>
      <c r="V107" s="479"/>
      <c r="W107" s="481"/>
      <c r="X107" s="482" t="s">
        <v>187</v>
      </c>
      <c r="Y107" s="447" t="s">
        <v>2073</v>
      </c>
      <c r="Z107" s="175" t="s">
        <v>2365</v>
      </c>
      <c r="AA107" s="175"/>
      <c r="AB107" s="125"/>
      <c r="AC107" s="125"/>
      <c r="AD107" s="125"/>
      <c r="AE107" s="125"/>
      <c r="AF107" s="125"/>
      <c r="AG107" s="125"/>
      <c r="AH107" s="125"/>
      <c r="AI107" s="125"/>
      <c r="AJ107" s="125"/>
      <c r="AK107" s="125"/>
      <c r="AL107" s="125"/>
    </row>
    <row r="108" spans="2:38" ht="72" x14ac:dyDescent="0.25">
      <c r="B108" s="229"/>
      <c r="C108" s="96"/>
      <c r="D108" s="169" t="s">
        <v>2083</v>
      </c>
      <c r="E108" s="179"/>
      <c r="F108" s="179" t="s">
        <v>2366</v>
      </c>
      <c r="G108" s="179" t="s">
        <v>2367</v>
      </c>
      <c r="H108" s="203" t="s">
        <v>2368</v>
      </c>
      <c r="I108" s="203" t="s">
        <v>2369</v>
      </c>
      <c r="J108" s="203" t="s">
        <v>2370</v>
      </c>
      <c r="K108" s="169">
        <f>+SUM(L108:W108)</f>
        <v>12</v>
      </c>
      <c r="L108" s="183">
        <v>1</v>
      </c>
      <c r="M108" s="183">
        <v>1</v>
      </c>
      <c r="N108" s="183">
        <v>1</v>
      </c>
      <c r="O108" s="183">
        <v>1</v>
      </c>
      <c r="P108" s="183">
        <v>1</v>
      </c>
      <c r="Q108" s="183">
        <v>1</v>
      </c>
      <c r="R108" s="183">
        <v>1</v>
      </c>
      <c r="S108" s="183">
        <v>1</v>
      </c>
      <c r="T108" s="183">
        <v>1</v>
      </c>
      <c r="U108" s="183">
        <v>1</v>
      </c>
      <c r="V108" s="183">
        <v>1</v>
      </c>
      <c r="W108" s="183">
        <v>1</v>
      </c>
      <c r="X108" s="434" t="s">
        <v>1572</v>
      </c>
      <c r="Y108" s="185" t="s">
        <v>2081</v>
      </c>
      <c r="Z108" s="185" t="s">
        <v>2082</v>
      </c>
      <c r="AA108" s="185"/>
      <c r="AB108" s="125"/>
      <c r="AC108" s="125"/>
      <c r="AD108" s="125"/>
      <c r="AE108" s="125"/>
      <c r="AF108" s="125"/>
      <c r="AG108" s="125"/>
      <c r="AH108" s="125"/>
      <c r="AI108" s="125"/>
      <c r="AJ108" s="125"/>
      <c r="AK108" s="125"/>
      <c r="AL108" s="125"/>
    </row>
    <row r="109" spans="2:38" ht="72" x14ac:dyDescent="0.25">
      <c r="B109" s="229"/>
      <c r="C109" s="96"/>
      <c r="D109" s="169" t="s">
        <v>2371</v>
      </c>
      <c r="E109" s="180"/>
      <c r="F109" s="203" t="s">
        <v>2372</v>
      </c>
      <c r="G109" s="203" t="s">
        <v>2373</v>
      </c>
      <c r="H109" s="203" t="s">
        <v>2374</v>
      </c>
      <c r="I109" s="203" t="s">
        <v>2375</v>
      </c>
      <c r="J109" s="203" t="s">
        <v>2370</v>
      </c>
      <c r="K109" s="169">
        <f t="shared" ref="K109:K119" si="7">+SUM(L109:W109)</f>
        <v>2</v>
      </c>
      <c r="L109" s="183"/>
      <c r="M109" s="183"/>
      <c r="N109" s="183"/>
      <c r="O109" s="183"/>
      <c r="P109" s="183"/>
      <c r="Q109" s="183"/>
      <c r="R109" s="183"/>
      <c r="S109" s="183"/>
      <c r="T109" s="183"/>
      <c r="U109" s="183">
        <v>1</v>
      </c>
      <c r="V109" s="183"/>
      <c r="W109" s="183">
        <v>1</v>
      </c>
      <c r="X109" s="446" t="s">
        <v>2376</v>
      </c>
      <c r="Y109" s="185" t="s">
        <v>2081</v>
      </c>
      <c r="Z109" s="185" t="s">
        <v>2082</v>
      </c>
      <c r="AA109" s="175"/>
      <c r="AB109" s="125"/>
      <c r="AC109" s="125"/>
      <c r="AD109" s="125"/>
      <c r="AE109" s="125"/>
      <c r="AF109" s="125"/>
      <c r="AG109" s="125"/>
      <c r="AH109" s="125"/>
      <c r="AI109" s="125"/>
      <c r="AJ109" s="125"/>
      <c r="AK109" s="125"/>
      <c r="AL109" s="125"/>
    </row>
    <row r="110" spans="2:38" ht="36" x14ac:dyDescent="0.25">
      <c r="B110" s="229"/>
      <c r="C110" s="96"/>
      <c r="D110" s="439" t="s">
        <v>2377</v>
      </c>
      <c r="E110" s="483"/>
      <c r="F110" s="231" t="s">
        <v>2378</v>
      </c>
      <c r="G110" s="231" t="s">
        <v>2379</v>
      </c>
      <c r="H110" s="203" t="s">
        <v>2380</v>
      </c>
      <c r="I110" s="203" t="s">
        <v>2381</v>
      </c>
      <c r="J110" s="203" t="s">
        <v>2382</v>
      </c>
      <c r="K110" s="169">
        <f t="shared" si="7"/>
        <v>2</v>
      </c>
      <c r="L110" s="183">
        <v>1</v>
      </c>
      <c r="M110" s="183"/>
      <c r="N110" s="183"/>
      <c r="O110" s="183"/>
      <c r="P110" s="183"/>
      <c r="Q110" s="183"/>
      <c r="R110" s="183">
        <v>1</v>
      </c>
      <c r="S110" s="183"/>
      <c r="T110" s="183"/>
      <c r="U110" s="183"/>
      <c r="V110" s="183"/>
      <c r="W110" s="183"/>
      <c r="X110" s="446" t="s">
        <v>299</v>
      </c>
      <c r="Y110" s="447" t="s">
        <v>2209</v>
      </c>
      <c r="Z110" s="175" t="s">
        <v>2204</v>
      </c>
      <c r="AA110" s="175"/>
      <c r="AB110" s="125"/>
      <c r="AC110" s="125"/>
      <c r="AD110" s="125"/>
      <c r="AE110" s="125"/>
      <c r="AF110" s="125"/>
      <c r="AG110" s="125"/>
      <c r="AH110" s="125"/>
      <c r="AI110" s="125"/>
      <c r="AJ110" s="125"/>
      <c r="AK110" s="125"/>
      <c r="AL110" s="125"/>
    </row>
    <row r="111" spans="2:38" ht="36" x14ac:dyDescent="0.25">
      <c r="B111" s="229"/>
      <c r="C111" s="96"/>
      <c r="D111" s="439"/>
      <c r="E111" s="483"/>
      <c r="F111" s="231"/>
      <c r="G111" s="231"/>
      <c r="H111" s="203" t="s">
        <v>2383</v>
      </c>
      <c r="I111" s="203" t="s">
        <v>2381</v>
      </c>
      <c r="J111" s="203" t="s">
        <v>2382</v>
      </c>
      <c r="K111" s="169">
        <f t="shared" si="7"/>
        <v>2</v>
      </c>
      <c r="L111" s="183"/>
      <c r="M111" s="183">
        <v>1</v>
      </c>
      <c r="N111" s="183"/>
      <c r="O111" s="183"/>
      <c r="P111" s="183"/>
      <c r="Q111" s="183"/>
      <c r="R111" s="183"/>
      <c r="S111" s="183">
        <v>1</v>
      </c>
      <c r="T111" s="183"/>
      <c r="U111" s="183"/>
      <c r="V111" s="183"/>
      <c r="W111" s="183"/>
      <c r="X111" s="446" t="s">
        <v>299</v>
      </c>
      <c r="Y111" s="447" t="s">
        <v>2209</v>
      </c>
      <c r="Z111" s="175" t="s">
        <v>2204</v>
      </c>
      <c r="AA111" s="175"/>
      <c r="AB111" s="125"/>
      <c r="AC111" s="125"/>
      <c r="AD111" s="125"/>
      <c r="AE111" s="125"/>
      <c r="AF111" s="125"/>
      <c r="AG111" s="125"/>
      <c r="AH111" s="125"/>
      <c r="AI111" s="125"/>
      <c r="AJ111" s="125"/>
      <c r="AK111" s="125"/>
      <c r="AL111" s="125"/>
    </row>
    <row r="112" spans="2:38" ht="36" x14ac:dyDescent="0.25">
      <c r="B112" s="229"/>
      <c r="C112" s="96"/>
      <c r="D112" s="439"/>
      <c r="E112" s="483"/>
      <c r="F112" s="231"/>
      <c r="G112" s="231"/>
      <c r="H112" s="203" t="s">
        <v>2384</v>
      </c>
      <c r="I112" s="203" t="s">
        <v>2381</v>
      </c>
      <c r="J112" s="203" t="s">
        <v>2382</v>
      </c>
      <c r="K112" s="169">
        <f t="shared" si="7"/>
        <v>2</v>
      </c>
      <c r="L112" s="183"/>
      <c r="M112" s="183"/>
      <c r="N112" s="183">
        <v>1</v>
      </c>
      <c r="O112" s="183"/>
      <c r="P112" s="183"/>
      <c r="Q112" s="183"/>
      <c r="R112" s="183"/>
      <c r="S112" s="183"/>
      <c r="T112" s="183">
        <v>1</v>
      </c>
      <c r="U112" s="183"/>
      <c r="V112" s="183"/>
      <c r="W112" s="183"/>
      <c r="X112" s="446" t="s">
        <v>299</v>
      </c>
      <c r="Y112" s="447" t="s">
        <v>2209</v>
      </c>
      <c r="Z112" s="175" t="s">
        <v>2204</v>
      </c>
      <c r="AA112" s="175"/>
      <c r="AB112" s="125"/>
      <c r="AC112" s="125"/>
      <c r="AD112" s="125"/>
      <c r="AE112" s="125"/>
      <c r="AF112" s="125"/>
      <c r="AG112" s="125"/>
      <c r="AH112" s="125"/>
      <c r="AI112" s="125"/>
      <c r="AJ112" s="125"/>
      <c r="AK112" s="125"/>
      <c r="AL112" s="125"/>
    </row>
    <row r="113" spans="2:38" ht="36" x14ac:dyDescent="0.25">
      <c r="B113" s="229"/>
      <c r="C113" s="96"/>
      <c r="D113" s="439"/>
      <c r="E113" s="483"/>
      <c r="F113" s="231"/>
      <c r="G113" s="231"/>
      <c r="H113" s="203" t="s">
        <v>2385</v>
      </c>
      <c r="I113" s="203" t="s">
        <v>2386</v>
      </c>
      <c r="J113" s="203" t="s">
        <v>2382</v>
      </c>
      <c r="K113" s="169">
        <f t="shared" si="7"/>
        <v>2</v>
      </c>
      <c r="L113" s="183"/>
      <c r="M113" s="183"/>
      <c r="N113" s="183"/>
      <c r="O113" s="183"/>
      <c r="P113" s="183">
        <v>1</v>
      </c>
      <c r="Q113" s="183"/>
      <c r="R113" s="183"/>
      <c r="S113" s="183"/>
      <c r="T113" s="183"/>
      <c r="U113" s="183"/>
      <c r="V113" s="183">
        <v>1</v>
      </c>
      <c r="W113" s="183"/>
      <c r="X113" s="446" t="s">
        <v>299</v>
      </c>
      <c r="Y113" s="447" t="s">
        <v>2209</v>
      </c>
      <c r="Z113" s="175" t="s">
        <v>2204</v>
      </c>
      <c r="AA113" s="175"/>
      <c r="AB113" s="125"/>
      <c r="AC113" s="125"/>
      <c r="AD113" s="125"/>
      <c r="AE113" s="125"/>
      <c r="AF113" s="125"/>
      <c r="AG113" s="125"/>
      <c r="AH113" s="125"/>
      <c r="AI113" s="125"/>
      <c r="AJ113" s="125"/>
      <c r="AK113" s="125"/>
      <c r="AL113" s="125"/>
    </row>
    <row r="114" spans="2:38" ht="36" x14ac:dyDescent="0.25">
      <c r="B114" s="229"/>
      <c r="C114" s="96"/>
      <c r="D114" s="439"/>
      <c r="E114" s="483"/>
      <c r="F114" s="231"/>
      <c r="G114" s="231"/>
      <c r="H114" s="203" t="s">
        <v>2387</v>
      </c>
      <c r="I114" s="203" t="s">
        <v>2381</v>
      </c>
      <c r="J114" s="203" t="s">
        <v>2382</v>
      </c>
      <c r="K114" s="169">
        <f t="shared" si="7"/>
        <v>2</v>
      </c>
      <c r="L114" s="183"/>
      <c r="M114" s="183"/>
      <c r="N114" s="183"/>
      <c r="O114" s="183"/>
      <c r="P114" s="183">
        <v>1</v>
      </c>
      <c r="Q114" s="183"/>
      <c r="R114" s="183"/>
      <c r="S114" s="183"/>
      <c r="T114" s="183"/>
      <c r="U114" s="183"/>
      <c r="V114" s="183">
        <v>1</v>
      </c>
      <c r="W114" s="183"/>
      <c r="X114" s="446" t="s">
        <v>299</v>
      </c>
      <c r="Y114" s="447" t="s">
        <v>2209</v>
      </c>
      <c r="Z114" s="175" t="s">
        <v>2204</v>
      </c>
      <c r="AA114" s="175"/>
      <c r="AB114" s="125"/>
      <c r="AC114" s="125"/>
      <c r="AD114" s="125"/>
      <c r="AE114" s="125"/>
      <c r="AF114" s="125"/>
      <c r="AG114" s="125"/>
      <c r="AH114" s="125"/>
      <c r="AI114" s="125"/>
      <c r="AJ114" s="125"/>
      <c r="AK114" s="125"/>
      <c r="AL114" s="125"/>
    </row>
    <row r="115" spans="2:38" ht="36" x14ac:dyDescent="0.25">
      <c r="B115" s="229"/>
      <c r="C115" s="96"/>
      <c r="D115" s="439"/>
      <c r="E115" s="483"/>
      <c r="F115" s="231"/>
      <c r="G115" s="231"/>
      <c r="H115" s="203" t="s">
        <v>2388</v>
      </c>
      <c r="I115" s="203" t="s">
        <v>2381</v>
      </c>
      <c r="J115" s="203" t="s">
        <v>2382</v>
      </c>
      <c r="K115" s="169">
        <f t="shared" si="7"/>
        <v>2</v>
      </c>
      <c r="L115" s="183"/>
      <c r="M115" s="183"/>
      <c r="N115" s="183"/>
      <c r="O115" s="183"/>
      <c r="P115" s="183">
        <v>1</v>
      </c>
      <c r="Q115" s="183"/>
      <c r="R115" s="183"/>
      <c r="S115" s="183"/>
      <c r="T115" s="183"/>
      <c r="U115" s="183"/>
      <c r="V115" s="183">
        <v>1</v>
      </c>
      <c r="W115" s="183"/>
      <c r="X115" s="446" t="s">
        <v>299</v>
      </c>
      <c r="Y115" s="447" t="s">
        <v>2209</v>
      </c>
      <c r="Z115" s="175" t="s">
        <v>2204</v>
      </c>
      <c r="AA115" s="175"/>
      <c r="AB115" s="125"/>
      <c r="AC115" s="125"/>
      <c r="AD115" s="125"/>
      <c r="AE115" s="125"/>
      <c r="AF115" s="125"/>
      <c r="AG115" s="125"/>
      <c r="AH115" s="125"/>
      <c r="AI115" s="125"/>
      <c r="AJ115" s="125"/>
      <c r="AK115" s="125"/>
      <c r="AL115" s="125"/>
    </row>
    <row r="116" spans="2:38" ht="36" x14ac:dyDescent="0.25">
      <c r="B116" s="229"/>
      <c r="C116" s="96"/>
      <c r="D116" s="439"/>
      <c r="E116" s="483"/>
      <c r="F116" s="231"/>
      <c r="G116" s="231"/>
      <c r="H116" s="203" t="s">
        <v>2389</v>
      </c>
      <c r="I116" s="203" t="s">
        <v>2381</v>
      </c>
      <c r="J116" s="203" t="s">
        <v>2382</v>
      </c>
      <c r="K116" s="169">
        <f t="shared" si="7"/>
        <v>2</v>
      </c>
      <c r="L116" s="183"/>
      <c r="M116" s="183"/>
      <c r="N116" s="183"/>
      <c r="O116" s="183"/>
      <c r="P116" s="183"/>
      <c r="Q116" s="183">
        <v>1</v>
      </c>
      <c r="R116" s="183"/>
      <c r="S116" s="183"/>
      <c r="T116" s="183"/>
      <c r="U116" s="183"/>
      <c r="V116" s="183"/>
      <c r="W116" s="183">
        <v>1</v>
      </c>
      <c r="X116" s="446" t="s">
        <v>299</v>
      </c>
      <c r="Y116" s="447" t="s">
        <v>2209</v>
      </c>
      <c r="Z116" s="175" t="s">
        <v>2204</v>
      </c>
      <c r="AA116" s="175"/>
      <c r="AB116" s="125"/>
      <c r="AC116" s="125"/>
      <c r="AD116" s="125"/>
      <c r="AE116" s="125"/>
      <c r="AF116" s="125"/>
      <c r="AG116" s="125"/>
      <c r="AH116" s="125"/>
      <c r="AI116" s="125"/>
      <c r="AJ116" s="125"/>
      <c r="AK116" s="125"/>
      <c r="AL116" s="125"/>
    </row>
    <row r="117" spans="2:38" ht="36" x14ac:dyDescent="0.25">
      <c r="B117" s="229"/>
      <c r="C117" s="96"/>
      <c r="D117" s="439"/>
      <c r="E117" s="483"/>
      <c r="F117" s="231"/>
      <c r="G117" s="231"/>
      <c r="H117" s="203" t="s">
        <v>2390</v>
      </c>
      <c r="I117" s="203" t="s">
        <v>2381</v>
      </c>
      <c r="J117" s="203" t="s">
        <v>2382</v>
      </c>
      <c r="K117" s="169">
        <f t="shared" si="7"/>
        <v>2</v>
      </c>
      <c r="L117" s="183"/>
      <c r="M117" s="183"/>
      <c r="N117" s="183">
        <v>1</v>
      </c>
      <c r="O117" s="183"/>
      <c r="P117" s="183"/>
      <c r="Q117" s="183"/>
      <c r="R117" s="183"/>
      <c r="S117" s="183"/>
      <c r="T117" s="183">
        <v>1</v>
      </c>
      <c r="U117" s="183"/>
      <c r="V117" s="183"/>
      <c r="W117" s="183"/>
      <c r="X117" s="446" t="s">
        <v>299</v>
      </c>
      <c r="Y117" s="447" t="s">
        <v>2209</v>
      </c>
      <c r="Z117" s="175" t="s">
        <v>2204</v>
      </c>
      <c r="AA117" s="175"/>
      <c r="AB117" s="125"/>
      <c r="AC117" s="125"/>
      <c r="AD117" s="125"/>
      <c r="AE117" s="125"/>
      <c r="AF117" s="125"/>
      <c r="AG117" s="125"/>
      <c r="AH117" s="125"/>
      <c r="AI117" s="125"/>
      <c r="AJ117" s="125"/>
      <c r="AK117" s="125"/>
      <c r="AL117" s="125"/>
    </row>
    <row r="118" spans="2:38" ht="36" x14ac:dyDescent="0.25">
      <c r="B118" s="229"/>
      <c r="C118" s="96"/>
      <c r="D118" s="439"/>
      <c r="E118" s="483"/>
      <c r="F118" s="231"/>
      <c r="G118" s="231"/>
      <c r="H118" s="203" t="s">
        <v>2391</v>
      </c>
      <c r="I118" s="203" t="s">
        <v>2381</v>
      </c>
      <c r="J118" s="203" t="s">
        <v>2382</v>
      </c>
      <c r="K118" s="169">
        <f t="shared" si="7"/>
        <v>2</v>
      </c>
      <c r="L118" s="183"/>
      <c r="M118" s="183"/>
      <c r="N118" s="183">
        <v>1</v>
      </c>
      <c r="O118" s="183"/>
      <c r="P118" s="183"/>
      <c r="Q118" s="183"/>
      <c r="R118" s="183"/>
      <c r="S118" s="183"/>
      <c r="T118" s="183">
        <v>1</v>
      </c>
      <c r="U118" s="183"/>
      <c r="V118" s="183"/>
      <c r="W118" s="183"/>
      <c r="X118" s="446" t="s">
        <v>299</v>
      </c>
      <c r="Y118" s="447" t="s">
        <v>2209</v>
      </c>
      <c r="Z118" s="175" t="s">
        <v>2204</v>
      </c>
      <c r="AA118" s="175"/>
      <c r="AB118" s="125"/>
      <c r="AC118" s="125"/>
      <c r="AD118" s="125"/>
      <c r="AE118" s="125"/>
      <c r="AF118" s="125"/>
      <c r="AG118" s="125"/>
      <c r="AH118" s="125"/>
      <c r="AI118" s="125"/>
      <c r="AJ118" s="125"/>
      <c r="AK118" s="125"/>
      <c r="AL118" s="125"/>
    </row>
    <row r="119" spans="2:38" ht="36" x14ac:dyDescent="0.25">
      <c r="B119" s="243"/>
      <c r="C119" s="105"/>
      <c r="D119" s="439"/>
      <c r="E119" s="483"/>
      <c r="F119" s="231"/>
      <c r="G119" s="231"/>
      <c r="H119" s="203" t="s">
        <v>2392</v>
      </c>
      <c r="I119" s="203" t="s">
        <v>2381</v>
      </c>
      <c r="J119" s="203" t="s">
        <v>2382</v>
      </c>
      <c r="K119" s="169">
        <f t="shared" si="7"/>
        <v>2</v>
      </c>
      <c r="L119" s="183"/>
      <c r="M119" s="183"/>
      <c r="N119" s="183">
        <v>1</v>
      </c>
      <c r="O119" s="183"/>
      <c r="P119" s="183"/>
      <c r="Q119" s="183"/>
      <c r="R119" s="183"/>
      <c r="S119" s="183"/>
      <c r="T119" s="183">
        <v>1</v>
      </c>
      <c r="U119" s="183"/>
      <c r="V119" s="183"/>
      <c r="W119" s="183"/>
      <c r="X119" s="446" t="s">
        <v>299</v>
      </c>
      <c r="Y119" s="447" t="s">
        <v>2209</v>
      </c>
      <c r="Z119" s="175" t="s">
        <v>2204</v>
      </c>
      <c r="AA119" s="175"/>
      <c r="AB119" s="125"/>
      <c r="AC119" s="125"/>
      <c r="AD119" s="125"/>
      <c r="AE119" s="125"/>
      <c r="AF119" s="125"/>
      <c r="AG119" s="125"/>
      <c r="AH119" s="125"/>
      <c r="AI119" s="125"/>
      <c r="AJ119" s="125"/>
      <c r="AK119" s="125"/>
      <c r="AL119" s="125"/>
    </row>
    <row r="125" spans="2:38" x14ac:dyDescent="0.25">
      <c r="AA125" s="125"/>
      <c r="AB125" s="125"/>
      <c r="AC125" s="125"/>
      <c r="AD125" s="125"/>
      <c r="AE125" s="125"/>
      <c r="AF125" s="125"/>
      <c r="AG125" s="125"/>
      <c r="AH125" s="125"/>
      <c r="AI125" s="125"/>
      <c r="AJ125" s="125"/>
      <c r="AK125" s="125"/>
      <c r="AL125" s="125"/>
    </row>
  </sheetData>
  <mergeCells count="84">
    <mergeCell ref="D99:D100"/>
    <mergeCell ref="D110:D119"/>
    <mergeCell ref="E110:E119"/>
    <mergeCell ref="F110:F119"/>
    <mergeCell ref="G110:G119"/>
    <mergeCell ref="G69:G72"/>
    <mergeCell ref="E74:E78"/>
    <mergeCell ref="E80:E86"/>
    <mergeCell ref="G80:G86"/>
    <mergeCell ref="E87:E90"/>
    <mergeCell ref="E91:E98"/>
    <mergeCell ref="B41:B119"/>
    <mergeCell ref="C41:C119"/>
    <mergeCell ref="E41:E43"/>
    <mergeCell ref="F41:F42"/>
    <mergeCell ref="G41:G42"/>
    <mergeCell ref="E44:E72"/>
    <mergeCell ref="F45:F72"/>
    <mergeCell ref="G45:G48"/>
    <mergeCell ref="G49:G52"/>
    <mergeCell ref="G53:G56"/>
    <mergeCell ref="D30:D31"/>
    <mergeCell ref="E30:E31"/>
    <mergeCell ref="F30:F31"/>
    <mergeCell ref="G30:G31"/>
    <mergeCell ref="C32:C37"/>
    <mergeCell ref="C38:C39"/>
    <mergeCell ref="D38:D78"/>
    <mergeCell ref="G57:G60"/>
    <mergeCell ref="G61:G64"/>
    <mergeCell ref="G65:G68"/>
    <mergeCell ref="D23:D24"/>
    <mergeCell ref="E23:E24"/>
    <mergeCell ref="F23:F24"/>
    <mergeCell ref="G23:G24"/>
    <mergeCell ref="D28:D29"/>
    <mergeCell ref="E28:E29"/>
    <mergeCell ref="F28:F29"/>
    <mergeCell ref="G28:G29"/>
    <mergeCell ref="Y11:Y15"/>
    <mergeCell ref="Z11:Z15"/>
    <mergeCell ref="AA11:AA15"/>
    <mergeCell ref="D16:D21"/>
    <mergeCell ref="E16:E21"/>
    <mergeCell ref="F16:F21"/>
    <mergeCell ref="G16:G21"/>
    <mergeCell ref="S11:S15"/>
    <mergeCell ref="T11:T15"/>
    <mergeCell ref="U11:U15"/>
    <mergeCell ref="V11:V15"/>
    <mergeCell ref="W11:W15"/>
    <mergeCell ref="X11:X15"/>
    <mergeCell ref="M11:M15"/>
    <mergeCell ref="N11:N15"/>
    <mergeCell ref="O11:O15"/>
    <mergeCell ref="P11:P15"/>
    <mergeCell ref="Q11:Q15"/>
    <mergeCell ref="R11:R15"/>
    <mergeCell ref="G11:G15"/>
    <mergeCell ref="H11:H15"/>
    <mergeCell ref="I11:I15"/>
    <mergeCell ref="J11:J15"/>
    <mergeCell ref="K11:K15"/>
    <mergeCell ref="L11:L15"/>
    <mergeCell ref="L8:W8"/>
    <mergeCell ref="X8:X9"/>
    <mergeCell ref="Y8:Y9"/>
    <mergeCell ref="Z8:Z9"/>
    <mergeCell ref="AA8:AA9"/>
    <mergeCell ref="B10:B39"/>
    <mergeCell ref="C10:C31"/>
    <mergeCell ref="D11:D15"/>
    <mergeCell ref="E11:E15"/>
    <mergeCell ref="F11:F15"/>
    <mergeCell ref="C5:Y5"/>
    <mergeCell ref="B7:D8"/>
    <mergeCell ref="E7:AA7"/>
    <mergeCell ref="E8:E9"/>
    <mergeCell ref="F8:F9"/>
    <mergeCell ref="G8:G9"/>
    <mergeCell ref="H8:H9"/>
    <mergeCell ref="I8:I9"/>
    <mergeCell ref="J8:J9"/>
    <mergeCell ref="K8:K9"/>
  </mergeCells>
  <pageMargins left="0.19685039370078741" right="0.19685039370078741" top="0.19685039370078741" bottom="0.19685039370078741" header="0.31496062992125984" footer="0.31496062992125984"/>
  <pageSetup scale="2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139"/>
  <sheetViews>
    <sheetView showGridLines="0" view="pageBreakPreview" zoomScale="50" zoomScaleNormal="60" zoomScaleSheetLayoutView="50" workbookViewId="0">
      <pane ySplit="11" topLeftCell="A12" activePane="bottomLeft" state="frozen"/>
      <selection pane="bottomLeft" activeCell="E9" sqref="E9:AA9"/>
    </sheetView>
  </sheetViews>
  <sheetFormatPr baseColWidth="10" defaultRowHeight="16.5" x14ac:dyDescent="0.25"/>
  <cols>
    <col min="1" max="1" width="0.5703125" style="1" customWidth="1"/>
    <col min="2" max="2" width="51" style="1" hidden="1" customWidth="1"/>
    <col min="3" max="3" width="45.140625" style="1" customWidth="1"/>
    <col min="4" max="4" width="24" style="1" hidden="1" customWidth="1"/>
    <col min="5" max="5" width="37.28515625" style="1" customWidth="1"/>
    <col min="6" max="6" width="31" style="1" customWidth="1"/>
    <col min="7" max="7" width="35.85546875" style="1" customWidth="1"/>
    <col min="8" max="8" width="36.7109375" style="1" customWidth="1"/>
    <col min="9" max="9" width="29" style="1" bestFit="1" customWidth="1"/>
    <col min="10" max="10" width="23.7109375" style="1" customWidth="1"/>
    <col min="11" max="11" width="17.42578125" style="3" bestFit="1" customWidth="1"/>
    <col min="12" max="23" width="11" style="1" customWidth="1"/>
    <col min="24" max="24" width="26.28515625" style="1" customWidth="1"/>
    <col min="25" max="25" width="22.42578125" style="1" customWidth="1"/>
    <col min="26" max="26" width="34" style="1" customWidth="1"/>
    <col min="27" max="27" width="31" style="1" customWidth="1"/>
    <col min="28" max="39" width="11.42578125" style="1"/>
    <col min="40" max="40" width="5" style="1" customWidth="1"/>
    <col min="41" max="16384" width="11.42578125" style="1"/>
  </cols>
  <sheetData>
    <row r="2" spans="1:27" ht="15.75" customHeight="1" x14ac:dyDescent="0.25"/>
    <row r="3" spans="1:27" ht="15.75" customHeight="1" x14ac:dyDescent="0.25"/>
    <row r="4" spans="1:27" ht="15.75" customHeight="1" x14ac:dyDescent="0.25"/>
    <row r="5" spans="1:27" ht="30" customHeight="1" x14ac:dyDescent="0.25">
      <c r="C5" s="6" t="s">
        <v>0</v>
      </c>
      <c r="D5" s="6"/>
      <c r="E5" s="6"/>
      <c r="F5" s="6"/>
      <c r="G5" s="6"/>
      <c r="H5" s="6"/>
      <c r="I5" s="6"/>
      <c r="J5" s="6"/>
      <c r="K5" s="6"/>
      <c r="L5" s="6"/>
      <c r="M5" s="6"/>
      <c r="N5" s="6"/>
      <c r="O5" s="6"/>
      <c r="P5" s="6"/>
      <c r="Q5" s="6"/>
      <c r="R5" s="6"/>
      <c r="S5" s="6"/>
      <c r="T5" s="6"/>
      <c r="U5" s="6"/>
      <c r="V5" s="6"/>
      <c r="W5" s="6"/>
      <c r="X5" s="6"/>
      <c r="Y5" s="6"/>
    </row>
    <row r="6" spans="1:27" ht="22.5" customHeight="1" x14ac:dyDescent="0.25"/>
    <row r="7" spans="1:27" ht="15.75" customHeight="1" x14ac:dyDescent="0.25"/>
    <row r="8" spans="1:27" ht="15.75" customHeight="1" x14ac:dyDescent="0.25"/>
    <row r="9" spans="1:27" s="7" customFormat="1" ht="36" customHeight="1" x14ac:dyDescent="0.25">
      <c r="B9" s="41" t="s">
        <v>1</v>
      </c>
      <c r="C9" s="41"/>
      <c r="D9" s="41"/>
      <c r="E9" s="41" t="s">
        <v>2393</v>
      </c>
      <c r="F9" s="41"/>
      <c r="G9" s="41"/>
      <c r="H9" s="41"/>
      <c r="I9" s="41"/>
      <c r="J9" s="41"/>
      <c r="K9" s="41"/>
      <c r="L9" s="41"/>
      <c r="M9" s="41"/>
      <c r="N9" s="41"/>
      <c r="O9" s="41"/>
      <c r="P9" s="41"/>
      <c r="Q9" s="41"/>
      <c r="R9" s="41"/>
      <c r="S9" s="41"/>
      <c r="T9" s="41"/>
      <c r="U9" s="41"/>
      <c r="V9" s="41"/>
      <c r="W9" s="41"/>
      <c r="X9" s="41"/>
      <c r="Y9" s="41"/>
      <c r="Z9" s="41"/>
      <c r="AA9" s="41"/>
    </row>
    <row r="10" spans="1:27" s="7" customFormat="1" ht="29.25" customHeight="1" x14ac:dyDescent="0.25">
      <c r="B10" s="41"/>
      <c r="C10" s="41"/>
      <c r="D10" s="41"/>
      <c r="E10" s="41" t="s">
        <v>3</v>
      </c>
      <c r="F10" s="41" t="s">
        <v>4</v>
      </c>
      <c r="G10" s="41" t="s">
        <v>5</v>
      </c>
      <c r="H10" s="41" t="s">
        <v>6</v>
      </c>
      <c r="I10" s="41" t="s">
        <v>7</v>
      </c>
      <c r="J10" s="41" t="s">
        <v>267</v>
      </c>
      <c r="K10" s="41" t="s">
        <v>9</v>
      </c>
      <c r="L10" s="41" t="s">
        <v>10</v>
      </c>
      <c r="M10" s="41"/>
      <c r="N10" s="41"/>
      <c r="O10" s="41"/>
      <c r="P10" s="41"/>
      <c r="Q10" s="41"/>
      <c r="R10" s="41"/>
      <c r="S10" s="41"/>
      <c r="T10" s="41"/>
      <c r="U10" s="41"/>
      <c r="V10" s="41"/>
      <c r="W10" s="41"/>
      <c r="X10" s="41" t="s">
        <v>11</v>
      </c>
      <c r="Y10" s="41" t="s">
        <v>12</v>
      </c>
      <c r="Z10" s="41" t="s">
        <v>13</v>
      </c>
      <c r="AA10" s="41" t="s">
        <v>14</v>
      </c>
    </row>
    <row r="11" spans="1:27" s="7" customFormat="1" ht="51" x14ac:dyDescent="0.25">
      <c r="A11" s="11"/>
      <c r="B11" s="43" t="s">
        <v>15</v>
      </c>
      <c r="C11" s="43" t="s">
        <v>16</v>
      </c>
      <c r="D11" s="43" t="s">
        <v>17</v>
      </c>
      <c r="E11" s="41"/>
      <c r="F11" s="41"/>
      <c r="G11" s="41"/>
      <c r="H11" s="41"/>
      <c r="I11" s="41"/>
      <c r="J11" s="41"/>
      <c r="K11" s="41"/>
      <c r="L11" s="43">
        <v>1</v>
      </c>
      <c r="M11" s="43">
        <v>2</v>
      </c>
      <c r="N11" s="43">
        <v>3</v>
      </c>
      <c r="O11" s="43">
        <v>4</v>
      </c>
      <c r="P11" s="43">
        <v>5</v>
      </c>
      <c r="Q11" s="43">
        <v>6</v>
      </c>
      <c r="R11" s="43">
        <v>7</v>
      </c>
      <c r="S11" s="43">
        <v>8</v>
      </c>
      <c r="T11" s="43">
        <v>9</v>
      </c>
      <c r="U11" s="43">
        <v>10</v>
      </c>
      <c r="V11" s="43">
        <v>11</v>
      </c>
      <c r="W11" s="43">
        <v>12</v>
      </c>
      <c r="X11" s="41"/>
      <c r="Y11" s="41"/>
      <c r="Z11" s="41"/>
      <c r="AA11" s="41"/>
    </row>
    <row r="12" spans="1:27" s="80" customFormat="1" ht="306" x14ac:dyDescent="0.25">
      <c r="B12" s="484" t="s">
        <v>86</v>
      </c>
      <c r="C12" s="485" t="s">
        <v>151</v>
      </c>
      <c r="D12" s="486" t="s">
        <v>2394</v>
      </c>
      <c r="E12" s="487" t="s">
        <v>2395</v>
      </c>
      <c r="F12" s="488" t="s">
        <v>2396</v>
      </c>
      <c r="G12" s="488" t="s">
        <v>2397</v>
      </c>
      <c r="H12" s="489" t="s">
        <v>2398</v>
      </c>
      <c r="I12" s="71" t="s">
        <v>2399</v>
      </c>
      <c r="J12" s="71" t="s">
        <v>891</v>
      </c>
      <c r="K12" s="490">
        <v>1</v>
      </c>
      <c r="L12" s="489"/>
      <c r="M12" s="489">
        <v>1</v>
      </c>
      <c r="N12" s="491"/>
      <c r="O12" s="492"/>
      <c r="P12" s="492"/>
      <c r="Q12" s="492"/>
      <c r="R12" s="492"/>
      <c r="S12" s="492"/>
      <c r="T12" s="492"/>
      <c r="U12" s="492"/>
      <c r="V12" s="492"/>
      <c r="W12" s="491"/>
      <c r="X12" s="71" t="s">
        <v>2400</v>
      </c>
      <c r="Y12" s="71" t="s">
        <v>2401</v>
      </c>
      <c r="Z12" s="71" t="s">
        <v>2402</v>
      </c>
      <c r="AA12" s="493" t="s">
        <v>869</v>
      </c>
    </row>
    <row r="13" spans="1:27" s="80" customFormat="1" ht="306" x14ac:dyDescent="0.25">
      <c r="B13" s="484"/>
      <c r="C13" s="485"/>
      <c r="D13" s="486"/>
      <c r="E13" s="487"/>
      <c r="F13" s="488"/>
      <c r="G13" s="488"/>
      <c r="H13" s="489" t="s">
        <v>2403</v>
      </c>
      <c r="I13" s="71" t="s">
        <v>2404</v>
      </c>
      <c r="J13" s="71" t="s">
        <v>891</v>
      </c>
      <c r="K13" s="490">
        <v>5</v>
      </c>
      <c r="L13" s="489"/>
      <c r="M13" s="492"/>
      <c r="N13" s="492"/>
      <c r="O13" s="492">
        <v>5</v>
      </c>
      <c r="P13" s="492"/>
      <c r="Q13" s="492"/>
      <c r="R13" s="492"/>
      <c r="S13" s="492"/>
      <c r="T13" s="492"/>
      <c r="U13" s="492"/>
      <c r="V13" s="492"/>
      <c r="W13" s="491"/>
      <c r="X13" s="71" t="s">
        <v>2405</v>
      </c>
      <c r="Y13" s="71" t="s">
        <v>2401</v>
      </c>
      <c r="Z13" s="71" t="s">
        <v>2402</v>
      </c>
      <c r="AA13" s="493"/>
    </row>
    <row r="14" spans="1:27" s="80" customFormat="1" ht="306" x14ac:dyDescent="0.25">
      <c r="B14" s="484"/>
      <c r="C14" s="485"/>
      <c r="D14" s="486"/>
      <c r="E14" s="487"/>
      <c r="F14" s="488"/>
      <c r="G14" s="488"/>
      <c r="H14" s="489" t="s">
        <v>2406</v>
      </c>
      <c r="I14" s="489" t="s">
        <v>2407</v>
      </c>
      <c r="J14" s="489" t="s">
        <v>333</v>
      </c>
      <c r="K14" s="490">
        <v>5</v>
      </c>
      <c r="L14" s="494"/>
      <c r="M14" s="495"/>
      <c r="N14" s="495"/>
      <c r="O14" s="495"/>
      <c r="P14" s="495"/>
      <c r="Q14" s="495"/>
      <c r="R14" s="495"/>
      <c r="S14" s="495"/>
      <c r="T14" s="495"/>
      <c r="U14" s="495"/>
      <c r="V14" s="495">
        <v>5</v>
      </c>
      <c r="W14" s="495"/>
      <c r="X14" s="71" t="s">
        <v>2408</v>
      </c>
      <c r="Y14" s="71" t="s">
        <v>2401</v>
      </c>
      <c r="Z14" s="71" t="s">
        <v>2402</v>
      </c>
      <c r="AA14" s="493"/>
    </row>
    <row r="15" spans="1:27" s="80" customFormat="1" ht="306" x14ac:dyDescent="0.25">
      <c r="B15" s="484"/>
      <c r="C15" s="485"/>
      <c r="D15" s="486"/>
      <c r="E15" s="487"/>
      <c r="F15" s="488"/>
      <c r="G15" s="488"/>
      <c r="H15" s="489" t="s">
        <v>2409</v>
      </c>
      <c r="I15" s="489" t="s">
        <v>2410</v>
      </c>
      <c r="J15" s="489" t="s">
        <v>891</v>
      </c>
      <c r="K15" s="490">
        <v>5</v>
      </c>
      <c r="L15" s="494"/>
      <c r="M15" s="495"/>
      <c r="N15" s="495"/>
      <c r="O15" s="495"/>
      <c r="P15" s="495"/>
      <c r="Q15" s="495"/>
      <c r="R15" s="495"/>
      <c r="S15" s="495"/>
      <c r="T15" s="495"/>
      <c r="U15" s="495"/>
      <c r="V15" s="495"/>
      <c r="W15" s="496">
        <v>5</v>
      </c>
      <c r="X15" s="71" t="s">
        <v>2411</v>
      </c>
      <c r="Y15" s="71" t="s">
        <v>2401</v>
      </c>
      <c r="Z15" s="71" t="s">
        <v>2402</v>
      </c>
      <c r="AA15" s="493"/>
    </row>
    <row r="16" spans="1:27" s="80" customFormat="1" ht="306" x14ac:dyDescent="0.25">
      <c r="B16" s="484"/>
      <c r="C16" s="485"/>
      <c r="D16" s="486"/>
      <c r="E16" s="487"/>
      <c r="F16" s="488"/>
      <c r="G16" s="488"/>
      <c r="H16" s="489" t="s">
        <v>2412</v>
      </c>
      <c r="I16" s="489" t="s">
        <v>2413</v>
      </c>
      <c r="J16" s="489" t="s">
        <v>891</v>
      </c>
      <c r="K16" s="490">
        <v>6</v>
      </c>
      <c r="L16" s="494"/>
      <c r="M16" s="496"/>
      <c r="N16" s="495"/>
      <c r="O16" s="495">
        <v>1</v>
      </c>
      <c r="P16" s="495"/>
      <c r="Q16" s="495"/>
      <c r="R16" s="495"/>
      <c r="S16" s="495"/>
      <c r="T16" s="495"/>
      <c r="U16" s="495"/>
      <c r="V16" s="495"/>
      <c r="W16" s="495">
        <v>5</v>
      </c>
      <c r="X16" s="71"/>
      <c r="Y16" s="71" t="s">
        <v>2401</v>
      </c>
      <c r="Z16" s="71" t="s">
        <v>2402</v>
      </c>
      <c r="AA16" s="493"/>
    </row>
    <row r="17" spans="2:27" s="80" customFormat="1" ht="76.5" x14ac:dyDescent="0.25">
      <c r="B17" s="484"/>
      <c r="C17" s="485"/>
      <c r="D17" s="486" t="s">
        <v>2394</v>
      </c>
      <c r="E17" s="487" t="s">
        <v>2414</v>
      </c>
      <c r="F17" s="497" t="s">
        <v>2415</v>
      </c>
      <c r="G17" s="497" t="s">
        <v>2416</v>
      </c>
      <c r="H17" s="71" t="s">
        <v>2417</v>
      </c>
      <c r="I17" s="71" t="s">
        <v>469</v>
      </c>
      <c r="J17" s="71" t="s">
        <v>891</v>
      </c>
      <c r="K17" s="490">
        <v>1</v>
      </c>
      <c r="L17" s="498"/>
      <c r="M17" s="495">
        <v>1</v>
      </c>
      <c r="N17" s="495"/>
      <c r="O17" s="495"/>
      <c r="P17" s="495"/>
      <c r="Q17" s="495"/>
      <c r="R17" s="495"/>
      <c r="S17" s="495"/>
      <c r="T17" s="495"/>
      <c r="U17" s="495"/>
      <c r="V17" s="495"/>
      <c r="W17" s="495"/>
      <c r="X17" s="499" t="s">
        <v>2418</v>
      </c>
      <c r="Y17" s="71" t="s">
        <v>2401</v>
      </c>
      <c r="Z17" s="71" t="s">
        <v>2419</v>
      </c>
      <c r="AA17" s="500">
        <f>1661184+299013.12+40000</f>
        <v>2000197.12</v>
      </c>
    </row>
    <row r="18" spans="2:27" s="80" customFormat="1" ht="102" x14ac:dyDescent="0.25">
      <c r="B18" s="484"/>
      <c r="C18" s="485"/>
      <c r="D18" s="486"/>
      <c r="E18" s="487"/>
      <c r="F18" s="497"/>
      <c r="G18" s="497"/>
      <c r="H18" s="71" t="s">
        <v>2420</v>
      </c>
      <c r="I18" s="71" t="s">
        <v>2421</v>
      </c>
      <c r="J18" s="71" t="s">
        <v>891</v>
      </c>
      <c r="K18" s="490">
        <v>1</v>
      </c>
      <c r="L18" s="498"/>
      <c r="M18" s="495"/>
      <c r="N18" s="495">
        <v>1</v>
      </c>
      <c r="O18" s="495"/>
      <c r="P18" s="495"/>
      <c r="Q18" s="495"/>
      <c r="R18" s="495"/>
      <c r="S18" s="495"/>
      <c r="T18" s="495"/>
      <c r="U18" s="495"/>
      <c r="V18" s="495"/>
      <c r="W18" s="495"/>
      <c r="X18" s="499" t="s">
        <v>2422</v>
      </c>
      <c r="Y18" s="71" t="s">
        <v>2401</v>
      </c>
      <c r="Z18" s="71" t="s">
        <v>2419</v>
      </c>
      <c r="AA18" s="500"/>
    </row>
    <row r="19" spans="2:27" s="80" customFormat="1" ht="76.5" x14ac:dyDescent="0.25">
      <c r="B19" s="484"/>
      <c r="C19" s="485"/>
      <c r="D19" s="486"/>
      <c r="E19" s="487"/>
      <c r="F19" s="497"/>
      <c r="G19" s="497"/>
      <c r="H19" s="71" t="s">
        <v>2423</v>
      </c>
      <c r="I19" s="71" t="s">
        <v>469</v>
      </c>
      <c r="J19" s="71" t="s">
        <v>891</v>
      </c>
      <c r="K19" s="490">
        <v>1</v>
      </c>
      <c r="L19" s="498"/>
      <c r="M19" s="495"/>
      <c r="N19" s="495">
        <v>1</v>
      </c>
      <c r="O19" s="495"/>
      <c r="P19" s="495"/>
      <c r="Q19" s="495"/>
      <c r="R19" s="495"/>
      <c r="S19" s="495"/>
      <c r="T19" s="495"/>
      <c r="U19" s="495"/>
      <c r="V19" s="495"/>
      <c r="W19" s="495"/>
      <c r="X19" s="499" t="s">
        <v>2418</v>
      </c>
      <c r="Y19" s="71" t="s">
        <v>2401</v>
      </c>
      <c r="Z19" s="71" t="s">
        <v>2419</v>
      </c>
      <c r="AA19" s="500"/>
    </row>
    <row r="20" spans="2:27" s="80" customFormat="1" ht="102" x14ac:dyDescent="0.25">
      <c r="B20" s="484"/>
      <c r="C20" s="485"/>
      <c r="D20" s="486"/>
      <c r="E20" s="487"/>
      <c r="F20" s="71" t="s">
        <v>2424</v>
      </c>
      <c r="G20" s="71" t="s">
        <v>2425</v>
      </c>
      <c r="H20" s="71" t="s">
        <v>2426</v>
      </c>
      <c r="I20" s="71" t="s">
        <v>1787</v>
      </c>
      <c r="J20" s="71" t="s">
        <v>891</v>
      </c>
      <c r="K20" s="490">
        <v>3</v>
      </c>
      <c r="L20" s="498"/>
      <c r="M20" s="495"/>
      <c r="N20" s="495"/>
      <c r="O20" s="495">
        <v>1</v>
      </c>
      <c r="P20" s="495">
        <v>1</v>
      </c>
      <c r="Q20" s="495">
        <v>1</v>
      </c>
      <c r="R20" s="495"/>
      <c r="S20" s="495"/>
      <c r="T20" s="495"/>
      <c r="U20" s="495"/>
      <c r="V20" s="495"/>
      <c r="W20" s="495"/>
      <c r="X20" s="71" t="s">
        <v>2427</v>
      </c>
      <c r="Y20" s="71" t="s">
        <v>2401</v>
      </c>
      <c r="Z20" s="71" t="s">
        <v>2419</v>
      </c>
      <c r="AA20" s="500"/>
    </row>
    <row r="21" spans="2:27" s="80" customFormat="1" ht="102" x14ac:dyDescent="0.25">
      <c r="B21" s="484"/>
      <c r="C21" s="485"/>
      <c r="D21" s="486"/>
      <c r="E21" s="487"/>
      <c r="F21" s="71" t="s">
        <v>2428</v>
      </c>
      <c r="G21" s="71" t="s">
        <v>2429</v>
      </c>
      <c r="H21" s="71" t="s">
        <v>2430</v>
      </c>
      <c r="I21" s="71" t="s">
        <v>2431</v>
      </c>
      <c r="J21" s="71" t="s">
        <v>891</v>
      </c>
      <c r="K21" s="490">
        <v>5</v>
      </c>
      <c r="L21" s="498"/>
      <c r="M21" s="495"/>
      <c r="N21" s="495"/>
      <c r="O21" s="495"/>
      <c r="P21" s="495"/>
      <c r="Q21" s="495"/>
      <c r="R21" s="495"/>
      <c r="S21" s="495">
        <v>2</v>
      </c>
      <c r="T21" s="495">
        <v>3</v>
      </c>
      <c r="U21" s="495"/>
      <c r="V21" s="495"/>
      <c r="W21" s="495"/>
      <c r="X21" s="499" t="s">
        <v>2432</v>
      </c>
      <c r="Y21" s="71" t="s">
        <v>2401</v>
      </c>
      <c r="Z21" s="71" t="s">
        <v>2419</v>
      </c>
      <c r="AA21" s="500"/>
    </row>
    <row r="22" spans="2:27" s="80" customFormat="1" ht="76.5" x14ac:dyDescent="0.25">
      <c r="B22" s="484"/>
      <c r="C22" s="485"/>
      <c r="D22" s="486"/>
      <c r="E22" s="487"/>
      <c r="F22" s="71" t="s">
        <v>2433</v>
      </c>
      <c r="G22" s="71" t="s">
        <v>2434</v>
      </c>
      <c r="H22" s="71" t="s">
        <v>2435</v>
      </c>
      <c r="I22" s="71" t="s">
        <v>891</v>
      </c>
      <c r="J22" s="71" t="s">
        <v>891</v>
      </c>
      <c r="K22" s="490">
        <v>5</v>
      </c>
      <c r="L22" s="498"/>
      <c r="M22" s="495"/>
      <c r="N22" s="495"/>
      <c r="O22" s="495"/>
      <c r="P22" s="495"/>
      <c r="Q22" s="495"/>
      <c r="R22" s="495"/>
      <c r="S22" s="495"/>
      <c r="T22" s="495"/>
      <c r="U22" s="495">
        <v>5</v>
      </c>
      <c r="V22" s="495"/>
      <c r="W22" s="495"/>
      <c r="X22" s="499" t="s">
        <v>2435</v>
      </c>
      <c r="Y22" s="71" t="s">
        <v>2401</v>
      </c>
      <c r="Z22" s="71" t="s">
        <v>2419</v>
      </c>
      <c r="AA22" s="500"/>
    </row>
    <row r="23" spans="2:27" s="80" customFormat="1" ht="76.5" x14ac:dyDescent="0.25">
      <c r="B23" s="484"/>
      <c r="C23" s="485"/>
      <c r="D23" s="486"/>
      <c r="E23" s="487"/>
      <c r="F23" s="71" t="s">
        <v>2436</v>
      </c>
      <c r="G23" s="71" t="s">
        <v>2437</v>
      </c>
      <c r="H23" s="71" t="s">
        <v>2438</v>
      </c>
      <c r="I23" s="71" t="s">
        <v>891</v>
      </c>
      <c r="J23" s="71" t="s">
        <v>891</v>
      </c>
      <c r="K23" s="490">
        <v>1</v>
      </c>
      <c r="L23" s="498"/>
      <c r="M23" s="495"/>
      <c r="N23" s="495"/>
      <c r="O23" s="495"/>
      <c r="P23" s="495"/>
      <c r="Q23" s="495"/>
      <c r="R23" s="495"/>
      <c r="S23" s="495"/>
      <c r="T23" s="495"/>
      <c r="U23" s="495"/>
      <c r="V23" s="495"/>
      <c r="W23" s="495">
        <v>1</v>
      </c>
      <c r="X23" s="499" t="s">
        <v>2439</v>
      </c>
      <c r="Y23" s="71" t="s">
        <v>2401</v>
      </c>
      <c r="Z23" s="71" t="s">
        <v>2419</v>
      </c>
      <c r="AA23" s="500"/>
    </row>
    <row r="24" spans="2:27" s="80" customFormat="1" ht="76.5" x14ac:dyDescent="0.25">
      <c r="B24" s="484"/>
      <c r="C24" s="485" t="s">
        <v>173</v>
      </c>
      <c r="D24" s="485" t="s">
        <v>2440</v>
      </c>
      <c r="E24" s="501"/>
      <c r="F24" s="502" t="s">
        <v>2441</v>
      </c>
      <c r="G24" s="502" t="s">
        <v>2442</v>
      </c>
      <c r="H24" s="73" t="s">
        <v>2443</v>
      </c>
      <c r="I24" s="503" t="s">
        <v>891</v>
      </c>
      <c r="J24" s="73" t="s">
        <v>2444</v>
      </c>
      <c r="K24" s="504">
        <f t="shared" ref="K24:K25" si="0">+SUM(L24:W24)</f>
        <v>1</v>
      </c>
      <c r="L24" s="503">
        <v>1</v>
      </c>
      <c r="M24" s="503"/>
      <c r="N24" s="503"/>
      <c r="O24" s="503"/>
      <c r="P24" s="503"/>
      <c r="Q24" s="503"/>
      <c r="R24" s="503"/>
      <c r="S24" s="503"/>
      <c r="T24" s="503"/>
      <c r="U24" s="503"/>
      <c r="V24" s="503"/>
      <c r="W24" s="503"/>
      <c r="X24" s="73" t="s">
        <v>2445</v>
      </c>
      <c r="Y24" s="73" t="s">
        <v>2446</v>
      </c>
      <c r="Z24" s="503" t="s">
        <v>2447</v>
      </c>
      <c r="AA24" s="503"/>
    </row>
    <row r="25" spans="2:27" s="80" customFormat="1" ht="102" x14ac:dyDescent="0.25">
      <c r="B25" s="484"/>
      <c r="C25" s="485"/>
      <c r="D25" s="485"/>
      <c r="E25" s="501"/>
      <c r="F25" s="502"/>
      <c r="G25" s="502"/>
      <c r="H25" s="73" t="s">
        <v>2448</v>
      </c>
      <c r="I25" s="503" t="s">
        <v>891</v>
      </c>
      <c r="J25" s="73" t="s">
        <v>2449</v>
      </c>
      <c r="K25" s="504">
        <f t="shared" si="0"/>
        <v>1</v>
      </c>
      <c r="L25" s="503"/>
      <c r="M25" s="503">
        <v>1</v>
      </c>
      <c r="N25" s="503"/>
      <c r="O25" s="503"/>
      <c r="P25" s="503"/>
      <c r="Q25" s="503"/>
      <c r="R25" s="503"/>
      <c r="S25" s="503"/>
      <c r="T25" s="503"/>
      <c r="U25" s="503"/>
      <c r="V25" s="503"/>
      <c r="W25" s="503"/>
      <c r="X25" s="503" t="s">
        <v>2450</v>
      </c>
      <c r="Y25" s="73" t="s">
        <v>2446</v>
      </c>
      <c r="Z25" s="503" t="s">
        <v>2447</v>
      </c>
      <c r="AA25" s="503"/>
    </row>
    <row r="26" spans="2:27" s="80" customFormat="1" ht="102" x14ac:dyDescent="0.25">
      <c r="B26" s="484"/>
      <c r="C26" s="485"/>
      <c r="D26" s="501" t="s">
        <v>2451</v>
      </c>
      <c r="E26" s="501"/>
      <c r="F26" s="505" t="s">
        <v>2452</v>
      </c>
      <c r="G26" s="505" t="s">
        <v>2452</v>
      </c>
      <c r="H26" s="505"/>
      <c r="I26" s="505" t="s">
        <v>2453</v>
      </c>
      <c r="J26" s="503"/>
      <c r="K26" s="504">
        <v>1</v>
      </c>
      <c r="L26" s="503"/>
      <c r="M26" s="503">
        <v>1</v>
      </c>
      <c r="N26" s="503"/>
      <c r="O26" s="503"/>
      <c r="P26" s="503"/>
      <c r="Q26" s="503"/>
      <c r="R26" s="503"/>
      <c r="S26" s="503"/>
      <c r="T26" s="503"/>
      <c r="U26" s="503"/>
      <c r="V26" s="503"/>
      <c r="W26" s="503"/>
      <c r="X26" s="505" t="s">
        <v>2453</v>
      </c>
      <c r="Y26" s="503" t="s">
        <v>1878</v>
      </c>
      <c r="Z26" s="503" t="s">
        <v>2454</v>
      </c>
      <c r="AA26" s="503"/>
    </row>
    <row r="27" spans="2:27" s="80" customFormat="1" ht="76.5" x14ac:dyDescent="0.25">
      <c r="B27" s="484"/>
      <c r="C27" s="485"/>
      <c r="D27" s="501"/>
      <c r="E27" s="501"/>
      <c r="F27" s="502" t="s">
        <v>2455</v>
      </c>
      <c r="G27" s="505" t="s">
        <v>2456</v>
      </c>
      <c r="H27" s="505" t="s">
        <v>2457</v>
      </c>
      <c r="I27" s="505" t="s">
        <v>2453</v>
      </c>
      <c r="J27" s="506"/>
      <c r="K27" s="507">
        <v>12</v>
      </c>
      <c r="L27" s="506">
        <v>1</v>
      </c>
      <c r="M27" s="506">
        <v>1</v>
      </c>
      <c r="N27" s="506">
        <v>1</v>
      </c>
      <c r="O27" s="506">
        <v>1</v>
      </c>
      <c r="P27" s="506">
        <v>1</v>
      </c>
      <c r="Q27" s="506">
        <v>1</v>
      </c>
      <c r="R27" s="506">
        <v>1</v>
      </c>
      <c r="S27" s="506">
        <v>1</v>
      </c>
      <c r="T27" s="506">
        <v>1</v>
      </c>
      <c r="U27" s="506">
        <v>1</v>
      </c>
      <c r="V27" s="506">
        <v>1</v>
      </c>
      <c r="W27" s="506">
        <v>1</v>
      </c>
      <c r="X27" s="505" t="s">
        <v>2453</v>
      </c>
      <c r="Y27" s="503" t="s">
        <v>1878</v>
      </c>
      <c r="Z27" s="503" t="s">
        <v>2454</v>
      </c>
      <c r="AA27" s="503"/>
    </row>
    <row r="28" spans="2:27" s="80" customFormat="1" ht="76.5" x14ac:dyDescent="0.25">
      <c r="B28" s="484"/>
      <c r="C28" s="485"/>
      <c r="D28" s="501" t="s">
        <v>2458</v>
      </c>
      <c r="E28" s="501"/>
      <c r="F28" s="502"/>
      <c r="G28" s="505" t="s">
        <v>2456</v>
      </c>
      <c r="H28" s="505" t="s">
        <v>2459</v>
      </c>
      <c r="I28" s="505" t="s">
        <v>2453</v>
      </c>
      <c r="J28" s="506"/>
      <c r="K28" s="507">
        <v>12</v>
      </c>
      <c r="L28" s="506">
        <v>1</v>
      </c>
      <c r="M28" s="506">
        <v>1</v>
      </c>
      <c r="N28" s="506">
        <v>1</v>
      </c>
      <c r="O28" s="506">
        <v>1</v>
      </c>
      <c r="P28" s="506">
        <v>1</v>
      </c>
      <c r="Q28" s="506">
        <v>1</v>
      </c>
      <c r="R28" s="506">
        <v>1</v>
      </c>
      <c r="S28" s="506">
        <v>1</v>
      </c>
      <c r="T28" s="506">
        <v>1</v>
      </c>
      <c r="U28" s="506">
        <v>1</v>
      </c>
      <c r="V28" s="506">
        <v>1</v>
      </c>
      <c r="W28" s="506">
        <v>1</v>
      </c>
      <c r="X28" s="505" t="s">
        <v>2453</v>
      </c>
      <c r="Y28" s="503" t="s">
        <v>1878</v>
      </c>
      <c r="Z28" s="503" t="s">
        <v>2454</v>
      </c>
      <c r="AA28" s="503"/>
    </row>
    <row r="29" spans="2:27" s="80" customFormat="1" ht="76.5" x14ac:dyDescent="0.25">
      <c r="B29" s="484"/>
      <c r="C29" s="485"/>
      <c r="D29" s="501" t="s">
        <v>2458</v>
      </c>
      <c r="E29" s="501"/>
      <c r="F29" s="502"/>
      <c r="G29" s="505" t="s">
        <v>2456</v>
      </c>
      <c r="H29" s="505" t="s">
        <v>2460</v>
      </c>
      <c r="I29" s="505" t="s">
        <v>2453</v>
      </c>
      <c r="J29" s="506"/>
      <c r="K29" s="507">
        <v>11</v>
      </c>
      <c r="L29" s="506"/>
      <c r="M29" s="506">
        <v>1</v>
      </c>
      <c r="N29" s="506">
        <v>1</v>
      </c>
      <c r="O29" s="506">
        <v>1</v>
      </c>
      <c r="P29" s="506">
        <v>1</v>
      </c>
      <c r="Q29" s="506">
        <v>1</v>
      </c>
      <c r="R29" s="506">
        <v>1</v>
      </c>
      <c r="S29" s="506">
        <v>1</v>
      </c>
      <c r="T29" s="506">
        <v>1</v>
      </c>
      <c r="U29" s="506">
        <v>1</v>
      </c>
      <c r="V29" s="506">
        <v>1</v>
      </c>
      <c r="W29" s="506">
        <v>1</v>
      </c>
      <c r="X29" s="505" t="s">
        <v>2453</v>
      </c>
      <c r="Y29" s="503" t="s">
        <v>1878</v>
      </c>
      <c r="Z29" s="503" t="s">
        <v>2454</v>
      </c>
      <c r="AA29" s="503"/>
    </row>
    <row r="30" spans="2:27" s="80" customFormat="1" ht="51" x14ac:dyDescent="0.25">
      <c r="B30" s="484"/>
      <c r="C30" s="485"/>
      <c r="D30" s="501" t="s">
        <v>2458</v>
      </c>
      <c r="E30" s="501"/>
      <c r="F30" s="502"/>
      <c r="G30" s="506" t="s">
        <v>2461</v>
      </c>
      <c r="H30" s="505" t="s">
        <v>2462</v>
      </c>
      <c r="I30" s="505" t="s">
        <v>2463</v>
      </c>
      <c r="J30" s="506"/>
      <c r="K30" s="507">
        <v>11</v>
      </c>
      <c r="L30" s="506"/>
      <c r="M30" s="506">
        <v>1</v>
      </c>
      <c r="N30" s="506">
        <v>1</v>
      </c>
      <c r="O30" s="506">
        <v>1</v>
      </c>
      <c r="P30" s="506">
        <v>1</v>
      </c>
      <c r="Q30" s="506">
        <v>1</v>
      </c>
      <c r="R30" s="506">
        <v>1</v>
      </c>
      <c r="S30" s="506">
        <v>1</v>
      </c>
      <c r="T30" s="506">
        <v>1</v>
      </c>
      <c r="U30" s="506">
        <v>1</v>
      </c>
      <c r="V30" s="506">
        <v>1</v>
      </c>
      <c r="W30" s="506">
        <v>1</v>
      </c>
      <c r="X30" s="505" t="s">
        <v>2463</v>
      </c>
      <c r="Y30" s="503" t="s">
        <v>1878</v>
      </c>
      <c r="Z30" s="503" t="s">
        <v>2454</v>
      </c>
      <c r="AA30" s="503"/>
    </row>
    <row r="31" spans="2:27" s="510" customFormat="1" ht="76.5" x14ac:dyDescent="0.25">
      <c r="B31" s="484"/>
      <c r="C31" s="485"/>
      <c r="D31" s="508" t="s">
        <v>2458</v>
      </c>
      <c r="E31" s="508"/>
      <c r="F31" s="502"/>
      <c r="G31" s="71" t="s">
        <v>2456</v>
      </c>
      <c r="H31" s="71" t="s">
        <v>2464</v>
      </c>
      <c r="I31" s="71" t="s">
        <v>2453</v>
      </c>
      <c r="J31" s="499"/>
      <c r="K31" s="509">
        <v>12</v>
      </c>
      <c r="L31" s="499">
        <v>1</v>
      </c>
      <c r="M31" s="499">
        <v>1</v>
      </c>
      <c r="N31" s="499">
        <v>1</v>
      </c>
      <c r="O31" s="499">
        <v>1</v>
      </c>
      <c r="P31" s="499">
        <v>1</v>
      </c>
      <c r="Q31" s="499">
        <v>1</v>
      </c>
      <c r="R31" s="499">
        <v>1</v>
      </c>
      <c r="S31" s="499">
        <v>1</v>
      </c>
      <c r="T31" s="499">
        <v>1</v>
      </c>
      <c r="U31" s="499">
        <v>1</v>
      </c>
      <c r="V31" s="499">
        <v>1</v>
      </c>
      <c r="W31" s="499">
        <v>1</v>
      </c>
      <c r="X31" s="71" t="s">
        <v>2453</v>
      </c>
      <c r="Y31" s="499" t="s">
        <v>1878</v>
      </c>
      <c r="Z31" s="503" t="s">
        <v>2454</v>
      </c>
      <c r="AA31" s="499"/>
    </row>
    <row r="32" spans="2:27" s="80" customFormat="1" ht="76.5" x14ac:dyDescent="0.25">
      <c r="B32" s="484"/>
      <c r="C32" s="485"/>
      <c r="D32" s="501" t="s">
        <v>2458</v>
      </c>
      <c r="E32" s="501"/>
      <c r="F32" s="502"/>
      <c r="G32" s="505" t="s">
        <v>2456</v>
      </c>
      <c r="H32" s="505" t="s">
        <v>2465</v>
      </c>
      <c r="I32" s="505" t="s">
        <v>2453</v>
      </c>
      <c r="J32" s="506"/>
      <c r="K32" s="507">
        <v>12</v>
      </c>
      <c r="L32" s="506">
        <v>1</v>
      </c>
      <c r="M32" s="506">
        <v>1</v>
      </c>
      <c r="N32" s="506">
        <v>1</v>
      </c>
      <c r="O32" s="506">
        <v>1</v>
      </c>
      <c r="P32" s="506">
        <v>1</v>
      </c>
      <c r="Q32" s="506">
        <v>1</v>
      </c>
      <c r="R32" s="506">
        <v>1</v>
      </c>
      <c r="S32" s="506">
        <v>1</v>
      </c>
      <c r="T32" s="506">
        <v>1</v>
      </c>
      <c r="U32" s="506">
        <v>1</v>
      </c>
      <c r="V32" s="506">
        <v>1</v>
      </c>
      <c r="W32" s="506">
        <v>1</v>
      </c>
      <c r="X32" s="505" t="s">
        <v>2453</v>
      </c>
      <c r="Y32" s="503" t="s">
        <v>1878</v>
      </c>
      <c r="Z32" s="503" t="s">
        <v>2454</v>
      </c>
      <c r="AA32" s="503"/>
    </row>
    <row r="33" spans="2:27" s="80" customFormat="1" ht="76.5" x14ac:dyDescent="0.25">
      <c r="B33" s="484"/>
      <c r="C33" s="485"/>
      <c r="D33" s="501" t="s">
        <v>2458</v>
      </c>
      <c r="E33" s="501"/>
      <c r="F33" s="502"/>
      <c r="G33" s="505" t="s">
        <v>2456</v>
      </c>
      <c r="H33" s="505" t="s">
        <v>2466</v>
      </c>
      <c r="I33" s="505" t="s">
        <v>2453</v>
      </c>
      <c r="J33" s="506"/>
      <c r="K33" s="507">
        <v>12</v>
      </c>
      <c r="L33" s="506">
        <v>1</v>
      </c>
      <c r="M33" s="506">
        <v>1</v>
      </c>
      <c r="N33" s="506">
        <v>1</v>
      </c>
      <c r="O33" s="506">
        <v>1</v>
      </c>
      <c r="P33" s="506">
        <v>1</v>
      </c>
      <c r="Q33" s="506">
        <v>1</v>
      </c>
      <c r="R33" s="506">
        <v>1</v>
      </c>
      <c r="S33" s="506">
        <v>1</v>
      </c>
      <c r="T33" s="506">
        <v>1</v>
      </c>
      <c r="U33" s="506">
        <v>1</v>
      </c>
      <c r="V33" s="506">
        <v>1</v>
      </c>
      <c r="W33" s="506">
        <v>1</v>
      </c>
      <c r="X33" s="505" t="s">
        <v>2453</v>
      </c>
      <c r="Y33" s="503" t="s">
        <v>1878</v>
      </c>
      <c r="Z33" s="503" t="s">
        <v>2454</v>
      </c>
      <c r="AA33" s="503"/>
    </row>
    <row r="34" spans="2:27" s="80" customFormat="1" ht="76.5" x14ac:dyDescent="0.25">
      <c r="B34" s="484"/>
      <c r="C34" s="485"/>
      <c r="D34" s="501" t="s">
        <v>2458</v>
      </c>
      <c r="E34" s="501"/>
      <c r="F34" s="502"/>
      <c r="G34" s="505" t="s">
        <v>2456</v>
      </c>
      <c r="H34" s="505" t="s">
        <v>2467</v>
      </c>
      <c r="I34" s="505" t="s">
        <v>2453</v>
      </c>
      <c r="J34" s="506"/>
      <c r="K34" s="507">
        <v>12</v>
      </c>
      <c r="L34" s="506">
        <v>1</v>
      </c>
      <c r="M34" s="506">
        <v>1</v>
      </c>
      <c r="N34" s="506">
        <v>1</v>
      </c>
      <c r="O34" s="506">
        <v>1</v>
      </c>
      <c r="P34" s="506">
        <v>1</v>
      </c>
      <c r="Q34" s="506">
        <v>1</v>
      </c>
      <c r="R34" s="506">
        <v>1</v>
      </c>
      <c r="S34" s="506">
        <v>1</v>
      </c>
      <c r="T34" s="506">
        <v>1</v>
      </c>
      <c r="U34" s="506">
        <v>1</v>
      </c>
      <c r="V34" s="506">
        <v>1</v>
      </c>
      <c r="W34" s="506">
        <v>1</v>
      </c>
      <c r="X34" s="505" t="s">
        <v>2453</v>
      </c>
      <c r="Y34" s="503" t="s">
        <v>1878</v>
      </c>
      <c r="Z34" s="503" t="s">
        <v>2454</v>
      </c>
      <c r="AA34" s="503"/>
    </row>
    <row r="35" spans="2:27" s="80" customFormat="1" ht="76.5" x14ac:dyDescent="0.25">
      <c r="B35" s="484"/>
      <c r="C35" s="485"/>
      <c r="D35" s="501" t="s">
        <v>2458</v>
      </c>
      <c r="E35" s="501"/>
      <c r="F35" s="502"/>
      <c r="G35" s="505" t="s">
        <v>2456</v>
      </c>
      <c r="H35" s="505" t="s">
        <v>2468</v>
      </c>
      <c r="I35" s="505" t="s">
        <v>2453</v>
      </c>
      <c r="J35" s="506"/>
      <c r="K35" s="507">
        <v>12</v>
      </c>
      <c r="L35" s="506">
        <v>1</v>
      </c>
      <c r="M35" s="506">
        <v>1</v>
      </c>
      <c r="N35" s="506">
        <v>1</v>
      </c>
      <c r="O35" s="506">
        <v>1</v>
      </c>
      <c r="P35" s="506">
        <v>1</v>
      </c>
      <c r="Q35" s="506">
        <v>1</v>
      </c>
      <c r="R35" s="506">
        <v>1</v>
      </c>
      <c r="S35" s="506">
        <v>1</v>
      </c>
      <c r="T35" s="506">
        <v>1</v>
      </c>
      <c r="U35" s="506">
        <v>1</v>
      </c>
      <c r="V35" s="506">
        <v>1</v>
      </c>
      <c r="W35" s="506">
        <v>1</v>
      </c>
      <c r="X35" s="505" t="s">
        <v>2453</v>
      </c>
      <c r="Y35" s="503" t="s">
        <v>1878</v>
      </c>
      <c r="Z35" s="503" t="s">
        <v>2454</v>
      </c>
      <c r="AA35" s="503"/>
    </row>
    <row r="36" spans="2:27" s="80" customFormat="1" ht="76.5" x14ac:dyDescent="0.25">
      <c r="B36" s="484"/>
      <c r="C36" s="485"/>
      <c r="D36" s="501" t="s">
        <v>2458</v>
      </c>
      <c r="E36" s="501"/>
      <c r="F36" s="502"/>
      <c r="G36" s="505" t="s">
        <v>2456</v>
      </c>
      <c r="H36" s="505" t="s">
        <v>2469</v>
      </c>
      <c r="I36" s="505" t="s">
        <v>2453</v>
      </c>
      <c r="J36" s="506"/>
      <c r="K36" s="507">
        <v>12</v>
      </c>
      <c r="L36" s="506">
        <v>1</v>
      </c>
      <c r="M36" s="506">
        <v>1</v>
      </c>
      <c r="N36" s="506">
        <v>1</v>
      </c>
      <c r="O36" s="506">
        <v>1</v>
      </c>
      <c r="P36" s="506">
        <v>1</v>
      </c>
      <c r="Q36" s="506">
        <v>1</v>
      </c>
      <c r="R36" s="506">
        <v>1</v>
      </c>
      <c r="S36" s="506">
        <v>1</v>
      </c>
      <c r="T36" s="506">
        <v>1</v>
      </c>
      <c r="U36" s="506">
        <v>1</v>
      </c>
      <c r="V36" s="506">
        <v>1</v>
      </c>
      <c r="W36" s="506">
        <v>1</v>
      </c>
      <c r="X36" s="505" t="s">
        <v>2453</v>
      </c>
      <c r="Y36" s="503" t="s">
        <v>1878</v>
      </c>
      <c r="Z36" s="503" t="s">
        <v>2454</v>
      </c>
      <c r="AA36" s="503"/>
    </row>
    <row r="37" spans="2:27" s="80" customFormat="1" ht="76.5" x14ac:dyDescent="0.25">
      <c r="B37" s="484"/>
      <c r="C37" s="485"/>
      <c r="D37" s="501" t="s">
        <v>2458</v>
      </c>
      <c r="E37" s="501"/>
      <c r="F37" s="502"/>
      <c r="G37" s="505" t="s">
        <v>2456</v>
      </c>
      <c r="H37" s="505" t="s">
        <v>2470</v>
      </c>
      <c r="I37" s="505" t="s">
        <v>2453</v>
      </c>
      <c r="J37" s="506"/>
      <c r="K37" s="507">
        <v>12</v>
      </c>
      <c r="L37" s="506">
        <v>1</v>
      </c>
      <c r="M37" s="506">
        <v>1</v>
      </c>
      <c r="N37" s="506">
        <v>1</v>
      </c>
      <c r="O37" s="506">
        <v>1</v>
      </c>
      <c r="P37" s="506">
        <v>1</v>
      </c>
      <c r="Q37" s="506">
        <v>1</v>
      </c>
      <c r="R37" s="506">
        <v>1</v>
      </c>
      <c r="S37" s="506">
        <v>1</v>
      </c>
      <c r="T37" s="506">
        <v>1</v>
      </c>
      <c r="U37" s="506">
        <v>1</v>
      </c>
      <c r="V37" s="506">
        <v>1</v>
      </c>
      <c r="W37" s="506">
        <v>1</v>
      </c>
      <c r="X37" s="505" t="s">
        <v>2453</v>
      </c>
      <c r="Y37" s="503" t="s">
        <v>1878</v>
      </c>
      <c r="Z37" s="503" t="s">
        <v>2454</v>
      </c>
      <c r="AA37" s="503"/>
    </row>
    <row r="38" spans="2:27" s="80" customFormat="1" ht="76.5" x14ac:dyDescent="0.25">
      <c r="B38" s="484"/>
      <c r="C38" s="485"/>
      <c r="D38" s="501" t="s">
        <v>2458</v>
      </c>
      <c r="E38" s="501"/>
      <c r="F38" s="502"/>
      <c r="G38" s="505" t="s">
        <v>2456</v>
      </c>
      <c r="H38" s="505" t="s">
        <v>2471</v>
      </c>
      <c r="I38" s="505" t="s">
        <v>2453</v>
      </c>
      <c r="J38" s="506"/>
      <c r="K38" s="507">
        <v>12</v>
      </c>
      <c r="L38" s="506">
        <v>1</v>
      </c>
      <c r="M38" s="506">
        <v>1</v>
      </c>
      <c r="N38" s="506">
        <v>1</v>
      </c>
      <c r="O38" s="506">
        <v>1</v>
      </c>
      <c r="P38" s="506">
        <v>1</v>
      </c>
      <c r="Q38" s="506">
        <v>1</v>
      </c>
      <c r="R38" s="506">
        <v>1</v>
      </c>
      <c r="S38" s="506">
        <v>1</v>
      </c>
      <c r="T38" s="506">
        <v>1</v>
      </c>
      <c r="U38" s="506">
        <v>1</v>
      </c>
      <c r="V38" s="506">
        <v>1</v>
      </c>
      <c r="W38" s="506">
        <v>1</v>
      </c>
      <c r="X38" s="505" t="s">
        <v>2453</v>
      </c>
      <c r="Y38" s="503" t="s">
        <v>1878</v>
      </c>
      <c r="Z38" s="503" t="s">
        <v>2454</v>
      </c>
      <c r="AA38" s="503"/>
    </row>
    <row r="39" spans="2:27" s="80" customFormat="1" ht="76.5" x14ac:dyDescent="0.25">
      <c r="B39" s="484"/>
      <c r="C39" s="485"/>
      <c r="D39" s="501" t="s">
        <v>2458</v>
      </c>
      <c r="E39" s="501"/>
      <c r="F39" s="502"/>
      <c r="G39" s="505" t="s">
        <v>2456</v>
      </c>
      <c r="H39" s="505" t="s">
        <v>2472</v>
      </c>
      <c r="I39" s="505" t="s">
        <v>2453</v>
      </c>
      <c r="J39" s="506"/>
      <c r="K39" s="507">
        <v>12</v>
      </c>
      <c r="L39" s="506">
        <v>1</v>
      </c>
      <c r="M39" s="506">
        <v>1</v>
      </c>
      <c r="N39" s="506">
        <v>1</v>
      </c>
      <c r="O39" s="506">
        <v>1</v>
      </c>
      <c r="P39" s="506">
        <v>1</v>
      </c>
      <c r="Q39" s="506">
        <v>1</v>
      </c>
      <c r="R39" s="506">
        <v>1</v>
      </c>
      <c r="S39" s="506">
        <v>1</v>
      </c>
      <c r="T39" s="506">
        <v>1</v>
      </c>
      <c r="U39" s="506">
        <v>1</v>
      </c>
      <c r="V39" s="506">
        <v>1</v>
      </c>
      <c r="W39" s="506">
        <v>1</v>
      </c>
      <c r="X39" s="505" t="s">
        <v>2453</v>
      </c>
      <c r="Y39" s="503" t="s">
        <v>1878</v>
      </c>
      <c r="Z39" s="503" t="s">
        <v>2454</v>
      </c>
      <c r="AA39" s="503"/>
    </row>
    <row r="40" spans="2:27" s="80" customFormat="1" ht="76.5" x14ac:dyDescent="0.25">
      <c r="B40" s="484"/>
      <c r="C40" s="485"/>
      <c r="D40" s="501" t="s">
        <v>2458</v>
      </c>
      <c r="E40" s="501"/>
      <c r="F40" s="502"/>
      <c r="G40" s="505" t="s">
        <v>2456</v>
      </c>
      <c r="H40" s="505" t="s">
        <v>2473</v>
      </c>
      <c r="I40" s="505" t="s">
        <v>2453</v>
      </c>
      <c r="J40" s="506"/>
      <c r="K40" s="507">
        <v>12</v>
      </c>
      <c r="L40" s="506">
        <v>1</v>
      </c>
      <c r="M40" s="506">
        <v>1</v>
      </c>
      <c r="N40" s="506">
        <v>1</v>
      </c>
      <c r="O40" s="506">
        <v>1</v>
      </c>
      <c r="P40" s="506">
        <v>1</v>
      </c>
      <c r="Q40" s="506">
        <v>1</v>
      </c>
      <c r="R40" s="506">
        <v>1</v>
      </c>
      <c r="S40" s="506">
        <v>1</v>
      </c>
      <c r="T40" s="506">
        <v>1</v>
      </c>
      <c r="U40" s="506">
        <v>1</v>
      </c>
      <c r="V40" s="506">
        <v>1</v>
      </c>
      <c r="W40" s="506">
        <v>1</v>
      </c>
      <c r="X40" s="505" t="s">
        <v>2453</v>
      </c>
      <c r="Y40" s="503" t="s">
        <v>1878</v>
      </c>
      <c r="Z40" s="503" t="s">
        <v>2454</v>
      </c>
      <c r="AA40" s="503"/>
    </row>
    <row r="41" spans="2:27" s="80" customFormat="1" ht="76.5" x14ac:dyDescent="0.25">
      <c r="B41" s="484"/>
      <c r="C41" s="485"/>
      <c r="D41" s="501" t="s">
        <v>2458</v>
      </c>
      <c r="E41" s="501"/>
      <c r="F41" s="502"/>
      <c r="G41" s="505" t="s">
        <v>2456</v>
      </c>
      <c r="H41" s="505" t="s">
        <v>2474</v>
      </c>
      <c r="I41" s="505" t="s">
        <v>2453</v>
      </c>
      <c r="J41" s="506"/>
      <c r="K41" s="507">
        <v>12</v>
      </c>
      <c r="L41" s="506">
        <v>1</v>
      </c>
      <c r="M41" s="506">
        <v>1</v>
      </c>
      <c r="N41" s="506">
        <v>1</v>
      </c>
      <c r="O41" s="506">
        <v>1</v>
      </c>
      <c r="P41" s="506">
        <v>1</v>
      </c>
      <c r="Q41" s="506">
        <v>1</v>
      </c>
      <c r="R41" s="506">
        <v>1</v>
      </c>
      <c r="S41" s="506">
        <v>1</v>
      </c>
      <c r="T41" s="506">
        <v>1</v>
      </c>
      <c r="U41" s="506">
        <v>1</v>
      </c>
      <c r="V41" s="506">
        <v>1</v>
      </c>
      <c r="W41" s="506">
        <v>1</v>
      </c>
      <c r="X41" s="505" t="s">
        <v>2453</v>
      </c>
      <c r="Y41" s="503" t="s">
        <v>1878</v>
      </c>
      <c r="Z41" s="503" t="s">
        <v>2454</v>
      </c>
      <c r="AA41" s="503"/>
    </row>
    <row r="42" spans="2:27" s="80" customFormat="1" ht="76.5" x14ac:dyDescent="0.25">
      <c r="B42" s="484"/>
      <c r="C42" s="485"/>
      <c r="D42" s="501" t="s">
        <v>2458</v>
      </c>
      <c r="E42" s="501"/>
      <c r="F42" s="502"/>
      <c r="G42" s="505" t="s">
        <v>2456</v>
      </c>
      <c r="H42" s="505" t="s">
        <v>2475</v>
      </c>
      <c r="I42" s="505" t="s">
        <v>2476</v>
      </c>
      <c r="J42" s="506"/>
      <c r="K42" s="507">
        <v>12</v>
      </c>
      <c r="L42" s="506">
        <v>1</v>
      </c>
      <c r="M42" s="506">
        <v>1</v>
      </c>
      <c r="N42" s="506">
        <v>1</v>
      </c>
      <c r="O42" s="506">
        <v>1</v>
      </c>
      <c r="P42" s="506">
        <v>1</v>
      </c>
      <c r="Q42" s="506">
        <v>1</v>
      </c>
      <c r="R42" s="506">
        <v>1</v>
      </c>
      <c r="S42" s="506">
        <v>1</v>
      </c>
      <c r="T42" s="506">
        <v>1</v>
      </c>
      <c r="U42" s="506">
        <v>1</v>
      </c>
      <c r="V42" s="506">
        <v>1</v>
      </c>
      <c r="W42" s="506">
        <v>1</v>
      </c>
      <c r="X42" s="505" t="s">
        <v>2476</v>
      </c>
      <c r="Y42" s="503" t="s">
        <v>1878</v>
      </c>
      <c r="Z42" s="503" t="s">
        <v>2454</v>
      </c>
      <c r="AA42" s="503"/>
    </row>
    <row r="43" spans="2:27" s="80" customFormat="1" ht="127.5" x14ac:dyDescent="0.25">
      <c r="B43" s="484"/>
      <c r="C43" s="485"/>
      <c r="D43" s="501" t="s">
        <v>2458</v>
      </c>
      <c r="E43" s="511" t="s">
        <v>2477</v>
      </c>
      <c r="F43" s="73" t="s">
        <v>2478</v>
      </c>
      <c r="G43" s="73" t="s">
        <v>2477</v>
      </c>
      <c r="H43" s="503"/>
      <c r="I43" s="503" t="s">
        <v>2479</v>
      </c>
      <c r="J43" s="503"/>
      <c r="K43" s="507">
        <f>+R43</f>
        <v>1</v>
      </c>
      <c r="L43" s="503"/>
      <c r="M43" s="503"/>
      <c r="N43" s="503"/>
      <c r="O43" s="503"/>
      <c r="P43" s="503"/>
      <c r="Q43" s="503"/>
      <c r="R43" s="503">
        <v>1</v>
      </c>
      <c r="S43" s="503"/>
      <c r="T43" s="503"/>
      <c r="U43" s="503"/>
      <c r="V43" s="503"/>
      <c r="W43" s="503"/>
      <c r="X43" s="503" t="s">
        <v>2479</v>
      </c>
      <c r="Y43" s="503" t="s">
        <v>1878</v>
      </c>
      <c r="Z43" s="503" t="s">
        <v>2454</v>
      </c>
      <c r="AA43" s="503"/>
    </row>
    <row r="44" spans="2:27" s="80" customFormat="1" ht="102" x14ac:dyDescent="0.25">
      <c r="B44" s="484"/>
      <c r="C44" s="485"/>
      <c r="D44" s="501" t="s">
        <v>2458</v>
      </c>
      <c r="E44" s="501"/>
      <c r="F44" s="505" t="s">
        <v>2480</v>
      </c>
      <c r="G44" s="505" t="s">
        <v>2481</v>
      </c>
      <c r="H44" s="505"/>
      <c r="I44" s="505" t="s">
        <v>2482</v>
      </c>
      <c r="J44" s="503"/>
      <c r="K44" s="504">
        <v>1</v>
      </c>
      <c r="L44" s="503"/>
      <c r="M44" s="503"/>
      <c r="N44" s="503"/>
      <c r="O44" s="503"/>
      <c r="P44" s="503"/>
      <c r="Q44" s="503">
        <v>1</v>
      </c>
      <c r="R44" s="503"/>
      <c r="S44" s="503"/>
      <c r="T44" s="503"/>
      <c r="U44" s="503"/>
      <c r="V44" s="503"/>
      <c r="W44" s="503"/>
      <c r="X44" s="505" t="s">
        <v>2482</v>
      </c>
      <c r="Y44" s="503" t="s">
        <v>1878</v>
      </c>
      <c r="Z44" s="503" t="s">
        <v>2454</v>
      </c>
      <c r="AA44" s="503"/>
    </row>
    <row r="45" spans="2:27" s="80" customFormat="1" ht="76.5" x14ac:dyDescent="0.25">
      <c r="B45" s="484"/>
      <c r="C45" s="485"/>
      <c r="D45" s="501" t="s">
        <v>2458</v>
      </c>
      <c r="E45" s="501"/>
      <c r="F45" s="505" t="s">
        <v>2483</v>
      </c>
      <c r="G45" s="505" t="s">
        <v>2484</v>
      </c>
      <c r="H45" s="505"/>
      <c r="I45" s="505" t="s">
        <v>2485</v>
      </c>
      <c r="J45" s="503"/>
      <c r="K45" s="504">
        <v>1</v>
      </c>
      <c r="L45" s="503">
        <v>1</v>
      </c>
      <c r="M45" s="503"/>
      <c r="N45" s="503"/>
      <c r="O45" s="503"/>
      <c r="P45" s="503"/>
      <c r="Q45" s="503"/>
      <c r="R45" s="503"/>
      <c r="S45" s="503"/>
      <c r="T45" s="503"/>
      <c r="U45" s="503"/>
      <c r="V45" s="503"/>
      <c r="W45" s="503"/>
      <c r="X45" s="505" t="s">
        <v>2485</v>
      </c>
      <c r="Y45" s="503" t="s">
        <v>1878</v>
      </c>
      <c r="Z45" s="503" t="s">
        <v>2454</v>
      </c>
      <c r="AA45" s="503"/>
    </row>
    <row r="46" spans="2:27" s="80" customFormat="1" ht="102" x14ac:dyDescent="0.25">
      <c r="B46" s="484"/>
      <c r="C46" s="485"/>
      <c r="D46" s="501" t="s">
        <v>2451</v>
      </c>
      <c r="E46" s="501"/>
      <c r="F46" s="505" t="s">
        <v>2486</v>
      </c>
      <c r="G46" s="505" t="s">
        <v>2487</v>
      </c>
      <c r="H46" s="505"/>
      <c r="I46" s="505" t="s">
        <v>2488</v>
      </c>
      <c r="J46" s="503"/>
      <c r="K46" s="504">
        <v>1</v>
      </c>
      <c r="L46" s="503"/>
      <c r="M46" s="503"/>
      <c r="N46" s="503"/>
      <c r="O46" s="503"/>
      <c r="P46" s="503"/>
      <c r="Q46" s="503"/>
      <c r="R46" s="503"/>
      <c r="S46" s="503"/>
      <c r="T46" s="503">
        <v>1</v>
      </c>
      <c r="U46" s="503"/>
      <c r="V46" s="503"/>
      <c r="W46" s="503"/>
      <c r="X46" s="505" t="s">
        <v>2488</v>
      </c>
      <c r="Y46" s="503" t="s">
        <v>1878</v>
      </c>
      <c r="Z46" s="503" t="s">
        <v>2454</v>
      </c>
      <c r="AA46" s="503"/>
    </row>
    <row r="47" spans="2:27" s="80" customFormat="1" ht="102" x14ac:dyDescent="0.25">
      <c r="B47" s="484"/>
      <c r="C47" s="485"/>
      <c r="D47" s="501" t="s">
        <v>2451</v>
      </c>
      <c r="E47" s="501"/>
      <c r="F47" s="505" t="s">
        <v>2489</v>
      </c>
      <c r="G47" s="505" t="s">
        <v>2456</v>
      </c>
      <c r="H47" s="505"/>
      <c r="I47" s="505" t="s">
        <v>2490</v>
      </c>
      <c r="J47" s="503"/>
      <c r="K47" s="504">
        <v>1</v>
      </c>
      <c r="L47" s="503"/>
      <c r="M47" s="503"/>
      <c r="N47" s="503"/>
      <c r="O47" s="503">
        <v>1</v>
      </c>
      <c r="P47" s="503"/>
      <c r="Q47" s="503"/>
      <c r="R47" s="503"/>
      <c r="S47" s="503"/>
      <c r="T47" s="503"/>
      <c r="U47" s="503"/>
      <c r="V47" s="503"/>
      <c r="W47" s="503"/>
      <c r="X47" s="505" t="s">
        <v>2490</v>
      </c>
      <c r="Y47" s="503" t="s">
        <v>1878</v>
      </c>
      <c r="Z47" s="503" t="s">
        <v>2454</v>
      </c>
      <c r="AA47" s="512">
        <v>250000</v>
      </c>
    </row>
    <row r="48" spans="2:27" s="80" customFormat="1" ht="102" x14ac:dyDescent="0.25">
      <c r="B48" s="484"/>
      <c r="C48" s="485"/>
      <c r="D48" s="501" t="s">
        <v>2451</v>
      </c>
      <c r="E48" s="501"/>
      <c r="F48" s="505" t="s">
        <v>2491</v>
      </c>
      <c r="G48" s="505" t="s">
        <v>2456</v>
      </c>
      <c r="H48" s="505"/>
      <c r="I48" s="505" t="s">
        <v>2490</v>
      </c>
      <c r="J48" s="503"/>
      <c r="K48" s="504">
        <v>1</v>
      </c>
      <c r="L48" s="503"/>
      <c r="M48" s="503"/>
      <c r="N48" s="503"/>
      <c r="O48" s="503"/>
      <c r="P48" s="503"/>
      <c r="Q48" s="503"/>
      <c r="R48" s="503"/>
      <c r="S48" s="503"/>
      <c r="T48" s="503"/>
      <c r="U48" s="503"/>
      <c r="V48" s="503">
        <v>1</v>
      </c>
      <c r="W48" s="503"/>
      <c r="X48" s="505" t="s">
        <v>2490</v>
      </c>
      <c r="Y48" s="503" t="s">
        <v>1878</v>
      </c>
      <c r="Z48" s="503" t="s">
        <v>2454</v>
      </c>
      <c r="AA48" s="503"/>
    </row>
    <row r="49" spans="2:27" s="80" customFormat="1" ht="178.5" x14ac:dyDescent="0.25">
      <c r="B49" s="484"/>
      <c r="C49" s="485"/>
      <c r="D49" s="501" t="s">
        <v>2458</v>
      </c>
      <c r="E49" s="501"/>
      <c r="F49" s="513" t="s">
        <v>2492</v>
      </c>
      <c r="G49" s="505" t="s">
        <v>2493</v>
      </c>
      <c r="H49" s="505"/>
      <c r="I49" s="505" t="s">
        <v>2485</v>
      </c>
      <c r="J49" s="503"/>
      <c r="K49" s="504">
        <v>1</v>
      </c>
      <c r="L49" s="503"/>
      <c r="M49" s="503"/>
      <c r="N49" s="503"/>
      <c r="O49" s="503">
        <v>1</v>
      </c>
      <c r="P49" s="503"/>
      <c r="Q49" s="503"/>
      <c r="R49" s="503"/>
      <c r="S49" s="503"/>
      <c r="T49" s="503"/>
      <c r="U49" s="503"/>
      <c r="V49" s="503"/>
      <c r="W49" s="503"/>
      <c r="X49" s="505" t="s">
        <v>2485</v>
      </c>
      <c r="Y49" s="503" t="s">
        <v>1878</v>
      </c>
      <c r="Z49" s="503" t="s">
        <v>2454</v>
      </c>
      <c r="AA49" s="503"/>
    </row>
    <row r="50" spans="2:27" s="80" customFormat="1" ht="51" x14ac:dyDescent="0.25">
      <c r="B50" s="484"/>
      <c r="C50" s="485"/>
      <c r="D50" s="501" t="s">
        <v>2458</v>
      </c>
      <c r="E50" s="501"/>
      <c r="F50" s="513"/>
      <c r="G50" s="505" t="s">
        <v>2494</v>
      </c>
      <c r="H50" s="505"/>
      <c r="I50" s="505" t="s">
        <v>2495</v>
      </c>
      <c r="J50" s="503"/>
      <c r="K50" s="504">
        <v>8</v>
      </c>
      <c r="L50" s="503"/>
      <c r="M50" s="503"/>
      <c r="N50" s="503"/>
      <c r="O50" s="503"/>
      <c r="P50" s="503">
        <v>1</v>
      </c>
      <c r="Q50" s="503">
        <v>1</v>
      </c>
      <c r="R50" s="503">
        <v>1</v>
      </c>
      <c r="S50" s="503">
        <v>1</v>
      </c>
      <c r="T50" s="503">
        <v>1</v>
      </c>
      <c r="U50" s="503">
        <v>1</v>
      </c>
      <c r="V50" s="503">
        <v>1</v>
      </c>
      <c r="W50" s="503">
        <v>1</v>
      </c>
      <c r="X50" s="505" t="s">
        <v>2495</v>
      </c>
      <c r="Y50" s="503" t="s">
        <v>1878</v>
      </c>
      <c r="Z50" s="503" t="s">
        <v>2454</v>
      </c>
      <c r="AA50" s="503"/>
    </row>
    <row r="51" spans="2:27" s="80" customFormat="1" ht="76.5" x14ac:dyDescent="0.25">
      <c r="B51" s="484"/>
      <c r="C51" s="485"/>
      <c r="D51" s="501" t="s">
        <v>2458</v>
      </c>
      <c r="E51" s="513" t="s">
        <v>2496</v>
      </c>
      <c r="F51" s="513" t="s">
        <v>2497</v>
      </c>
      <c r="G51" s="505" t="s">
        <v>2498</v>
      </c>
      <c r="H51" s="505" t="s">
        <v>2499</v>
      </c>
      <c r="I51" s="505" t="s">
        <v>2500</v>
      </c>
      <c r="J51" s="506"/>
      <c r="K51" s="514">
        <v>1</v>
      </c>
      <c r="L51" s="506"/>
      <c r="M51" s="506"/>
      <c r="N51" s="506"/>
      <c r="O51" s="506"/>
      <c r="P51" s="506">
        <v>1</v>
      </c>
      <c r="Q51" s="506"/>
      <c r="R51" s="506"/>
      <c r="S51" s="506"/>
      <c r="T51" s="503"/>
      <c r="U51" s="503"/>
      <c r="V51" s="503"/>
      <c r="W51" s="503"/>
      <c r="X51" s="505" t="s">
        <v>2500</v>
      </c>
      <c r="Y51" s="503" t="s">
        <v>1878</v>
      </c>
      <c r="Z51" s="503" t="s">
        <v>2454</v>
      </c>
      <c r="AA51" s="503"/>
    </row>
    <row r="52" spans="2:27" s="510" customFormat="1" ht="51" x14ac:dyDescent="0.25">
      <c r="B52" s="484"/>
      <c r="C52" s="515"/>
      <c r="D52" s="508" t="s">
        <v>2458</v>
      </c>
      <c r="E52" s="516"/>
      <c r="F52" s="516"/>
      <c r="G52" s="71" t="s">
        <v>2501</v>
      </c>
      <c r="H52" s="71" t="s">
        <v>2502</v>
      </c>
      <c r="I52" s="71" t="s">
        <v>2503</v>
      </c>
      <c r="J52" s="499"/>
      <c r="K52" s="517">
        <v>1</v>
      </c>
      <c r="L52" s="499"/>
      <c r="M52" s="499"/>
      <c r="N52" s="499"/>
      <c r="O52" s="499"/>
      <c r="P52" s="499">
        <v>1</v>
      </c>
      <c r="Q52" s="499"/>
      <c r="R52" s="499"/>
      <c r="S52" s="499"/>
      <c r="T52" s="499"/>
      <c r="U52" s="499"/>
      <c r="V52" s="499"/>
      <c r="W52" s="499"/>
      <c r="X52" s="71" t="s">
        <v>2503</v>
      </c>
      <c r="Y52" s="499" t="s">
        <v>1878</v>
      </c>
      <c r="Z52" s="503" t="s">
        <v>2454</v>
      </c>
      <c r="AA52" s="499"/>
    </row>
    <row r="53" spans="2:27" s="80" customFormat="1" ht="51" x14ac:dyDescent="0.25">
      <c r="B53" s="484"/>
      <c r="C53" s="485"/>
      <c r="D53" s="501" t="s">
        <v>2458</v>
      </c>
      <c r="E53" s="513"/>
      <c r="F53" s="513"/>
      <c r="G53" s="505" t="s">
        <v>2504</v>
      </c>
      <c r="H53" s="505" t="s">
        <v>2505</v>
      </c>
      <c r="I53" s="505" t="s">
        <v>2506</v>
      </c>
      <c r="J53" s="506"/>
      <c r="K53" s="514">
        <v>1</v>
      </c>
      <c r="L53" s="506"/>
      <c r="M53" s="506"/>
      <c r="N53" s="506"/>
      <c r="O53" s="506"/>
      <c r="P53" s="506"/>
      <c r="Q53" s="506">
        <v>1</v>
      </c>
      <c r="R53" s="506"/>
      <c r="S53" s="506"/>
      <c r="T53" s="503"/>
      <c r="U53" s="503"/>
      <c r="V53" s="503"/>
      <c r="W53" s="503"/>
      <c r="X53" s="505" t="s">
        <v>2506</v>
      </c>
      <c r="Y53" s="503" t="s">
        <v>1878</v>
      </c>
      <c r="Z53" s="503" t="s">
        <v>2454</v>
      </c>
      <c r="AA53" s="503"/>
    </row>
    <row r="54" spans="2:27" s="80" customFormat="1" ht="76.5" x14ac:dyDescent="0.25">
      <c r="B54" s="484"/>
      <c r="C54" s="485"/>
      <c r="D54" s="501" t="s">
        <v>2458</v>
      </c>
      <c r="E54" s="513"/>
      <c r="F54" s="513"/>
      <c r="G54" s="505" t="s">
        <v>2507</v>
      </c>
      <c r="H54" s="505" t="s">
        <v>2508</v>
      </c>
      <c r="I54" s="505" t="s">
        <v>2509</v>
      </c>
      <c r="J54" s="506"/>
      <c r="K54" s="514">
        <v>1</v>
      </c>
      <c r="L54" s="506"/>
      <c r="M54" s="506"/>
      <c r="N54" s="506"/>
      <c r="O54" s="506"/>
      <c r="P54" s="506"/>
      <c r="Q54" s="506"/>
      <c r="R54" s="506">
        <v>1</v>
      </c>
      <c r="S54" s="506"/>
      <c r="T54" s="503"/>
      <c r="U54" s="503"/>
      <c r="V54" s="503"/>
      <c r="W54" s="503"/>
      <c r="X54" s="505" t="s">
        <v>2509</v>
      </c>
      <c r="Y54" s="503" t="s">
        <v>1878</v>
      </c>
      <c r="Z54" s="503" t="s">
        <v>2454</v>
      </c>
      <c r="AA54" s="503"/>
    </row>
    <row r="55" spans="2:27" s="80" customFormat="1" ht="51" x14ac:dyDescent="0.25">
      <c r="B55" s="484"/>
      <c r="C55" s="485"/>
      <c r="D55" s="501" t="s">
        <v>2458</v>
      </c>
      <c r="E55" s="513"/>
      <c r="F55" s="513"/>
      <c r="G55" s="505" t="s">
        <v>2510</v>
      </c>
      <c r="H55" s="505" t="s">
        <v>2511</v>
      </c>
      <c r="I55" s="505" t="s">
        <v>2512</v>
      </c>
      <c r="J55" s="506"/>
      <c r="K55" s="514">
        <v>1</v>
      </c>
      <c r="L55" s="506"/>
      <c r="M55" s="506"/>
      <c r="N55" s="506"/>
      <c r="O55" s="506"/>
      <c r="P55" s="506"/>
      <c r="Q55" s="506"/>
      <c r="R55" s="506"/>
      <c r="S55" s="506">
        <v>1</v>
      </c>
      <c r="T55" s="503"/>
      <c r="U55" s="503"/>
      <c r="V55" s="503"/>
      <c r="W55" s="503"/>
      <c r="X55" s="505" t="s">
        <v>2512</v>
      </c>
      <c r="Y55" s="503" t="s">
        <v>1878</v>
      </c>
      <c r="Z55" s="503" t="s">
        <v>2454</v>
      </c>
      <c r="AA55" s="503"/>
    </row>
    <row r="56" spans="2:27" s="80" customFormat="1" ht="153" x14ac:dyDescent="0.25">
      <c r="B56" s="484"/>
      <c r="C56" s="485"/>
      <c r="D56" s="501" t="s">
        <v>2458</v>
      </c>
      <c r="E56" s="503"/>
      <c r="F56" s="505" t="s">
        <v>2513</v>
      </c>
      <c r="G56" s="505" t="s">
        <v>2461</v>
      </c>
      <c r="H56" s="505"/>
      <c r="I56" s="505" t="s">
        <v>2514</v>
      </c>
      <c r="J56" s="503"/>
      <c r="K56" s="504">
        <v>11</v>
      </c>
      <c r="L56" s="503"/>
      <c r="M56" s="503">
        <v>1</v>
      </c>
      <c r="N56" s="503">
        <v>1</v>
      </c>
      <c r="O56" s="503">
        <v>1</v>
      </c>
      <c r="P56" s="503">
        <v>1</v>
      </c>
      <c r="Q56" s="503">
        <v>1</v>
      </c>
      <c r="R56" s="503">
        <v>1</v>
      </c>
      <c r="S56" s="503">
        <v>1</v>
      </c>
      <c r="T56" s="503">
        <v>1</v>
      </c>
      <c r="U56" s="503">
        <v>1</v>
      </c>
      <c r="V56" s="503">
        <v>1</v>
      </c>
      <c r="W56" s="503">
        <v>1</v>
      </c>
      <c r="X56" s="505" t="s">
        <v>2514</v>
      </c>
      <c r="Y56" s="503" t="s">
        <v>1878</v>
      </c>
      <c r="Z56" s="503" t="s">
        <v>2454</v>
      </c>
      <c r="AA56" s="503"/>
    </row>
    <row r="57" spans="2:27" s="80" customFormat="1" ht="102" x14ac:dyDescent="0.25">
      <c r="B57" s="484"/>
      <c r="C57" s="485"/>
      <c r="D57" s="501" t="s">
        <v>2458</v>
      </c>
      <c r="E57" s="503"/>
      <c r="F57" s="505" t="s">
        <v>2515</v>
      </c>
      <c r="G57" s="505" t="s">
        <v>2456</v>
      </c>
      <c r="H57" s="505"/>
      <c r="I57" s="505" t="s">
        <v>2453</v>
      </c>
      <c r="J57" s="503"/>
      <c r="K57" s="504">
        <v>2</v>
      </c>
      <c r="L57" s="503"/>
      <c r="M57" s="503"/>
      <c r="N57" s="503"/>
      <c r="O57" s="503"/>
      <c r="P57" s="503"/>
      <c r="Q57" s="503">
        <v>1</v>
      </c>
      <c r="R57" s="503"/>
      <c r="S57" s="503"/>
      <c r="T57" s="503"/>
      <c r="U57" s="503"/>
      <c r="V57" s="503"/>
      <c r="W57" s="503">
        <v>1</v>
      </c>
      <c r="X57" s="505" t="s">
        <v>2453</v>
      </c>
      <c r="Y57" s="503" t="s">
        <v>1878</v>
      </c>
      <c r="Z57" s="503" t="s">
        <v>2454</v>
      </c>
      <c r="AA57" s="503"/>
    </row>
    <row r="58" spans="2:27" s="80" customFormat="1" ht="102" x14ac:dyDescent="0.25">
      <c r="B58" s="484"/>
      <c r="C58" s="485"/>
      <c r="D58" s="501" t="s">
        <v>2458</v>
      </c>
      <c r="E58" s="503"/>
      <c r="F58" s="505" t="s">
        <v>2516</v>
      </c>
      <c r="G58" s="505" t="s">
        <v>2517</v>
      </c>
      <c r="H58" s="505"/>
      <c r="I58" s="505" t="s">
        <v>2518</v>
      </c>
      <c r="J58" s="503"/>
      <c r="K58" s="518">
        <v>1</v>
      </c>
      <c r="L58" s="519"/>
      <c r="M58" s="519"/>
      <c r="N58" s="519"/>
      <c r="O58" s="519"/>
      <c r="P58" s="519"/>
      <c r="Q58" s="520">
        <v>1</v>
      </c>
      <c r="R58" s="503"/>
      <c r="S58" s="503"/>
      <c r="T58" s="503"/>
      <c r="U58" s="503"/>
      <c r="V58" s="519"/>
      <c r="W58" s="519"/>
      <c r="X58" s="505" t="s">
        <v>2518</v>
      </c>
      <c r="Y58" s="503" t="s">
        <v>1878</v>
      </c>
      <c r="Z58" s="503" t="s">
        <v>2454</v>
      </c>
      <c r="AA58" s="503"/>
    </row>
    <row r="59" spans="2:27" s="80" customFormat="1" ht="51" x14ac:dyDescent="0.25">
      <c r="B59" s="484"/>
      <c r="C59" s="485"/>
      <c r="D59" s="501" t="s">
        <v>2451</v>
      </c>
      <c r="E59" s="503"/>
      <c r="F59" s="505" t="s">
        <v>2519</v>
      </c>
      <c r="G59" s="505" t="s">
        <v>2520</v>
      </c>
      <c r="H59" s="505"/>
      <c r="I59" s="505" t="s">
        <v>2453</v>
      </c>
      <c r="J59" s="503"/>
      <c r="K59" s="504">
        <v>4</v>
      </c>
      <c r="L59" s="503">
        <v>1</v>
      </c>
      <c r="M59" s="519"/>
      <c r="N59" s="519"/>
      <c r="O59" s="503">
        <v>1</v>
      </c>
      <c r="P59" s="519"/>
      <c r="Q59" s="519"/>
      <c r="R59" s="503">
        <v>1</v>
      </c>
      <c r="S59" s="519"/>
      <c r="T59" s="519"/>
      <c r="U59" s="503">
        <v>1</v>
      </c>
      <c r="V59" s="519"/>
      <c r="W59" s="519"/>
      <c r="X59" s="505" t="s">
        <v>2453</v>
      </c>
      <c r="Y59" s="503" t="s">
        <v>1878</v>
      </c>
      <c r="Z59" s="503" t="s">
        <v>2454</v>
      </c>
      <c r="AA59" s="503"/>
    </row>
    <row r="60" spans="2:27" s="80" customFormat="1" ht="76.5" x14ac:dyDescent="0.25">
      <c r="B60" s="484"/>
      <c r="C60" s="485"/>
      <c r="D60" s="501" t="s">
        <v>2458</v>
      </c>
      <c r="E60" s="503"/>
      <c r="F60" s="505" t="s">
        <v>2521</v>
      </c>
      <c r="G60" s="505" t="s">
        <v>2522</v>
      </c>
      <c r="H60" s="506"/>
      <c r="I60" s="506" t="s">
        <v>2523</v>
      </c>
      <c r="J60" s="503"/>
      <c r="K60" s="504">
        <v>1</v>
      </c>
      <c r="L60" s="503"/>
      <c r="M60" s="503"/>
      <c r="N60" s="503">
        <v>1</v>
      </c>
      <c r="O60" s="503"/>
      <c r="P60" s="503"/>
      <c r="Q60" s="503"/>
      <c r="R60" s="503"/>
      <c r="S60" s="503"/>
      <c r="T60" s="503"/>
      <c r="U60" s="503"/>
      <c r="V60" s="503"/>
      <c r="W60" s="503"/>
      <c r="X60" s="506" t="s">
        <v>2523</v>
      </c>
      <c r="Y60" s="503" t="s">
        <v>1878</v>
      </c>
      <c r="Z60" s="503" t="s">
        <v>2454</v>
      </c>
      <c r="AA60" s="503"/>
    </row>
    <row r="61" spans="2:27" s="80" customFormat="1" ht="102" x14ac:dyDescent="0.25">
      <c r="B61" s="484"/>
      <c r="C61" s="485"/>
      <c r="D61" s="501" t="s">
        <v>2458</v>
      </c>
      <c r="E61" s="503"/>
      <c r="F61" s="505" t="s">
        <v>2524</v>
      </c>
      <c r="G61" s="505" t="s">
        <v>2525</v>
      </c>
      <c r="H61" s="506"/>
      <c r="I61" s="506" t="s">
        <v>2453</v>
      </c>
      <c r="J61" s="503"/>
      <c r="K61" s="504">
        <v>8</v>
      </c>
      <c r="L61" s="503"/>
      <c r="M61" s="503">
        <v>1</v>
      </c>
      <c r="N61" s="503">
        <v>1</v>
      </c>
      <c r="O61" s="503"/>
      <c r="P61" s="503">
        <v>1</v>
      </c>
      <c r="Q61" s="503">
        <v>1</v>
      </c>
      <c r="R61" s="503"/>
      <c r="S61" s="503">
        <v>1</v>
      </c>
      <c r="T61" s="503">
        <v>1</v>
      </c>
      <c r="U61" s="503"/>
      <c r="V61" s="503">
        <v>1</v>
      </c>
      <c r="W61" s="503">
        <v>1</v>
      </c>
      <c r="X61" s="506" t="s">
        <v>2453</v>
      </c>
      <c r="Y61" s="503" t="s">
        <v>1878</v>
      </c>
      <c r="Z61" s="503" t="s">
        <v>2454</v>
      </c>
      <c r="AA61" s="503"/>
    </row>
    <row r="62" spans="2:27" s="80" customFormat="1" ht="51" x14ac:dyDescent="0.25">
      <c r="B62" s="484"/>
      <c r="C62" s="485"/>
      <c r="D62" s="501" t="s">
        <v>2458</v>
      </c>
      <c r="E62" s="503"/>
      <c r="F62" s="505" t="s">
        <v>2526</v>
      </c>
      <c r="G62" s="505" t="s">
        <v>2527</v>
      </c>
      <c r="H62" s="506"/>
      <c r="I62" s="506" t="s">
        <v>2528</v>
      </c>
      <c r="J62" s="503"/>
      <c r="K62" s="504">
        <v>1</v>
      </c>
      <c r="L62" s="503"/>
      <c r="M62" s="503"/>
      <c r="N62" s="503"/>
      <c r="O62" s="503"/>
      <c r="P62" s="503">
        <v>1</v>
      </c>
      <c r="Q62" s="503"/>
      <c r="R62" s="503"/>
      <c r="S62" s="503"/>
      <c r="T62" s="503"/>
      <c r="U62" s="503"/>
      <c r="V62" s="503"/>
      <c r="W62" s="503"/>
      <c r="X62" s="506" t="s">
        <v>2528</v>
      </c>
      <c r="Y62" s="503" t="s">
        <v>1878</v>
      </c>
      <c r="Z62" s="503" t="s">
        <v>2454</v>
      </c>
      <c r="AA62" s="503"/>
    </row>
    <row r="63" spans="2:27" s="80" customFormat="1" ht="153" x14ac:dyDescent="0.25">
      <c r="B63" s="484"/>
      <c r="C63" s="485"/>
      <c r="D63" s="501" t="s">
        <v>2451</v>
      </c>
      <c r="E63" s="503"/>
      <c r="F63" s="505" t="s">
        <v>2529</v>
      </c>
      <c r="G63" s="505" t="s">
        <v>2530</v>
      </c>
      <c r="H63" s="506"/>
      <c r="I63" s="506" t="s">
        <v>2528</v>
      </c>
      <c r="J63" s="503"/>
      <c r="K63" s="504">
        <v>3</v>
      </c>
      <c r="L63" s="503"/>
      <c r="M63" s="503"/>
      <c r="N63" s="503"/>
      <c r="O63" s="503">
        <v>1</v>
      </c>
      <c r="P63" s="503"/>
      <c r="Q63" s="503"/>
      <c r="R63" s="503"/>
      <c r="S63" s="503">
        <v>1</v>
      </c>
      <c r="T63" s="503"/>
      <c r="U63" s="503"/>
      <c r="V63" s="503"/>
      <c r="W63" s="503">
        <v>1</v>
      </c>
      <c r="X63" s="506" t="s">
        <v>2528</v>
      </c>
      <c r="Y63" s="503" t="s">
        <v>1878</v>
      </c>
      <c r="Z63" s="503" t="s">
        <v>2454</v>
      </c>
      <c r="AA63" s="503"/>
    </row>
    <row r="64" spans="2:27" s="80" customFormat="1" ht="51" x14ac:dyDescent="0.25">
      <c r="B64" s="484"/>
      <c r="C64" s="485"/>
      <c r="D64" s="501" t="s">
        <v>2451</v>
      </c>
      <c r="E64" s="503"/>
      <c r="F64" s="513" t="s">
        <v>2531</v>
      </c>
      <c r="G64" s="513" t="s">
        <v>2532</v>
      </c>
      <c r="H64" s="73" t="s">
        <v>2533</v>
      </c>
      <c r="I64" s="503" t="s">
        <v>2534</v>
      </c>
      <c r="J64" s="503"/>
      <c r="K64" s="504">
        <v>5</v>
      </c>
      <c r="L64" s="503"/>
      <c r="M64" s="503"/>
      <c r="N64" s="503"/>
      <c r="O64" s="503"/>
      <c r="P64" s="503">
        <v>1</v>
      </c>
      <c r="Q64" s="503"/>
      <c r="R64" s="503"/>
      <c r="S64" s="503">
        <v>2</v>
      </c>
      <c r="T64" s="503">
        <v>2</v>
      </c>
      <c r="U64" s="503"/>
      <c r="V64" s="503"/>
      <c r="W64" s="503"/>
      <c r="X64" s="503" t="s">
        <v>2534</v>
      </c>
      <c r="Y64" s="503" t="s">
        <v>1878</v>
      </c>
      <c r="Z64" s="503" t="s">
        <v>2454</v>
      </c>
      <c r="AA64" s="503"/>
    </row>
    <row r="65" spans="2:27" s="80" customFormat="1" ht="51" x14ac:dyDescent="0.25">
      <c r="B65" s="484"/>
      <c r="C65" s="485"/>
      <c r="D65" s="501" t="s">
        <v>2451</v>
      </c>
      <c r="E65" s="503"/>
      <c r="F65" s="513"/>
      <c r="G65" s="513"/>
      <c r="H65" s="505" t="s">
        <v>2535</v>
      </c>
      <c r="I65" s="506" t="s">
        <v>2536</v>
      </c>
      <c r="J65" s="503"/>
      <c r="K65" s="504">
        <v>5</v>
      </c>
      <c r="L65" s="503"/>
      <c r="M65" s="503"/>
      <c r="N65" s="503"/>
      <c r="O65" s="503"/>
      <c r="P65" s="503"/>
      <c r="Q65" s="503">
        <v>1</v>
      </c>
      <c r="R65" s="503"/>
      <c r="S65" s="503"/>
      <c r="T65" s="503">
        <v>2</v>
      </c>
      <c r="U65" s="503">
        <v>2</v>
      </c>
      <c r="V65" s="503"/>
      <c r="W65" s="503"/>
      <c r="X65" s="506" t="s">
        <v>2536</v>
      </c>
      <c r="Y65" s="503" t="s">
        <v>1878</v>
      </c>
      <c r="Z65" s="503" t="s">
        <v>2454</v>
      </c>
      <c r="AA65" s="503"/>
    </row>
    <row r="66" spans="2:27" s="80" customFormat="1" ht="76.5" x14ac:dyDescent="0.25">
      <c r="B66" s="484"/>
      <c r="C66" s="485"/>
      <c r="D66" s="501" t="s">
        <v>2451</v>
      </c>
      <c r="E66" s="503"/>
      <c r="F66" s="505" t="s">
        <v>2537</v>
      </c>
      <c r="G66" s="505" t="s">
        <v>2538</v>
      </c>
      <c r="H66" s="506"/>
      <c r="I66" s="506" t="s">
        <v>2479</v>
      </c>
      <c r="J66" s="503"/>
      <c r="K66" s="504">
        <v>1</v>
      </c>
      <c r="L66" s="503"/>
      <c r="M66" s="503"/>
      <c r="N66" s="503"/>
      <c r="O66" s="503">
        <v>1</v>
      </c>
      <c r="P66" s="503"/>
      <c r="Q66" s="503"/>
      <c r="R66" s="503"/>
      <c r="S66" s="503"/>
      <c r="T66" s="503"/>
      <c r="U66" s="503"/>
      <c r="V66" s="503"/>
      <c r="W66" s="503"/>
      <c r="X66" s="506" t="s">
        <v>2479</v>
      </c>
      <c r="Y66" s="503" t="s">
        <v>1878</v>
      </c>
      <c r="Z66" s="503" t="s">
        <v>2454</v>
      </c>
      <c r="AA66" s="503"/>
    </row>
    <row r="67" spans="2:27" s="80" customFormat="1" ht="76.5" x14ac:dyDescent="0.25">
      <c r="B67" s="484" t="s">
        <v>196</v>
      </c>
      <c r="C67" s="485" t="s">
        <v>206</v>
      </c>
      <c r="D67" s="485" t="s">
        <v>2539</v>
      </c>
      <c r="E67" s="484" t="s">
        <v>2540</v>
      </c>
      <c r="F67" s="502" t="s">
        <v>2541</v>
      </c>
      <c r="G67" s="502" t="s">
        <v>2542</v>
      </c>
      <c r="H67" s="73" t="s">
        <v>2543</v>
      </c>
      <c r="I67" s="73" t="s">
        <v>2544</v>
      </c>
      <c r="J67" s="73" t="s">
        <v>891</v>
      </c>
      <c r="K67" s="521">
        <v>2</v>
      </c>
      <c r="L67" s="522">
        <v>2</v>
      </c>
      <c r="M67" s="522"/>
      <c r="N67" s="522"/>
      <c r="O67" s="522"/>
      <c r="P67" s="522"/>
      <c r="Q67" s="522"/>
      <c r="R67" s="522"/>
      <c r="S67" s="522"/>
      <c r="T67" s="522"/>
      <c r="U67" s="522"/>
      <c r="V67" s="522"/>
      <c r="W67" s="522"/>
      <c r="X67" s="73" t="s">
        <v>1601</v>
      </c>
      <c r="Y67" s="73" t="s">
        <v>2401</v>
      </c>
      <c r="Z67" s="73" t="s">
        <v>2545</v>
      </c>
      <c r="AA67" s="503"/>
    </row>
    <row r="68" spans="2:27" s="80" customFormat="1" ht="76.5" x14ac:dyDescent="0.25">
      <c r="B68" s="484"/>
      <c r="C68" s="485"/>
      <c r="D68" s="485"/>
      <c r="E68" s="484"/>
      <c r="F68" s="502"/>
      <c r="G68" s="502"/>
      <c r="H68" s="73" t="s">
        <v>2546</v>
      </c>
      <c r="I68" s="73" t="s">
        <v>2547</v>
      </c>
      <c r="J68" s="73" t="s">
        <v>891</v>
      </c>
      <c r="K68" s="521">
        <v>2</v>
      </c>
      <c r="L68" s="522"/>
      <c r="M68" s="522">
        <v>2</v>
      </c>
      <c r="N68" s="522"/>
      <c r="O68" s="522"/>
      <c r="P68" s="522"/>
      <c r="Q68" s="522"/>
      <c r="R68" s="522"/>
      <c r="S68" s="522"/>
      <c r="T68" s="522"/>
      <c r="U68" s="522"/>
      <c r="V68" s="522"/>
      <c r="W68" s="522"/>
      <c r="X68" s="73" t="s">
        <v>299</v>
      </c>
      <c r="Y68" s="73" t="s">
        <v>2401</v>
      </c>
      <c r="Z68" s="73" t="s">
        <v>2545</v>
      </c>
      <c r="AA68" s="503"/>
    </row>
    <row r="69" spans="2:27" s="80" customFormat="1" ht="102" x14ac:dyDescent="0.25">
      <c r="B69" s="484"/>
      <c r="C69" s="485"/>
      <c r="D69" s="485"/>
      <c r="E69" s="484"/>
      <c r="F69" s="502"/>
      <c r="G69" s="502"/>
      <c r="H69" s="73" t="s">
        <v>2548</v>
      </c>
      <c r="I69" s="73" t="s">
        <v>2549</v>
      </c>
      <c r="J69" s="73" t="s">
        <v>891</v>
      </c>
      <c r="K69" s="521">
        <v>1</v>
      </c>
      <c r="L69" s="522"/>
      <c r="M69" s="522"/>
      <c r="N69" s="522">
        <v>1</v>
      </c>
      <c r="O69" s="522"/>
      <c r="P69" s="522"/>
      <c r="Q69" s="522"/>
      <c r="R69" s="522"/>
      <c r="S69" s="522"/>
      <c r="T69" s="522"/>
      <c r="U69" s="522"/>
      <c r="V69" s="522"/>
      <c r="W69" s="522"/>
      <c r="X69" s="73" t="s">
        <v>2550</v>
      </c>
      <c r="Y69" s="73" t="s">
        <v>2401</v>
      </c>
      <c r="Z69" s="73" t="s">
        <v>2545</v>
      </c>
      <c r="AA69" s="503"/>
    </row>
    <row r="70" spans="2:27" s="80" customFormat="1" ht="102" x14ac:dyDescent="0.25">
      <c r="B70" s="484"/>
      <c r="C70" s="485"/>
      <c r="D70" s="485"/>
      <c r="E70" s="484"/>
      <c r="F70" s="502" t="s">
        <v>2551</v>
      </c>
      <c r="G70" s="502" t="s">
        <v>2552</v>
      </c>
      <c r="H70" s="73" t="s">
        <v>2553</v>
      </c>
      <c r="I70" s="73" t="s">
        <v>2554</v>
      </c>
      <c r="J70" s="73" t="s">
        <v>2555</v>
      </c>
      <c r="K70" s="523">
        <v>1</v>
      </c>
      <c r="L70" s="522"/>
      <c r="M70" s="522"/>
      <c r="N70" s="522"/>
      <c r="O70" s="524">
        <v>0.5</v>
      </c>
      <c r="P70" s="524">
        <v>0.25</v>
      </c>
      <c r="Q70" s="524">
        <v>0.25</v>
      </c>
      <c r="R70" s="524"/>
      <c r="S70" s="524"/>
      <c r="T70" s="522"/>
      <c r="U70" s="522"/>
      <c r="V70" s="522"/>
      <c r="W70" s="522"/>
      <c r="X70" s="73" t="s">
        <v>2556</v>
      </c>
      <c r="Y70" s="73" t="s">
        <v>2401</v>
      </c>
      <c r="Z70" s="73" t="s">
        <v>2545</v>
      </c>
      <c r="AA70" s="503"/>
    </row>
    <row r="71" spans="2:27" s="80" customFormat="1" ht="127.5" x14ac:dyDescent="0.25">
      <c r="B71" s="484"/>
      <c r="C71" s="485"/>
      <c r="D71" s="485"/>
      <c r="E71" s="484"/>
      <c r="F71" s="502"/>
      <c r="G71" s="502"/>
      <c r="H71" s="73" t="s">
        <v>2557</v>
      </c>
      <c r="I71" s="73" t="s">
        <v>2558</v>
      </c>
      <c r="J71" s="73" t="s">
        <v>891</v>
      </c>
      <c r="K71" s="521">
        <v>1</v>
      </c>
      <c r="L71" s="522"/>
      <c r="M71" s="522"/>
      <c r="N71" s="522"/>
      <c r="O71" s="522"/>
      <c r="P71" s="524"/>
      <c r="Q71" s="524"/>
      <c r="R71" s="524"/>
      <c r="S71" s="522"/>
      <c r="T71" s="522">
        <v>1</v>
      </c>
      <c r="U71" s="522"/>
      <c r="V71" s="522"/>
      <c r="W71" s="522"/>
      <c r="X71" s="73" t="s">
        <v>2559</v>
      </c>
      <c r="Y71" s="73" t="s">
        <v>2401</v>
      </c>
      <c r="Z71" s="73" t="s">
        <v>2545</v>
      </c>
      <c r="AA71" s="503"/>
    </row>
    <row r="72" spans="2:27" s="80" customFormat="1" ht="76.5" x14ac:dyDescent="0.25">
      <c r="B72" s="484"/>
      <c r="C72" s="485"/>
      <c r="D72" s="485"/>
      <c r="E72" s="484"/>
      <c r="F72" s="502"/>
      <c r="G72" s="502"/>
      <c r="H72" s="73" t="s">
        <v>2560</v>
      </c>
      <c r="I72" s="73" t="s">
        <v>2561</v>
      </c>
      <c r="J72" s="73" t="s">
        <v>891</v>
      </c>
      <c r="K72" s="521">
        <v>1</v>
      </c>
      <c r="L72" s="522"/>
      <c r="M72" s="522"/>
      <c r="N72" s="522"/>
      <c r="O72" s="522"/>
      <c r="P72" s="522"/>
      <c r="Q72" s="522"/>
      <c r="R72" s="522"/>
      <c r="S72" s="522"/>
      <c r="T72" s="522"/>
      <c r="U72" s="522">
        <v>1</v>
      </c>
      <c r="V72" s="522"/>
      <c r="W72" s="522"/>
      <c r="X72" s="73" t="s">
        <v>2562</v>
      </c>
      <c r="Y72" s="73" t="s">
        <v>2401</v>
      </c>
      <c r="Z72" s="73" t="s">
        <v>2545</v>
      </c>
      <c r="AA72" s="503"/>
    </row>
    <row r="73" spans="2:27" s="80" customFormat="1" ht="102" x14ac:dyDescent="0.25">
      <c r="B73" s="484"/>
      <c r="C73" s="485"/>
      <c r="D73" s="485"/>
      <c r="E73" s="484"/>
      <c r="F73" s="502"/>
      <c r="G73" s="502"/>
      <c r="H73" s="73" t="s">
        <v>2563</v>
      </c>
      <c r="I73" s="73" t="s">
        <v>2564</v>
      </c>
      <c r="J73" s="73" t="s">
        <v>891</v>
      </c>
      <c r="K73" s="521">
        <v>1</v>
      </c>
      <c r="L73" s="522"/>
      <c r="M73" s="522"/>
      <c r="N73" s="522"/>
      <c r="O73" s="522"/>
      <c r="P73" s="522"/>
      <c r="Q73" s="522"/>
      <c r="R73" s="522"/>
      <c r="S73" s="522"/>
      <c r="T73" s="522"/>
      <c r="U73" s="522"/>
      <c r="V73" s="522">
        <v>1</v>
      </c>
      <c r="W73" s="522"/>
      <c r="X73" s="73" t="s">
        <v>2565</v>
      </c>
      <c r="Y73" s="73" t="s">
        <v>2401</v>
      </c>
      <c r="Z73" s="73" t="s">
        <v>2545</v>
      </c>
      <c r="AA73" s="503"/>
    </row>
    <row r="74" spans="2:27" s="80" customFormat="1" ht="102" x14ac:dyDescent="0.25">
      <c r="B74" s="484"/>
      <c r="C74" s="485"/>
      <c r="D74" s="485"/>
      <c r="E74" s="484"/>
      <c r="F74" s="73" t="s">
        <v>2566</v>
      </c>
      <c r="G74" s="73" t="s">
        <v>2567</v>
      </c>
      <c r="H74" s="73" t="s">
        <v>2568</v>
      </c>
      <c r="I74" s="73" t="s">
        <v>2569</v>
      </c>
      <c r="J74" s="73" t="s">
        <v>891</v>
      </c>
      <c r="K74" s="521">
        <v>1</v>
      </c>
      <c r="L74" s="522"/>
      <c r="M74" s="522"/>
      <c r="N74" s="522"/>
      <c r="O74" s="522"/>
      <c r="P74" s="522"/>
      <c r="Q74" s="522"/>
      <c r="R74" s="522"/>
      <c r="S74" s="522"/>
      <c r="T74" s="522"/>
      <c r="U74" s="522"/>
      <c r="V74" s="522"/>
      <c r="W74" s="522">
        <v>1</v>
      </c>
      <c r="X74" s="73" t="s">
        <v>2570</v>
      </c>
      <c r="Y74" s="73" t="s">
        <v>2401</v>
      </c>
      <c r="Z74" s="73" t="s">
        <v>2545</v>
      </c>
      <c r="AA74" s="503"/>
    </row>
    <row r="75" spans="2:27" s="80" customFormat="1" ht="127.5" x14ac:dyDescent="0.25">
      <c r="B75" s="484"/>
      <c r="C75" s="485"/>
      <c r="D75" s="485" t="s">
        <v>2571</v>
      </c>
      <c r="E75" s="484" t="s">
        <v>2572</v>
      </c>
      <c r="F75" s="73" t="s">
        <v>2573</v>
      </c>
      <c r="G75" s="73" t="s">
        <v>2574</v>
      </c>
      <c r="H75" s="73" t="s">
        <v>2575</v>
      </c>
      <c r="I75" s="73" t="s">
        <v>2576</v>
      </c>
      <c r="J75" s="73" t="s">
        <v>36</v>
      </c>
      <c r="K75" s="521">
        <v>6</v>
      </c>
      <c r="L75" s="495"/>
      <c r="M75" s="495"/>
      <c r="N75" s="495"/>
      <c r="O75" s="495"/>
      <c r="P75" s="495"/>
      <c r="Q75" s="495"/>
      <c r="R75" s="495">
        <v>5</v>
      </c>
      <c r="S75" s="495"/>
      <c r="T75" s="495"/>
      <c r="U75" s="495"/>
      <c r="V75" s="495"/>
      <c r="W75" s="495">
        <v>1</v>
      </c>
      <c r="X75" s="73" t="s">
        <v>2577</v>
      </c>
      <c r="Y75" s="73" t="s">
        <v>2401</v>
      </c>
      <c r="Z75" s="73" t="s">
        <v>2578</v>
      </c>
      <c r="AA75" s="503"/>
    </row>
    <row r="76" spans="2:27" s="510" customFormat="1" ht="127.5" x14ac:dyDescent="0.25">
      <c r="B76" s="484"/>
      <c r="C76" s="515"/>
      <c r="D76" s="485"/>
      <c r="E76" s="525"/>
      <c r="F76" s="71" t="s">
        <v>2579</v>
      </c>
      <c r="G76" s="71" t="s">
        <v>2580</v>
      </c>
      <c r="H76" s="71" t="s">
        <v>2575</v>
      </c>
      <c r="I76" s="71" t="s">
        <v>2581</v>
      </c>
      <c r="J76" s="71" t="s">
        <v>891</v>
      </c>
      <c r="K76" s="490">
        <v>68</v>
      </c>
      <c r="L76" s="495">
        <v>1</v>
      </c>
      <c r="M76" s="495">
        <v>8</v>
      </c>
      <c r="N76" s="495">
        <v>9</v>
      </c>
      <c r="O76" s="495">
        <v>5</v>
      </c>
      <c r="P76" s="495">
        <v>3</v>
      </c>
      <c r="Q76" s="495">
        <v>4</v>
      </c>
      <c r="R76" s="495">
        <v>0</v>
      </c>
      <c r="S76" s="495">
        <v>4</v>
      </c>
      <c r="T76" s="495">
        <v>14</v>
      </c>
      <c r="U76" s="495">
        <v>7</v>
      </c>
      <c r="V76" s="495">
        <v>13</v>
      </c>
      <c r="W76" s="495">
        <v>2</v>
      </c>
      <c r="X76" s="71" t="s">
        <v>2577</v>
      </c>
      <c r="Y76" s="71" t="s">
        <v>2401</v>
      </c>
      <c r="Z76" s="71" t="s">
        <v>2578</v>
      </c>
      <c r="AA76" s="499"/>
    </row>
    <row r="77" spans="2:27" s="80" customFormat="1" ht="127.5" x14ac:dyDescent="0.25">
      <c r="B77" s="484"/>
      <c r="C77" s="485"/>
      <c r="D77" s="485" t="s">
        <v>2582</v>
      </c>
      <c r="E77" s="484" t="s">
        <v>2583</v>
      </c>
      <c r="F77" s="502" t="s">
        <v>2584</v>
      </c>
      <c r="G77" s="502" t="s">
        <v>2585</v>
      </c>
      <c r="H77" s="73" t="s">
        <v>2586</v>
      </c>
      <c r="I77" s="502" t="s">
        <v>2587</v>
      </c>
      <c r="J77" s="502" t="s">
        <v>2588</v>
      </c>
      <c r="K77" s="526">
        <v>1</v>
      </c>
      <c r="L77" s="527"/>
      <c r="M77" s="524">
        <v>1</v>
      </c>
      <c r="N77" s="524"/>
      <c r="O77" s="522"/>
      <c r="P77" s="522"/>
      <c r="Q77" s="522"/>
      <c r="R77" s="522"/>
      <c r="S77" s="522"/>
      <c r="T77" s="522"/>
      <c r="U77" s="522"/>
      <c r="V77" s="522"/>
      <c r="W77" s="522"/>
      <c r="X77" s="73" t="s">
        <v>2589</v>
      </c>
      <c r="Y77" s="73" t="s">
        <v>2401</v>
      </c>
      <c r="Z77" s="73" t="s">
        <v>2590</v>
      </c>
      <c r="AA77" s="528">
        <v>100000</v>
      </c>
    </row>
    <row r="78" spans="2:27" s="80" customFormat="1" ht="127.5" x14ac:dyDescent="0.25">
      <c r="B78" s="484"/>
      <c r="C78" s="485"/>
      <c r="D78" s="485"/>
      <c r="E78" s="484"/>
      <c r="F78" s="502"/>
      <c r="G78" s="502"/>
      <c r="H78" s="73" t="s">
        <v>2591</v>
      </c>
      <c r="I78" s="502"/>
      <c r="J78" s="502"/>
      <c r="K78" s="526"/>
      <c r="L78" s="527"/>
      <c r="M78" s="524"/>
      <c r="N78" s="524">
        <v>1</v>
      </c>
      <c r="O78" s="522"/>
      <c r="P78" s="522"/>
      <c r="Q78" s="522"/>
      <c r="R78" s="522"/>
      <c r="S78" s="522"/>
      <c r="T78" s="522"/>
      <c r="U78" s="522"/>
      <c r="V78" s="522"/>
      <c r="W78" s="522"/>
      <c r="X78" s="73" t="s">
        <v>2592</v>
      </c>
      <c r="Y78" s="73" t="s">
        <v>2401</v>
      </c>
      <c r="Z78" s="73" t="s">
        <v>2590</v>
      </c>
      <c r="AA78" s="528"/>
    </row>
    <row r="79" spans="2:27" s="80" customFormat="1" ht="127.5" x14ac:dyDescent="0.25">
      <c r="B79" s="484"/>
      <c r="C79" s="485"/>
      <c r="D79" s="485"/>
      <c r="E79" s="484"/>
      <c r="F79" s="502"/>
      <c r="G79" s="502"/>
      <c r="H79" s="73" t="s">
        <v>2593</v>
      </c>
      <c r="I79" s="502"/>
      <c r="J79" s="502"/>
      <c r="K79" s="529"/>
      <c r="L79" s="527"/>
      <c r="M79" s="524"/>
      <c r="N79" s="524"/>
      <c r="O79" s="524">
        <v>1</v>
      </c>
      <c r="P79" s="522"/>
      <c r="Q79" s="522"/>
      <c r="R79" s="522"/>
      <c r="S79" s="522"/>
      <c r="T79" s="522"/>
      <c r="U79" s="522"/>
      <c r="V79" s="522"/>
      <c r="W79" s="522"/>
      <c r="X79" s="73" t="s">
        <v>2570</v>
      </c>
      <c r="Y79" s="73" t="s">
        <v>2401</v>
      </c>
      <c r="Z79" s="73" t="s">
        <v>2590</v>
      </c>
      <c r="AA79" s="530"/>
    </row>
    <row r="80" spans="2:27" s="80" customFormat="1" ht="127.5" x14ac:dyDescent="0.25">
      <c r="B80" s="484"/>
      <c r="C80" s="485"/>
      <c r="D80" s="485"/>
      <c r="E80" s="484"/>
      <c r="F80" s="502" t="s">
        <v>2594</v>
      </c>
      <c r="G80" s="502" t="s">
        <v>2595</v>
      </c>
      <c r="H80" s="73" t="s">
        <v>2596</v>
      </c>
      <c r="I80" s="502" t="s">
        <v>2597</v>
      </c>
      <c r="J80" s="502" t="s">
        <v>2598</v>
      </c>
      <c r="K80" s="526">
        <v>1</v>
      </c>
      <c r="L80" s="524"/>
      <c r="M80" s="524">
        <v>1</v>
      </c>
      <c r="N80" s="522"/>
      <c r="O80" s="522"/>
      <c r="P80" s="522"/>
      <c r="Q80" s="522"/>
      <c r="R80" s="522"/>
      <c r="S80" s="522"/>
      <c r="T80" s="522"/>
      <c r="U80" s="522"/>
      <c r="V80" s="522"/>
      <c r="W80" s="522"/>
      <c r="X80" s="73" t="s">
        <v>2599</v>
      </c>
      <c r="Y80" s="73" t="s">
        <v>2401</v>
      </c>
      <c r="Z80" s="73" t="s">
        <v>2590</v>
      </c>
      <c r="AA80" s="530"/>
    </row>
    <row r="81" spans="2:27" s="80" customFormat="1" ht="127.5" x14ac:dyDescent="0.25">
      <c r="B81" s="484"/>
      <c r="C81" s="485"/>
      <c r="D81" s="485"/>
      <c r="E81" s="484"/>
      <c r="F81" s="502"/>
      <c r="G81" s="502"/>
      <c r="H81" s="73" t="s">
        <v>2600</v>
      </c>
      <c r="I81" s="502"/>
      <c r="J81" s="502"/>
      <c r="K81" s="529"/>
      <c r="L81" s="522"/>
      <c r="M81" s="522"/>
      <c r="N81" s="524">
        <v>1</v>
      </c>
      <c r="O81" s="522"/>
      <c r="P81" s="522"/>
      <c r="Q81" s="522"/>
      <c r="R81" s="522"/>
      <c r="S81" s="522"/>
      <c r="T81" s="522"/>
      <c r="U81" s="522"/>
      <c r="V81" s="522"/>
      <c r="W81" s="522"/>
      <c r="X81" s="73" t="s">
        <v>2599</v>
      </c>
      <c r="Y81" s="73" t="s">
        <v>2401</v>
      </c>
      <c r="Z81" s="73" t="s">
        <v>2590</v>
      </c>
      <c r="AA81" s="530"/>
    </row>
    <row r="82" spans="2:27" s="80" customFormat="1" ht="127.5" x14ac:dyDescent="0.25">
      <c r="B82" s="484"/>
      <c r="C82" s="485"/>
      <c r="D82" s="485"/>
      <c r="E82" s="484"/>
      <c r="F82" s="502"/>
      <c r="G82" s="502"/>
      <c r="H82" s="73" t="s">
        <v>2601</v>
      </c>
      <c r="I82" s="502"/>
      <c r="J82" s="502"/>
      <c r="K82" s="529"/>
      <c r="L82" s="522"/>
      <c r="M82" s="522"/>
      <c r="N82" s="522"/>
      <c r="O82" s="524">
        <v>1</v>
      </c>
      <c r="P82" s="503"/>
      <c r="Q82" s="522"/>
      <c r="R82" s="522"/>
      <c r="S82" s="522"/>
      <c r="T82" s="522"/>
      <c r="U82" s="522"/>
      <c r="V82" s="522"/>
      <c r="W82" s="522"/>
      <c r="X82" s="73" t="s">
        <v>2599</v>
      </c>
      <c r="Y82" s="73" t="s">
        <v>2401</v>
      </c>
      <c r="Z82" s="73" t="s">
        <v>2590</v>
      </c>
      <c r="AA82" s="530"/>
    </row>
    <row r="83" spans="2:27" s="80" customFormat="1" ht="127.5" x14ac:dyDescent="0.25">
      <c r="B83" s="484"/>
      <c r="C83" s="485"/>
      <c r="D83" s="485"/>
      <c r="E83" s="484"/>
      <c r="F83" s="73" t="s">
        <v>2602</v>
      </c>
      <c r="G83" s="73" t="s">
        <v>2603</v>
      </c>
      <c r="H83" s="73" t="s">
        <v>2604</v>
      </c>
      <c r="I83" s="503" t="s">
        <v>2605</v>
      </c>
      <c r="J83" s="73" t="s">
        <v>2606</v>
      </c>
      <c r="K83" s="518">
        <v>1</v>
      </c>
      <c r="L83" s="522"/>
      <c r="M83" s="522"/>
      <c r="N83" s="522"/>
      <c r="O83" s="522"/>
      <c r="P83" s="524"/>
      <c r="Q83" s="524"/>
      <c r="R83" s="524">
        <v>1</v>
      </c>
      <c r="S83" s="522"/>
      <c r="T83" s="522"/>
      <c r="U83" s="522"/>
      <c r="V83" s="522"/>
      <c r="W83" s="522"/>
      <c r="X83" s="73" t="s">
        <v>2605</v>
      </c>
      <c r="Y83" s="73" t="s">
        <v>2401</v>
      </c>
      <c r="Z83" s="73" t="s">
        <v>2590</v>
      </c>
      <c r="AA83" s="530"/>
    </row>
    <row r="84" spans="2:27" s="80" customFormat="1" ht="127.5" x14ac:dyDescent="0.25">
      <c r="B84" s="484"/>
      <c r="C84" s="485"/>
      <c r="D84" s="485"/>
      <c r="E84" s="484"/>
      <c r="F84" s="502" t="s">
        <v>2607</v>
      </c>
      <c r="G84" s="502" t="s">
        <v>2608</v>
      </c>
      <c r="H84" s="73" t="s">
        <v>2609</v>
      </c>
      <c r="I84" s="73" t="s">
        <v>1396</v>
      </c>
      <c r="J84" s="73" t="s">
        <v>891</v>
      </c>
      <c r="K84" s="521">
        <v>1</v>
      </c>
      <c r="L84" s="522"/>
      <c r="M84" s="522"/>
      <c r="N84" s="522"/>
      <c r="O84" s="522"/>
      <c r="P84" s="522"/>
      <c r="Q84" s="522"/>
      <c r="R84" s="522"/>
      <c r="S84" s="522"/>
      <c r="T84" s="522">
        <v>1</v>
      </c>
      <c r="U84" s="522"/>
      <c r="V84" s="522"/>
      <c r="W84" s="522"/>
      <c r="X84" s="73" t="s">
        <v>2550</v>
      </c>
      <c r="Y84" s="73" t="s">
        <v>2401</v>
      </c>
      <c r="Z84" s="73" t="s">
        <v>2590</v>
      </c>
      <c r="AA84" s="530"/>
    </row>
    <row r="85" spans="2:27" s="80" customFormat="1" ht="127.5" x14ac:dyDescent="0.25">
      <c r="B85" s="484"/>
      <c r="C85" s="485"/>
      <c r="D85" s="485"/>
      <c r="E85" s="484"/>
      <c r="F85" s="502"/>
      <c r="G85" s="502"/>
      <c r="H85" s="73" t="s">
        <v>2610</v>
      </c>
      <c r="I85" s="73" t="s">
        <v>2611</v>
      </c>
      <c r="J85" s="73" t="s">
        <v>2612</v>
      </c>
      <c r="K85" s="523">
        <v>1</v>
      </c>
      <c r="L85" s="522"/>
      <c r="M85" s="522"/>
      <c r="N85" s="522"/>
      <c r="O85" s="522"/>
      <c r="P85" s="522"/>
      <c r="Q85" s="522"/>
      <c r="R85" s="522"/>
      <c r="S85" s="522"/>
      <c r="T85" s="522"/>
      <c r="U85" s="524">
        <v>1</v>
      </c>
      <c r="V85" s="522"/>
      <c r="W85" s="522"/>
      <c r="X85" s="73" t="s">
        <v>2570</v>
      </c>
      <c r="Y85" s="73" t="s">
        <v>2401</v>
      </c>
      <c r="Z85" s="73" t="s">
        <v>2590</v>
      </c>
      <c r="AA85" s="530"/>
    </row>
    <row r="86" spans="2:27" s="80" customFormat="1" ht="127.5" x14ac:dyDescent="0.25">
      <c r="B86" s="484"/>
      <c r="C86" s="485"/>
      <c r="D86" s="485"/>
      <c r="E86" s="484"/>
      <c r="F86" s="502" t="s">
        <v>2613</v>
      </c>
      <c r="G86" s="502" t="s">
        <v>2614</v>
      </c>
      <c r="H86" s="73" t="s">
        <v>2615</v>
      </c>
      <c r="I86" s="73" t="s">
        <v>2616</v>
      </c>
      <c r="J86" s="73" t="s">
        <v>2612</v>
      </c>
      <c r="K86" s="523">
        <v>1</v>
      </c>
      <c r="L86" s="522"/>
      <c r="M86" s="522"/>
      <c r="N86" s="522"/>
      <c r="O86" s="522"/>
      <c r="P86" s="522"/>
      <c r="Q86" s="522"/>
      <c r="R86" s="522"/>
      <c r="S86" s="522"/>
      <c r="T86" s="524">
        <v>1</v>
      </c>
      <c r="U86" s="522"/>
      <c r="V86" s="522"/>
      <c r="W86" s="522"/>
      <c r="X86" s="73" t="s">
        <v>2617</v>
      </c>
      <c r="Y86" s="73" t="s">
        <v>2401</v>
      </c>
      <c r="Z86" s="73" t="s">
        <v>2590</v>
      </c>
      <c r="AA86" s="530"/>
    </row>
    <row r="87" spans="2:27" s="80" customFormat="1" ht="127.5" x14ac:dyDescent="0.25">
      <c r="B87" s="484"/>
      <c r="C87" s="485"/>
      <c r="D87" s="485"/>
      <c r="E87" s="484"/>
      <c r="F87" s="502"/>
      <c r="G87" s="502"/>
      <c r="H87" s="73" t="s">
        <v>2618</v>
      </c>
      <c r="I87" s="73" t="s">
        <v>2619</v>
      </c>
      <c r="J87" s="73" t="s">
        <v>891</v>
      </c>
      <c r="K87" s="521">
        <v>1</v>
      </c>
      <c r="L87" s="531"/>
      <c r="M87" s="522"/>
      <c r="N87" s="522"/>
      <c r="O87" s="522"/>
      <c r="P87" s="522"/>
      <c r="Q87" s="522"/>
      <c r="R87" s="522"/>
      <c r="S87" s="522"/>
      <c r="T87" s="522">
        <v>1</v>
      </c>
      <c r="U87" s="522"/>
      <c r="V87" s="522"/>
      <c r="W87" s="522"/>
      <c r="X87" s="73" t="s">
        <v>2418</v>
      </c>
      <c r="Y87" s="73" t="s">
        <v>2401</v>
      </c>
      <c r="Z87" s="73" t="s">
        <v>2590</v>
      </c>
      <c r="AA87" s="530"/>
    </row>
    <row r="88" spans="2:27" s="80" customFormat="1" ht="102" x14ac:dyDescent="0.25">
      <c r="B88" s="484"/>
      <c r="C88" s="485"/>
      <c r="D88" s="485" t="s">
        <v>2394</v>
      </c>
      <c r="E88" s="532" t="s">
        <v>2620</v>
      </c>
      <c r="F88" s="502" t="s">
        <v>2621</v>
      </c>
      <c r="G88" s="502" t="s">
        <v>2622</v>
      </c>
      <c r="H88" s="73" t="s">
        <v>2623</v>
      </c>
      <c r="I88" s="73" t="s">
        <v>2624</v>
      </c>
      <c r="J88" s="73" t="s">
        <v>2625</v>
      </c>
      <c r="K88" s="523">
        <v>1</v>
      </c>
      <c r="L88" s="531"/>
      <c r="M88" s="522"/>
      <c r="N88" s="524"/>
      <c r="O88" s="522"/>
      <c r="P88" s="522"/>
      <c r="Q88" s="533">
        <v>1</v>
      </c>
      <c r="R88" s="522"/>
      <c r="S88" s="522"/>
      <c r="T88" s="522"/>
      <c r="U88" s="522"/>
      <c r="V88" s="522"/>
      <c r="W88" s="522"/>
      <c r="X88" s="503" t="s">
        <v>2624</v>
      </c>
      <c r="Y88" s="73" t="s">
        <v>2401</v>
      </c>
      <c r="Z88" s="73" t="s">
        <v>2626</v>
      </c>
      <c r="AA88" s="503"/>
    </row>
    <row r="89" spans="2:27" s="80" customFormat="1" ht="153" x14ac:dyDescent="0.25">
      <c r="B89" s="484"/>
      <c r="C89" s="485"/>
      <c r="D89" s="485"/>
      <c r="E89" s="532"/>
      <c r="F89" s="502"/>
      <c r="G89" s="502"/>
      <c r="H89" s="73" t="s">
        <v>2627</v>
      </c>
      <c r="I89" s="73"/>
      <c r="J89" s="73"/>
      <c r="K89" s="521"/>
      <c r="L89" s="531"/>
      <c r="M89" s="522"/>
      <c r="N89" s="522"/>
      <c r="O89" s="524"/>
      <c r="P89" s="522"/>
      <c r="Q89" s="522"/>
      <c r="R89" s="533">
        <v>1</v>
      </c>
      <c r="S89" s="522"/>
      <c r="T89" s="522"/>
      <c r="U89" s="522"/>
      <c r="V89" s="522"/>
      <c r="W89" s="522"/>
      <c r="X89" s="503" t="s">
        <v>2628</v>
      </c>
      <c r="Y89" s="73" t="s">
        <v>2401</v>
      </c>
      <c r="Z89" s="73" t="s">
        <v>2626</v>
      </c>
      <c r="AA89" s="503" t="s">
        <v>869</v>
      </c>
    </row>
    <row r="90" spans="2:27" s="80" customFormat="1" ht="76.5" x14ac:dyDescent="0.25">
      <c r="B90" s="484"/>
      <c r="C90" s="485"/>
      <c r="D90" s="485"/>
      <c r="E90" s="532"/>
      <c r="F90" s="502" t="s">
        <v>2629</v>
      </c>
      <c r="G90" s="502" t="s">
        <v>2630</v>
      </c>
      <c r="H90" s="73" t="s">
        <v>2631</v>
      </c>
      <c r="I90" s="73" t="s">
        <v>2632</v>
      </c>
      <c r="J90" s="73" t="s">
        <v>891</v>
      </c>
      <c r="K90" s="521">
        <v>1</v>
      </c>
      <c r="L90" s="531"/>
      <c r="M90" s="531"/>
      <c r="N90" s="531"/>
      <c r="O90" s="531"/>
      <c r="P90" s="531"/>
      <c r="Q90" s="531"/>
      <c r="R90" s="531"/>
      <c r="S90" s="531">
        <v>1</v>
      </c>
      <c r="T90" s="531"/>
      <c r="U90" s="531"/>
      <c r="V90" s="531"/>
      <c r="W90" s="531"/>
      <c r="X90" s="73" t="s">
        <v>2633</v>
      </c>
      <c r="Y90" s="73" t="s">
        <v>2401</v>
      </c>
      <c r="Z90" s="73" t="s">
        <v>2634</v>
      </c>
      <c r="AA90" s="530" t="s">
        <v>869</v>
      </c>
    </row>
    <row r="91" spans="2:27" s="80" customFormat="1" ht="76.5" x14ac:dyDescent="0.25">
      <c r="B91" s="484"/>
      <c r="C91" s="485"/>
      <c r="D91" s="485"/>
      <c r="E91" s="532"/>
      <c r="F91" s="502"/>
      <c r="G91" s="502"/>
      <c r="H91" s="73" t="s">
        <v>2635</v>
      </c>
      <c r="I91" s="73" t="s">
        <v>469</v>
      </c>
      <c r="J91" s="73" t="s">
        <v>891</v>
      </c>
      <c r="K91" s="521">
        <v>1</v>
      </c>
      <c r="L91" s="531"/>
      <c r="M91" s="531"/>
      <c r="N91" s="531"/>
      <c r="O91" s="531"/>
      <c r="P91" s="531"/>
      <c r="Q91" s="531"/>
      <c r="R91" s="531"/>
      <c r="S91" s="531">
        <v>1</v>
      </c>
      <c r="T91" s="531"/>
      <c r="U91" s="531"/>
      <c r="V91" s="531"/>
      <c r="W91" s="531"/>
      <c r="X91" s="73" t="s">
        <v>2636</v>
      </c>
      <c r="Y91" s="73" t="s">
        <v>2401</v>
      </c>
      <c r="Z91" s="73" t="s">
        <v>2634</v>
      </c>
      <c r="AA91" s="530"/>
    </row>
    <row r="92" spans="2:27" s="510" customFormat="1" ht="76.5" x14ac:dyDescent="0.25">
      <c r="B92" s="484"/>
      <c r="C92" s="485"/>
      <c r="D92" s="485"/>
      <c r="E92" s="532"/>
      <c r="F92" s="71" t="s">
        <v>2637</v>
      </c>
      <c r="G92" s="71" t="s">
        <v>2638</v>
      </c>
      <c r="H92" s="71" t="s">
        <v>2639</v>
      </c>
      <c r="I92" s="71" t="s">
        <v>469</v>
      </c>
      <c r="J92" s="71" t="s">
        <v>891</v>
      </c>
      <c r="K92" s="490">
        <v>1</v>
      </c>
      <c r="L92" s="498"/>
      <c r="M92" s="498"/>
      <c r="N92" s="498"/>
      <c r="O92" s="498"/>
      <c r="P92" s="498"/>
      <c r="Q92" s="498"/>
      <c r="R92" s="498"/>
      <c r="S92" s="498"/>
      <c r="T92" s="498">
        <v>1</v>
      </c>
      <c r="U92" s="498"/>
      <c r="V92" s="498"/>
      <c r="W92" s="498"/>
      <c r="X92" s="71" t="s">
        <v>2636</v>
      </c>
      <c r="Y92" s="71" t="s">
        <v>2401</v>
      </c>
      <c r="Z92" s="71" t="s">
        <v>2634</v>
      </c>
      <c r="AA92" s="530"/>
    </row>
    <row r="93" spans="2:27" s="80" customFormat="1" ht="102" x14ac:dyDescent="0.25">
      <c r="B93" s="484"/>
      <c r="C93" s="485"/>
      <c r="D93" s="485"/>
      <c r="E93" s="532"/>
      <c r="F93" s="502" t="s">
        <v>2640</v>
      </c>
      <c r="G93" s="502" t="s">
        <v>2641</v>
      </c>
      <c r="H93" s="73" t="s">
        <v>2642</v>
      </c>
      <c r="I93" s="73" t="s">
        <v>2643</v>
      </c>
      <c r="J93" s="73" t="s">
        <v>2644</v>
      </c>
      <c r="K93" s="523">
        <v>1</v>
      </c>
      <c r="L93" s="531"/>
      <c r="M93" s="531"/>
      <c r="N93" s="531"/>
      <c r="O93" s="531"/>
      <c r="P93" s="531"/>
      <c r="Q93" s="531"/>
      <c r="R93" s="531"/>
      <c r="S93" s="531"/>
      <c r="T93" s="531"/>
      <c r="U93" s="534">
        <v>0.2</v>
      </c>
      <c r="V93" s="534">
        <v>0.3</v>
      </c>
      <c r="W93" s="534">
        <v>0.5</v>
      </c>
      <c r="X93" s="73" t="s">
        <v>2645</v>
      </c>
      <c r="Y93" s="73" t="s">
        <v>2401</v>
      </c>
      <c r="Z93" s="73" t="s">
        <v>2634</v>
      </c>
      <c r="AA93" s="530"/>
    </row>
    <row r="94" spans="2:27" s="80" customFormat="1" ht="76.5" x14ac:dyDescent="0.25">
      <c r="B94" s="484"/>
      <c r="C94" s="485"/>
      <c r="D94" s="485"/>
      <c r="E94" s="532"/>
      <c r="F94" s="502"/>
      <c r="G94" s="502"/>
      <c r="H94" s="73" t="s">
        <v>2646</v>
      </c>
      <c r="I94" s="73" t="s">
        <v>2647</v>
      </c>
      <c r="J94" s="73" t="s">
        <v>430</v>
      </c>
      <c r="K94" s="521">
        <v>1</v>
      </c>
      <c r="L94" s="531"/>
      <c r="M94" s="531"/>
      <c r="N94" s="531"/>
      <c r="O94" s="531"/>
      <c r="P94" s="531"/>
      <c r="Q94" s="531"/>
      <c r="R94" s="531"/>
      <c r="S94" s="531"/>
      <c r="T94" s="531"/>
      <c r="U94" s="534"/>
      <c r="V94" s="531"/>
      <c r="W94" s="531">
        <v>1</v>
      </c>
      <c r="X94" s="73" t="s">
        <v>2648</v>
      </c>
      <c r="Y94" s="73" t="s">
        <v>2401</v>
      </c>
      <c r="Z94" s="73" t="s">
        <v>2634</v>
      </c>
      <c r="AA94" s="530"/>
    </row>
    <row r="95" spans="2:27" s="80" customFormat="1" ht="76.5" x14ac:dyDescent="0.25">
      <c r="B95" s="484"/>
      <c r="C95" s="485"/>
      <c r="D95" s="485"/>
      <c r="E95" s="532"/>
      <c r="F95" s="73" t="s">
        <v>2649</v>
      </c>
      <c r="G95" s="73" t="s">
        <v>2650</v>
      </c>
      <c r="H95" s="73" t="s">
        <v>869</v>
      </c>
      <c r="I95" s="73" t="s">
        <v>2651</v>
      </c>
      <c r="J95" s="73" t="s">
        <v>891</v>
      </c>
      <c r="K95" s="521">
        <v>1</v>
      </c>
      <c r="L95" s="531"/>
      <c r="M95" s="522"/>
      <c r="N95" s="522"/>
      <c r="O95" s="522"/>
      <c r="P95" s="522"/>
      <c r="Q95" s="522"/>
      <c r="R95" s="522"/>
      <c r="S95" s="522"/>
      <c r="T95" s="522"/>
      <c r="U95" s="522"/>
      <c r="V95" s="522"/>
      <c r="W95" s="531">
        <v>1</v>
      </c>
      <c r="X95" s="73" t="s">
        <v>2652</v>
      </c>
      <c r="Y95" s="73" t="s">
        <v>2401</v>
      </c>
      <c r="Z95" s="73" t="s">
        <v>2634</v>
      </c>
      <c r="AA95" s="530"/>
    </row>
    <row r="96" spans="2:27" s="80" customFormat="1" ht="102" x14ac:dyDescent="0.25">
      <c r="B96" s="484"/>
      <c r="C96" s="485"/>
      <c r="D96" s="485" t="s">
        <v>2394</v>
      </c>
      <c r="E96" s="535" t="s">
        <v>2653</v>
      </c>
      <c r="F96" s="536" t="s">
        <v>2654</v>
      </c>
      <c r="G96" s="73" t="s">
        <v>2655</v>
      </c>
      <c r="H96" s="536" t="s">
        <v>869</v>
      </c>
      <c r="I96" s="536" t="s">
        <v>2656</v>
      </c>
      <c r="J96" s="536" t="s">
        <v>2657</v>
      </c>
      <c r="K96" s="537"/>
      <c r="L96" s="536"/>
      <c r="M96" s="538">
        <v>1</v>
      </c>
      <c r="N96" s="489"/>
      <c r="O96" s="489"/>
      <c r="P96" s="489"/>
      <c r="Q96" s="489"/>
      <c r="R96" s="489"/>
      <c r="S96" s="489"/>
      <c r="T96" s="536"/>
      <c r="U96" s="536"/>
      <c r="V96" s="536"/>
      <c r="W96" s="536"/>
      <c r="X96" s="539" t="s">
        <v>2658</v>
      </c>
      <c r="Y96" s="73" t="s">
        <v>2401</v>
      </c>
      <c r="Z96" s="73" t="s">
        <v>2659</v>
      </c>
      <c r="AA96" s="528">
        <v>150000</v>
      </c>
    </row>
    <row r="97" spans="2:27" s="80" customFormat="1" ht="102" x14ac:dyDescent="0.25">
      <c r="B97" s="484"/>
      <c r="C97" s="485"/>
      <c r="D97" s="485"/>
      <c r="E97" s="535"/>
      <c r="F97" s="536" t="s">
        <v>2660</v>
      </c>
      <c r="G97" s="540" t="s">
        <v>2661</v>
      </c>
      <c r="H97" s="536" t="s">
        <v>869</v>
      </c>
      <c r="I97" s="536" t="s">
        <v>2662</v>
      </c>
      <c r="J97" s="536" t="s">
        <v>2663</v>
      </c>
      <c r="K97" s="537">
        <f t="shared" ref="K97:K103" si="1">+SUM(L97:W97)</f>
        <v>1</v>
      </c>
      <c r="L97" s="536"/>
      <c r="M97" s="536"/>
      <c r="N97" s="489"/>
      <c r="O97" s="489">
        <v>1</v>
      </c>
      <c r="P97" s="489"/>
      <c r="Q97" s="489"/>
      <c r="R97" s="489"/>
      <c r="S97" s="489"/>
      <c r="T97" s="536"/>
      <c r="U97" s="536"/>
      <c r="V97" s="536"/>
      <c r="W97" s="536"/>
      <c r="X97" s="539" t="s">
        <v>2664</v>
      </c>
      <c r="Y97" s="73" t="s">
        <v>2401</v>
      </c>
      <c r="Z97" s="73" t="s">
        <v>2659</v>
      </c>
      <c r="AA97" s="530"/>
    </row>
    <row r="98" spans="2:27" s="80" customFormat="1" ht="102" x14ac:dyDescent="0.25">
      <c r="B98" s="484"/>
      <c r="C98" s="485"/>
      <c r="D98" s="485"/>
      <c r="E98" s="535"/>
      <c r="F98" s="536" t="s">
        <v>2665</v>
      </c>
      <c r="G98" s="540"/>
      <c r="H98" s="536" t="s">
        <v>869</v>
      </c>
      <c r="I98" s="536" t="s">
        <v>2666</v>
      </c>
      <c r="J98" s="536" t="s">
        <v>2667</v>
      </c>
      <c r="K98" s="541">
        <f t="shared" si="1"/>
        <v>1</v>
      </c>
      <c r="L98" s="536"/>
      <c r="M98" s="536"/>
      <c r="N98" s="491"/>
      <c r="O98" s="491">
        <v>0.5</v>
      </c>
      <c r="P98" s="491">
        <v>0.5</v>
      </c>
      <c r="Q98" s="491"/>
      <c r="R98" s="491"/>
      <c r="S98" s="491"/>
      <c r="T98" s="538"/>
      <c r="U98" s="538"/>
      <c r="V98" s="538"/>
      <c r="W98" s="538"/>
      <c r="X98" s="539" t="s">
        <v>2668</v>
      </c>
      <c r="Y98" s="73" t="s">
        <v>2401</v>
      </c>
      <c r="Z98" s="73" t="s">
        <v>2659</v>
      </c>
      <c r="AA98" s="530"/>
    </row>
    <row r="99" spans="2:27" s="80" customFormat="1" ht="153" x14ac:dyDescent="0.25">
      <c r="B99" s="484"/>
      <c r="C99" s="485"/>
      <c r="D99" s="485"/>
      <c r="E99" s="535"/>
      <c r="F99" s="536" t="s">
        <v>2669</v>
      </c>
      <c r="G99" s="540"/>
      <c r="H99" s="536" t="s">
        <v>869</v>
      </c>
      <c r="I99" s="536" t="s">
        <v>2400</v>
      </c>
      <c r="J99" s="536" t="s">
        <v>891</v>
      </c>
      <c r="K99" s="537">
        <f t="shared" si="1"/>
        <v>1</v>
      </c>
      <c r="L99" s="536"/>
      <c r="M99" s="536"/>
      <c r="N99" s="489"/>
      <c r="O99" s="489"/>
      <c r="P99" s="489">
        <v>1</v>
      </c>
      <c r="Q99" s="489"/>
      <c r="R99" s="489"/>
      <c r="S99" s="489"/>
      <c r="T99" s="536"/>
      <c r="U99" s="536"/>
      <c r="V99" s="536"/>
      <c r="W99" s="536"/>
      <c r="X99" s="539" t="s">
        <v>2670</v>
      </c>
      <c r="Y99" s="73" t="s">
        <v>2401</v>
      </c>
      <c r="Z99" s="73" t="s">
        <v>2659</v>
      </c>
      <c r="AA99" s="530"/>
    </row>
    <row r="100" spans="2:27" s="80" customFormat="1" ht="102" x14ac:dyDescent="0.25">
      <c r="B100" s="484"/>
      <c r="C100" s="485"/>
      <c r="D100" s="485"/>
      <c r="E100" s="535"/>
      <c r="F100" s="536" t="s">
        <v>2671</v>
      </c>
      <c r="G100" s="540"/>
      <c r="H100" s="536" t="s">
        <v>869</v>
      </c>
      <c r="I100" s="536" t="s">
        <v>2672</v>
      </c>
      <c r="J100" s="536" t="s">
        <v>2673</v>
      </c>
      <c r="K100" s="537">
        <f t="shared" si="1"/>
        <v>5</v>
      </c>
      <c r="L100" s="536"/>
      <c r="M100" s="536"/>
      <c r="N100" s="489"/>
      <c r="O100" s="489"/>
      <c r="P100" s="489"/>
      <c r="Q100" s="489">
        <v>1</v>
      </c>
      <c r="R100" s="489">
        <v>1</v>
      </c>
      <c r="S100" s="489">
        <v>1</v>
      </c>
      <c r="T100" s="536">
        <v>1</v>
      </c>
      <c r="U100" s="536">
        <v>1</v>
      </c>
      <c r="V100" s="536"/>
      <c r="W100" s="536"/>
      <c r="X100" s="539" t="s">
        <v>2674</v>
      </c>
      <c r="Y100" s="73" t="s">
        <v>2401</v>
      </c>
      <c r="Z100" s="73" t="s">
        <v>2659</v>
      </c>
      <c r="AA100" s="530"/>
    </row>
    <row r="101" spans="2:27" s="80" customFormat="1" ht="76.5" x14ac:dyDescent="0.25">
      <c r="B101" s="484"/>
      <c r="C101" s="485"/>
      <c r="D101" s="485"/>
      <c r="E101" s="535"/>
      <c r="F101" s="536" t="s">
        <v>2675</v>
      </c>
      <c r="G101" s="540"/>
      <c r="H101" s="536" t="s">
        <v>869</v>
      </c>
      <c r="I101" s="536" t="s">
        <v>2656</v>
      </c>
      <c r="J101" s="536" t="s">
        <v>2657</v>
      </c>
      <c r="K101" s="542">
        <v>1</v>
      </c>
      <c r="L101" s="536"/>
      <c r="M101" s="536"/>
      <c r="N101" s="489"/>
      <c r="O101" s="489"/>
      <c r="P101" s="489"/>
      <c r="Q101" s="489"/>
      <c r="R101" s="491">
        <v>1</v>
      </c>
      <c r="S101" s="489"/>
      <c r="T101" s="536"/>
      <c r="U101" s="536"/>
      <c r="V101" s="536"/>
      <c r="W101" s="536"/>
      <c r="X101" s="539" t="s">
        <v>2556</v>
      </c>
      <c r="Y101" s="73" t="s">
        <v>2401</v>
      </c>
      <c r="Z101" s="73" t="s">
        <v>2659</v>
      </c>
      <c r="AA101" s="530"/>
    </row>
    <row r="102" spans="2:27" s="80" customFormat="1" ht="76.5" x14ac:dyDescent="0.25">
      <c r="B102" s="484"/>
      <c r="C102" s="485"/>
      <c r="D102" s="485"/>
      <c r="E102" s="535"/>
      <c r="F102" s="536" t="s">
        <v>2676</v>
      </c>
      <c r="G102" s="540"/>
      <c r="H102" s="536" t="s">
        <v>869</v>
      </c>
      <c r="I102" s="536" t="s">
        <v>2656</v>
      </c>
      <c r="J102" s="536" t="s">
        <v>2657</v>
      </c>
      <c r="K102" s="541">
        <f t="shared" si="1"/>
        <v>1</v>
      </c>
      <c r="L102" s="536"/>
      <c r="M102" s="536"/>
      <c r="N102" s="489"/>
      <c r="O102" s="489"/>
      <c r="P102" s="489"/>
      <c r="Q102" s="489"/>
      <c r="R102" s="489"/>
      <c r="S102" s="489"/>
      <c r="T102" s="536"/>
      <c r="U102" s="536"/>
      <c r="V102" s="538">
        <v>1</v>
      </c>
      <c r="W102" s="536"/>
      <c r="X102" s="539" t="s">
        <v>2556</v>
      </c>
      <c r="Y102" s="73" t="s">
        <v>2401</v>
      </c>
      <c r="Z102" s="73" t="s">
        <v>2659</v>
      </c>
      <c r="AA102" s="530"/>
    </row>
    <row r="103" spans="2:27" s="80" customFormat="1" ht="76.5" x14ac:dyDescent="0.25">
      <c r="B103" s="484"/>
      <c r="C103" s="485"/>
      <c r="D103" s="485"/>
      <c r="E103" s="535"/>
      <c r="F103" s="536" t="s">
        <v>2677</v>
      </c>
      <c r="G103" s="540"/>
      <c r="H103" s="536" t="s">
        <v>869</v>
      </c>
      <c r="I103" s="536" t="s">
        <v>2678</v>
      </c>
      <c r="J103" s="536" t="s">
        <v>891</v>
      </c>
      <c r="K103" s="537">
        <f t="shared" si="1"/>
        <v>1</v>
      </c>
      <c r="L103" s="536"/>
      <c r="M103" s="536"/>
      <c r="N103" s="489"/>
      <c r="O103" s="489"/>
      <c r="P103" s="489"/>
      <c r="Q103" s="489"/>
      <c r="R103" s="489"/>
      <c r="S103" s="489"/>
      <c r="T103" s="536"/>
      <c r="U103" s="536"/>
      <c r="V103" s="536"/>
      <c r="W103" s="536">
        <v>1</v>
      </c>
      <c r="X103" s="539" t="s">
        <v>299</v>
      </c>
      <c r="Y103" s="73" t="s">
        <v>2401</v>
      </c>
      <c r="Z103" s="73" t="s">
        <v>2659</v>
      </c>
      <c r="AA103" s="530"/>
    </row>
    <row r="104" spans="2:27" s="80" customFormat="1" ht="127.5" x14ac:dyDescent="0.25">
      <c r="B104" s="484"/>
      <c r="C104" s="485"/>
      <c r="D104" s="485" t="s">
        <v>2394</v>
      </c>
      <c r="E104" s="535" t="s">
        <v>2679</v>
      </c>
      <c r="F104" s="540" t="s">
        <v>2680</v>
      </c>
      <c r="G104" s="540" t="s">
        <v>2681</v>
      </c>
      <c r="H104" s="536" t="s">
        <v>2682</v>
      </c>
      <c r="I104" s="73" t="s">
        <v>2683</v>
      </c>
      <c r="J104" s="73" t="s">
        <v>891</v>
      </c>
      <c r="K104" s="521">
        <v>1</v>
      </c>
      <c r="L104" s="538"/>
      <c r="M104" s="543"/>
      <c r="N104" s="489">
        <v>1</v>
      </c>
      <c r="O104" s="489"/>
      <c r="P104" s="489"/>
      <c r="Q104" s="489"/>
      <c r="R104" s="489"/>
      <c r="S104" s="489"/>
      <c r="T104" s="536"/>
      <c r="U104" s="536"/>
      <c r="V104" s="536"/>
      <c r="W104" s="536"/>
      <c r="X104" s="73" t="s">
        <v>2684</v>
      </c>
      <c r="Y104" s="73" t="s">
        <v>2401</v>
      </c>
      <c r="Z104" s="73" t="s">
        <v>2685</v>
      </c>
      <c r="AA104" s="528">
        <v>200000</v>
      </c>
    </row>
    <row r="105" spans="2:27" s="80" customFormat="1" ht="127.5" x14ac:dyDescent="0.25">
      <c r="B105" s="484"/>
      <c r="C105" s="485"/>
      <c r="D105" s="485"/>
      <c r="E105" s="535"/>
      <c r="F105" s="540"/>
      <c r="G105" s="540"/>
      <c r="H105" s="536" t="s">
        <v>2686</v>
      </c>
      <c r="I105" s="73" t="s">
        <v>589</v>
      </c>
      <c r="J105" s="73" t="s">
        <v>891</v>
      </c>
      <c r="K105" s="521">
        <v>1</v>
      </c>
      <c r="L105" s="536"/>
      <c r="M105" s="536"/>
      <c r="N105" s="491"/>
      <c r="O105" s="492">
        <v>1</v>
      </c>
      <c r="P105" s="492">
        <v>1</v>
      </c>
      <c r="Q105" s="492"/>
      <c r="R105" s="492"/>
      <c r="S105" s="492">
        <v>0.6</v>
      </c>
      <c r="T105" s="543">
        <v>1</v>
      </c>
      <c r="U105" s="543">
        <v>1</v>
      </c>
      <c r="V105" s="543">
        <v>1</v>
      </c>
      <c r="W105" s="543">
        <v>1</v>
      </c>
      <c r="X105" s="73" t="s">
        <v>2687</v>
      </c>
      <c r="Y105" s="73" t="s">
        <v>2401</v>
      </c>
      <c r="Z105" s="73" t="s">
        <v>2685</v>
      </c>
      <c r="AA105" s="530"/>
    </row>
    <row r="106" spans="2:27" s="80" customFormat="1" ht="178.5" x14ac:dyDescent="0.25">
      <c r="B106" s="484"/>
      <c r="C106" s="485"/>
      <c r="D106" s="501"/>
      <c r="E106" s="501"/>
      <c r="F106" s="73" t="s">
        <v>2688</v>
      </c>
      <c r="G106" s="73" t="s">
        <v>2689</v>
      </c>
      <c r="H106" s="503"/>
      <c r="I106" s="73" t="s">
        <v>891</v>
      </c>
      <c r="J106" s="503" t="s">
        <v>2690</v>
      </c>
      <c r="K106" s="504">
        <f t="shared" ref="K106:K123" si="2">+SUM(L106:W106)</f>
        <v>1</v>
      </c>
      <c r="L106" s="503"/>
      <c r="M106" s="503"/>
      <c r="N106" s="503"/>
      <c r="O106" s="503"/>
      <c r="P106" s="503">
        <v>1</v>
      </c>
      <c r="Q106" s="503"/>
      <c r="R106" s="503"/>
      <c r="S106" s="503"/>
      <c r="T106" s="503"/>
      <c r="U106" s="503"/>
      <c r="V106" s="503"/>
      <c r="W106" s="503"/>
      <c r="X106" s="503" t="s">
        <v>2450</v>
      </c>
      <c r="Y106" s="73" t="s">
        <v>2446</v>
      </c>
      <c r="Z106" s="503" t="s">
        <v>2447</v>
      </c>
      <c r="AA106" s="503"/>
    </row>
    <row r="107" spans="2:27" s="80" customFormat="1" ht="229.5" x14ac:dyDescent="0.25">
      <c r="B107" s="484"/>
      <c r="C107" s="485"/>
      <c r="D107" s="501"/>
      <c r="E107" s="73"/>
      <c r="F107" s="73" t="s">
        <v>2691</v>
      </c>
      <c r="G107" s="73" t="s">
        <v>2692</v>
      </c>
      <c r="H107" s="73"/>
      <c r="I107" s="73" t="s">
        <v>891</v>
      </c>
      <c r="J107" s="73" t="s">
        <v>2693</v>
      </c>
      <c r="K107" s="504">
        <f t="shared" si="2"/>
        <v>180</v>
      </c>
      <c r="L107" s="503">
        <v>15</v>
      </c>
      <c r="M107" s="503">
        <v>15</v>
      </c>
      <c r="N107" s="503">
        <v>15</v>
      </c>
      <c r="O107" s="503">
        <v>15</v>
      </c>
      <c r="P107" s="503">
        <v>15</v>
      </c>
      <c r="Q107" s="503">
        <v>15</v>
      </c>
      <c r="R107" s="503">
        <v>15</v>
      </c>
      <c r="S107" s="503">
        <v>15</v>
      </c>
      <c r="T107" s="503">
        <v>15</v>
      </c>
      <c r="U107" s="503">
        <v>15</v>
      </c>
      <c r="V107" s="503">
        <v>15</v>
      </c>
      <c r="W107" s="503">
        <v>15</v>
      </c>
      <c r="X107" s="503" t="s">
        <v>1601</v>
      </c>
      <c r="Y107" s="73" t="s">
        <v>2446</v>
      </c>
      <c r="Z107" s="503" t="s">
        <v>2447</v>
      </c>
      <c r="AA107" s="503"/>
    </row>
    <row r="108" spans="2:27" s="80" customFormat="1" ht="102" x14ac:dyDescent="0.25">
      <c r="B108" s="484"/>
      <c r="C108" s="485"/>
      <c r="D108" s="501"/>
      <c r="E108" s="73"/>
      <c r="F108" s="73" t="s">
        <v>2694</v>
      </c>
      <c r="G108" s="73" t="s">
        <v>2695</v>
      </c>
      <c r="H108" s="73"/>
      <c r="I108" s="73" t="s">
        <v>891</v>
      </c>
      <c r="J108" s="73" t="s">
        <v>2693</v>
      </c>
      <c r="K108" s="504">
        <f t="shared" si="2"/>
        <v>2</v>
      </c>
      <c r="L108" s="503"/>
      <c r="M108" s="503"/>
      <c r="N108" s="503"/>
      <c r="O108" s="503"/>
      <c r="P108" s="503">
        <v>1</v>
      </c>
      <c r="Q108" s="503"/>
      <c r="R108" s="503"/>
      <c r="S108" s="503"/>
      <c r="T108" s="503"/>
      <c r="U108" s="503">
        <v>1</v>
      </c>
      <c r="V108" s="503"/>
      <c r="W108" s="503"/>
      <c r="X108" s="503" t="s">
        <v>1464</v>
      </c>
      <c r="Y108" s="73" t="s">
        <v>2446</v>
      </c>
      <c r="Z108" s="503" t="s">
        <v>2447</v>
      </c>
      <c r="AA108" s="503"/>
    </row>
    <row r="109" spans="2:27" s="80" customFormat="1" ht="127.5" x14ac:dyDescent="0.25">
      <c r="B109" s="484"/>
      <c r="C109" s="485"/>
      <c r="D109" s="501"/>
      <c r="E109" s="73"/>
      <c r="F109" s="502" t="s">
        <v>2696</v>
      </c>
      <c r="G109" s="502" t="s">
        <v>2697</v>
      </c>
      <c r="H109" s="73" t="s">
        <v>2698</v>
      </c>
      <c r="I109" s="73" t="s">
        <v>891</v>
      </c>
      <c r="J109" s="73" t="s">
        <v>2699</v>
      </c>
      <c r="K109" s="504">
        <f t="shared" si="2"/>
        <v>2</v>
      </c>
      <c r="L109" s="503"/>
      <c r="M109" s="503"/>
      <c r="N109" s="503"/>
      <c r="O109" s="503"/>
      <c r="P109" s="503"/>
      <c r="Q109" s="503">
        <v>1</v>
      </c>
      <c r="R109" s="503"/>
      <c r="S109" s="503"/>
      <c r="T109" s="503"/>
      <c r="U109" s="503"/>
      <c r="V109" s="503"/>
      <c r="W109" s="503">
        <v>1</v>
      </c>
      <c r="X109" s="503" t="s">
        <v>2700</v>
      </c>
      <c r="Y109" s="73" t="s">
        <v>2446</v>
      </c>
      <c r="Z109" s="503" t="s">
        <v>2447</v>
      </c>
      <c r="AA109" s="503"/>
    </row>
    <row r="110" spans="2:27" s="80" customFormat="1" ht="76.5" x14ac:dyDescent="0.25">
      <c r="B110" s="484"/>
      <c r="C110" s="485"/>
      <c r="D110" s="501"/>
      <c r="E110" s="501"/>
      <c r="F110" s="502"/>
      <c r="G110" s="502"/>
      <c r="H110" s="73" t="s">
        <v>2701</v>
      </c>
      <c r="I110" s="73" t="s">
        <v>891</v>
      </c>
      <c r="J110" s="73" t="s">
        <v>2702</v>
      </c>
      <c r="K110" s="504">
        <f t="shared" si="2"/>
        <v>2</v>
      </c>
      <c r="L110" s="503">
        <v>1</v>
      </c>
      <c r="M110" s="503"/>
      <c r="N110" s="503"/>
      <c r="O110" s="503"/>
      <c r="P110" s="503"/>
      <c r="Q110" s="503"/>
      <c r="R110" s="503">
        <v>1</v>
      </c>
      <c r="S110" s="503"/>
      <c r="T110" s="503"/>
      <c r="U110" s="503"/>
      <c r="V110" s="503"/>
      <c r="W110" s="503"/>
      <c r="X110" s="503" t="s">
        <v>299</v>
      </c>
      <c r="Y110" s="73" t="s">
        <v>2446</v>
      </c>
      <c r="Z110" s="503" t="s">
        <v>2447</v>
      </c>
      <c r="AA110" s="503"/>
    </row>
    <row r="111" spans="2:27" s="80" customFormat="1" ht="153" x14ac:dyDescent="0.25">
      <c r="B111" s="484"/>
      <c r="C111" s="485"/>
      <c r="D111" s="501"/>
      <c r="E111" s="501"/>
      <c r="F111" s="73" t="s">
        <v>2703</v>
      </c>
      <c r="G111" s="73" t="s">
        <v>2704</v>
      </c>
      <c r="H111" s="73"/>
      <c r="I111" s="73" t="s">
        <v>891</v>
      </c>
      <c r="J111" s="73" t="s">
        <v>2693</v>
      </c>
      <c r="K111" s="504">
        <f t="shared" si="2"/>
        <v>12</v>
      </c>
      <c r="L111" s="503">
        <v>1</v>
      </c>
      <c r="M111" s="503">
        <v>1</v>
      </c>
      <c r="N111" s="503">
        <v>1</v>
      </c>
      <c r="O111" s="503">
        <v>1</v>
      </c>
      <c r="P111" s="503">
        <v>1</v>
      </c>
      <c r="Q111" s="503">
        <v>1</v>
      </c>
      <c r="R111" s="503">
        <v>1</v>
      </c>
      <c r="S111" s="503">
        <v>1</v>
      </c>
      <c r="T111" s="503">
        <v>1</v>
      </c>
      <c r="U111" s="503">
        <v>1</v>
      </c>
      <c r="V111" s="503">
        <v>1</v>
      </c>
      <c r="W111" s="503">
        <v>1</v>
      </c>
      <c r="X111" s="503" t="s">
        <v>1601</v>
      </c>
      <c r="Y111" s="73" t="s">
        <v>2446</v>
      </c>
      <c r="Z111" s="503" t="s">
        <v>2447</v>
      </c>
      <c r="AA111" s="503"/>
    </row>
    <row r="112" spans="2:27" s="80" customFormat="1" ht="357" x14ac:dyDescent="0.25">
      <c r="B112" s="484"/>
      <c r="C112" s="485"/>
      <c r="D112" s="501"/>
      <c r="E112" s="501"/>
      <c r="F112" s="502" t="s">
        <v>2705</v>
      </c>
      <c r="G112" s="73" t="s">
        <v>2706</v>
      </c>
      <c r="H112" s="73" t="s">
        <v>2707</v>
      </c>
      <c r="I112" s="73" t="s">
        <v>891</v>
      </c>
      <c r="J112" s="73" t="s">
        <v>2708</v>
      </c>
      <c r="K112" s="504">
        <f t="shared" si="2"/>
        <v>12</v>
      </c>
      <c r="L112" s="503">
        <v>1</v>
      </c>
      <c r="M112" s="503">
        <v>1</v>
      </c>
      <c r="N112" s="503">
        <v>1</v>
      </c>
      <c r="O112" s="503">
        <v>1</v>
      </c>
      <c r="P112" s="503">
        <v>1</v>
      </c>
      <c r="Q112" s="503">
        <v>1</v>
      </c>
      <c r="R112" s="503">
        <v>1</v>
      </c>
      <c r="S112" s="503">
        <v>1</v>
      </c>
      <c r="T112" s="503">
        <v>1</v>
      </c>
      <c r="U112" s="503">
        <v>1</v>
      </c>
      <c r="V112" s="503">
        <v>1</v>
      </c>
      <c r="W112" s="503">
        <v>1</v>
      </c>
      <c r="X112" s="503" t="s">
        <v>2709</v>
      </c>
      <c r="Y112" s="73" t="s">
        <v>2446</v>
      </c>
      <c r="Z112" s="503" t="s">
        <v>2447</v>
      </c>
      <c r="AA112" s="503"/>
    </row>
    <row r="113" spans="2:27" s="80" customFormat="1" ht="76.5" x14ac:dyDescent="0.25">
      <c r="B113" s="484"/>
      <c r="C113" s="485"/>
      <c r="D113" s="501"/>
      <c r="E113" s="501"/>
      <c r="F113" s="502"/>
      <c r="G113" s="73" t="s">
        <v>2710</v>
      </c>
      <c r="H113" s="73" t="s">
        <v>2711</v>
      </c>
      <c r="I113" s="73" t="s">
        <v>891</v>
      </c>
      <c r="J113" s="73" t="s">
        <v>2693</v>
      </c>
      <c r="K113" s="504">
        <f t="shared" si="2"/>
        <v>12</v>
      </c>
      <c r="L113" s="503">
        <v>1</v>
      </c>
      <c r="M113" s="503">
        <v>1</v>
      </c>
      <c r="N113" s="503">
        <v>1</v>
      </c>
      <c r="O113" s="503">
        <v>1</v>
      </c>
      <c r="P113" s="503">
        <v>1</v>
      </c>
      <c r="Q113" s="503">
        <v>1</v>
      </c>
      <c r="R113" s="503">
        <v>1</v>
      </c>
      <c r="S113" s="503">
        <v>1</v>
      </c>
      <c r="T113" s="503">
        <v>1</v>
      </c>
      <c r="U113" s="503">
        <v>1</v>
      </c>
      <c r="V113" s="503">
        <v>1</v>
      </c>
      <c r="W113" s="503">
        <v>1</v>
      </c>
      <c r="X113" s="503" t="s">
        <v>1464</v>
      </c>
      <c r="Y113" s="73" t="s">
        <v>2446</v>
      </c>
      <c r="Z113" s="503" t="s">
        <v>2447</v>
      </c>
      <c r="AA113" s="503"/>
    </row>
    <row r="114" spans="2:27" s="80" customFormat="1" ht="76.5" x14ac:dyDescent="0.25">
      <c r="B114" s="484"/>
      <c r="C114" s="485"/>
      <c r="D114" s="501"/>
      <c r="E114" s="501"/>
      <c r="F114" s="502" t="s">
        <v>2712</v>
      </c>
      <c r="G114" s="502" t="s">
        <v>2713</v>
      </c>
      <c r="H114" s="73" t="s">
        <v>2714</v>
      </c>
      <c r="I114" s="73" t="s">
        <v>891</v>
      </c>
      <c r="J114" s="73" t="s">
        <v>2693</v>
      </c>
      <c r="K114" s="504">
        <f t="shared" si="2"/>
        <v>12</v>
      </c>
      <c r="L114" s="503">
        <v>1</v>
      </c>
      <c r="M114" s="503">
        <v>1</v>
      </c>
      <c r="N114" s="503">
        <v>1</v>
      </c>
      <c r="O114" s="503">
        <v>1</v>
      </c>
      <c r="P114" s="503">
        <v>1</v>
      </c>
      <c r="Q114" s="503">
        <v>1</v>
      </c>
      <c r="R114" s="503">
        <v>1</v>
      </c>
      <c r="S114" s="503">
        <v>1</v>
      </c>
      <c r="T114" s="503">
        <v>1</v>
      </c>
      <c r="U114" s="503">
        <v>1</v>
      </c>
      <c r="V114" s="503">
        <v>1</v>
      </c>
      <c r="W114" s="503">
        <v>1</v>
      </c>
      <c r="X114" s="503" t="s">
        <v>1464</v>
      </c>
      <c r="Y114" s="73" t="s">
        <v>2446</v>
      </c>
      <c r="Z114" s="503" t="s">
        <v>2447</v>
      </c>
      <c r="AA114" s="503"/>
    </row>
    <row r="115" spans="2:27" s="80" customFormat="1" ht="76.5" x14ac:dyDescent="0.25">
      <c r="B115" s="484"/>
      <c r="C115" s="485"/>
      <c r="D115" s="501"/>
      <c r="E115" s="501"/>
      <c r="F115" s="502"/>
      <c r="G115" s="502"/>
      <c r="H115" s="73" t="s">
        <v>2715</v>
      </c>
      <c r="I115" s="73" t="s">
        <v>891</v>
      </c>
      <c r="J115" s="73" t="s">
        <v>2693</v>
      </c>
      <c r="K115" s="504">
        <f t="shared" si="2"/>
        <v>12</v>
      </c>
      <c r="L115" s="503">
        <v>1</v>
      </c>
      <c r="M115" s="503">
        <v>1</v>
      </c>
      <c r="N115" s="503">
        <v>1</v>
      </c>
      <c r="O115" s="503">
        <v>1</v>
      </c>
      <c r="P115" s="503">
        <v>1</v>
      </c>
      <c r="Q115" s="503">
        <v>1</v>
      </c>
      <c r="R115" s="503">
        <v>1</v>
      </c>
      <c r="S115" s="503">
        <v>1</v>
      </c>
      <c r="T115" s="503">
        <v>1</v>
      </c>
      <c r="U115" s="503">
        <v>1</v>
      </c>
      <c r="V115" s="503">
        <v>1</v>
      </c>
      <c r="W115" s="503">
        <v>1</v>
      </c>
      <c r="X115" s="503" t="s">
        <v>1464</v>
      </c>
      <c r="Y115" s="73" t="s">
        <v>2446</v>
      </c>
      <c r="Z115" s="503" t="s">
        <v>2447</v>
      </c>
      <c r="AA115" s="503"/>
    </row>
    <row r="116" spans="2:27" s="80" customFormat="1" ht="127.5" x14ac:dyDescent="0.25">
      <c r="B116" s="484"/>
      <c r="C116" s="485"/>
      <c r="D116" s="485" t="s">
        <v>2440</v>
      </c>
      <c r="E116" s="73"/>
      <c r="F116" s="502" t="s">
        <v>2716</v>
      </c>
      <c r="G116" s="502" t="s">
        <v>2717</v>
      </c>
      <c r="H116" s="73" t="s">
        <v>2718</v>
      </c>
      <c r="I116" s="73" t="s">
        <v>2719</v>
      </c>
      <c r="J116" s="73" t="s">
        <v>2720</v>
      </c>
      <c r="K116" s="544">
        <f t="shared" si="2"/>
        <v>1</v>
      </c>
      <c r="L116" s="503"/>
      <c r="M116" s="503"/>
      <c r="N116" s="503"/>
      <c r="O116" s="503"/>
      <c r="P116" s="503"/>
      <c r="Q116" s="519">
        <v>0.25</v>
      </c>
      <c r="R116" s="519">
        <v>0.5</v>
      </c>
      <c r="S116" s="519">
        <v>0.25</v>
      </c>
      <c r="T116" s="503"/>
      <c r="U116" s="503"/>
      <c r="V116" s="503"/>
      <c r="W116" s="503"/>
      <c r="X116" s="503" t="s">
        <v>187</v>
      </c>
      <c r="Y116" s="73" t="s">
        <v>2446</v>
      </c>
      <c r="Z116" s="503" t="s">
        <v>2447</v>
      </c>
      <c r="AA116" s="503"/>
    </row>
    <row r="117" spans="2:27" s="80" customFormat="1" ht="153" x14ac:dyDescent="0.25">
      <c r="B117" s="484"/>
      <c r="C117" s="485"/>
      <c r="D117" s="485"/>
      <c r="E117" s="73"/>
      <c r="F117" s="502"/>
      <c r="G117" s="502"/>
      <c r="H117" s="73" t="s">
        <v>2721</v>
      </c>
      <c r="I117" s="73" t="s">
        <v>891</v>
      </c>
      <c r="J117" s="73" t="s">
        <v>2722</v>
      </c>
      <c r="K117" s="544">
        <f t="shared" si="2"/>
        <v>1</v>
      </c>
      <c r="L117" s="503"/>
      <c r="M117" s="503"/>
      <c r="N117" s="503"/>
      <c r="O117" s="503"/>
      <c r="P117" s="503"/>
      <c r="Q117" s="519"/>
      <c r="R117" s="519"/>
      <c r="S117" s="519">
        <v>1</v>
      </c>
      <c r="T117" s="503"/>
      <c r="U117" s="503"/>
      <c r="V117" s="503"/>
      <c r="W117" s="503"/>
      <c r="X117" s="503" t="s">
        <v>2723</v>
      </c>
      <c r="Y117" s="73" t="s">
        <v>2446</v>
      </c>
      <c r="Z117" s="503" t="s">
        <v>2447</v>
      </c>
      <c r="AA117" s="503"/>
    </row>
    <row r="118" spans="2:27" s="80" customFormat="1" ht="178.5" x14ac:dyDescent="0.25">
      <c r="B118" s="484"/>
      <c r="C118" s="485"/>
      <c r="D118" s="485"/>
      <c r="E118" s="501"/>
      <c r="F118" s="502"/>
      <c r="G118" s="502"/>
      <c r="H118" s="73" t="s">
        <v>2724</v>
      </c>
      <c r="I118" s="73" t="s">
        <v>891</v>
      </c>
      <c r="J118" s="73" t="s">
        <v>2444</v>
      </c>
      <c r="K118" s="504">
        <f t="shared" si="2"/>
        <v>1</v>
      </c>
      <c r="L118" s="503"/>
      <c r="M118" s="503"/>
      <c r="N118" s="503"/>
      <c r="O118" s="503"/>
      <c r="P118" s="503"/>
      <c r="Q118" s="503"/>
      <c r="R118" s="503"/>
      <c r="S118" s="503"/>
      <c r="T118" s="503">
        <v>1</v>
      </c>
      <c r="U118" s="503"/>
      <c r="V118" s="503"/>
      <c r="W118" s="503"/>
      <c r="X118" s="503" t="s">
        <v>2445</v>
      </c>
      <c r="Y118" s="73" t="s">
        <v>2446</v>
      </c>
      <c r="Z118" s="503" t="s">
        <v>2447</v>
      </c>
      <c r="AA118" s="503"/>
    </row>
    <row r="119" spans="2:27" s="80" customFormat="1" ht="153" x14ac:dyDescent="0.25">
      <c r="B119" s="484"/>
      <c r="C119" s="485"/>
      <c r="D119" s="485"/>
      <c r="E119" s="501"/>
      <c r="F119" s="502"/>
      <c r="G119" s="502"/>
      <c r="H119" s="73" t="s">
        <v>2725</v>
      </c>
      <c r="I119" s="73" t="s">
        <v>2719</v>
      </c>
      <c r="J119" s="73"/>
      <c r="K119" s="545">
        <f t="shared" si="2"/>
        <v>1</v>
      </c>
      <c r="L119" s="503"/>
      <c r="M119" s="503"/>
      <c r="N119" s="503"/>
      <c r="O119" s="503"/>
      <c r="P119" s="503"/>
      <c r="Q119" s="503"/>
      <c r="R119" s="503"/>
      <c r="S119" s="503"/>
      <c r="T119" s="546">
        <v>0.5</v>
      </c>
      <c r="U119" s="546">
        <v>0.5</v>
      </c>
      <c r="V119" s="503"/>
      <c r="W119" s="503"/>
      <c r="X119" s="503" t="s">
        <v>1601</v>
      </c>
      <c r="Y119" s="73" t="s">
        <v>2446</v>
      </c>
      <c r="Z119" s="503" t="s">
        <v>2447</v>
      </c>
      <c r="AA119" s="503"/>
    </row>
    <row r="120" spans="2:27" s="80" customFormat="1" ht="76.5" x14ac:dyDescent="0.25">
      <c r="B120" s="484"/>
      <c r="C120" s="485"/>
      <c r="D120" s="485"/>
      <c r="E120" s="501"/>
      <c r="F120" s="502"/>
      <c r="G120" s="502"/>
      <c r="H120" s="489" t="s">
        <v>2726</v>
      </c>
      <c r="I120" s="489" t="s">
        <v>2727</v>
      </c>
      <c r="J120" s="73" t="s">
        <v>2728</v>
      </c>
      <c r="K120" s="545">
        <f t="shared" si="2"/>
        <v>1</v>
      </c>
      <c r="L120" s="503"/>
      <c r="M120" s="503"/>
      <c r="N120" s="503"/>
      <c r="O120" s="503"/>
      <c r="P120" s="503"/>
      <c r="Q120" s="503"/>
      <c r="R120" s="503"/>
      <c r="S120" s="503"/>
      <c r="T120" s="546"/>
      <c r="U120" s="546"/>
      <c r="V120" s="503"/>
      <c r="W120" s="546">
        <v>1</v>
      </c>
      <c r="X120" s="503" t="s">
        <v>1601</v>
      </c>
      <c r="Y120" s="73" t="s">
        <v>2446</v>
      </c>
      <c r="Z120" s="503" t="s">
        <v>2447</v>
      </c>
      <c r="AA120" s="503"/>
    </row>
    <row r="121" spans="2:27" s="80" customFormat="1" ht="102" x14ac:dyDescent="0.25">
      <c r="B121" s="484"/>
      <c r="C121" s="485"/>
      <c r="D121" s="485" t="s">
        <v>2440</v>
      </c>
      <c r="E121" s="501"/>
      <c r="F121" s="488" t="s">
        <v>2729</v>
      </c>
      <c r="G121" s="488" t="s">
        <v>2730</v>
      </c>
      <c r="H121" s="489" t="s">
        <v>2731</v>
      </c>
      <c r="I121" s="489" t="s">
        <v>2732</v>
      </c>
      <c r="J121" s="73" t="s">
        <v>2733</v>
      </c>
      <c r="K121" s="547">
        <f t="shared" si="2"/>
        <v>1</v>
      </c>
      <c r="L121" s="503"/>
      <c r="M121" s="503"/>
      <c r="N121" s="503"/>
      <c r="O121" s="503"/>
      <c r="P121" s="503"/>
      <c r="Q121" s="503"/>
      <c r="R121" s="503"/>
      <c r="S121" s="503"/>
      <c r="T121" s="546"/>
      <c r="U121" s="546"/>
      <c r="V121" s="503">
        <v>1</v>
      </c>
      <c r="W121" s="503"/>
      <c r="X121" s="503" t="s">
        <v>1417</v>
      </c>
      <c r="Y121" s="73" t="s">
        <v>2446</v>
      </c>
      <c r="Z121" s="503" t="s">
        <v>2447</v>
      </c>
      <c r="AA121" s="503"/>
    </row>
    <row r="122" spans="2:27" s="80" customFormat="1" ht="204" x14ac:dyDescent="0.25">
      <c r="B122" s="484"/>
      <c r="C122" s="485"/>
      <c r="D122" s="485"/>
      <c r="E122" s="501"/>
      <c r="F122" s="488"/>
      <c r="G122" s="488"/>
      <c r="H122" s="489" t="s">
        <v>2734</v>
      </c>
      <c r="I122" s="489" t="s">
        <v>2735</v>
      </c>
      <c r="J122" s="73" t="s">
        <v>2733</v>
      </c>
      <c r="K122" s="547">
        <f t="shared" si="2"/>
        <v>14</v>
      </c>
      <c r="L122" s="503"/>
      <c r="M122" s="503"/>
      <c r="N122" s="503"/>
      <c r="O122" s="503"/>
      <c r="P122" s="503"/>
      <c r="Q122" s="503"/>
      <c r="R122" s="503"/>
      <c r="S122" s="503"/>
      <c r="T122" s="546"/>
      <c r="U122" s="546"/>
      <c r="V122" s="503"/>
      <c r="W122" s="503">
        <v>14</v>
      </c>
      <c r="X122" s="503" t="s">
        <v>1417</v>
      </c>
      <c r="Y122" s="73" t="s">
        <v>2446</v>
      </c>
      <c r="Z122" s="503" t="s">
        <v>2447</v>
      </c>
      <c r="AA122" s="503"/>
    </row>
    <row r="123" spans="2:27" s="80" customFormat="1" ht="178.5" x14ac:dyDescent="0.25">
      <c r="B123" s="484"/>
      <c r="C123" s="485"/>
      <c r="D123" s="485"/>
      <c r="E123" s="501"/>
      <c r="F123" s="488"/>
      <c r="G123" s="488"/>
      <c r="H123" s="489" t="s">
        <v>2736</v>
      </c>
      <c r="I123" s="489" t="s">
        <v>2737</v>
      </c>
      <c r="J123" s="73" t="s">
        <v>2728</v>
      </c>
      <c r="K123" s="545">
        <f t="shared" si="2"/>
        <v>1</v>
      </c>
      <c r="L123" s="503"/>
      <c r="M123" s="503"/>
      <c r="N123" s="503"/>
      <c r="O123" s="503"/>
      <c r="P123" s="503"/>
      <c r="Q123" s="503"/>
      <c r="R123" s="503"/>
      <c r="S123" s="503"/>
      <c r="T123" s="546"/>
      <c r="U123" s="546"/>
      <c r="V123" s="503"/>
      <c r="W123" s="546">
        <v>1</v>
      </c>
      <c r="X123" s="503" t="s">
        <v>1417</v>
      </c>
      <c r="Y123" s="73" t="s">
        <v>2446</v>
      </c>
      <c r="Z123" s="503" t="s">
        <v>2447</v>
      </c>
      <c r="AA123" s="503"/>
    </row>
    <row r="124" spans="2:27" s="80" customFormat="1" ht="76.5" x14ac:dyDescent="0.25">
      <c r="B124" s="484"/>
      <c r="C124" s="485"/>
      <c r="D124" s="501"/>
      <c r="E124" s="501"/>
      <c r="F124" s="502" t="s">
        <v>2738</v>
      </c>
      <c r="G124" s="502" t="s">
        <v>2739</v>
      </c>
      <c r="H124" s="73" t="s">
        <v>2740</v>
      </c>
      <c r="I124" s="73" t="s">
        <v>2741</v>
      </c>
      <c r="J124" s="73" t="s">
        <v>2742</v>
      </c>
      <c r="K124" s="545">
        <f>+AVERAGE(L124:W124)</f>
        <v>1</v>
      </c>
      <c r="L124" s="519">
        <v>1</v>
      </c>
      <c r="M124" s="519">
        <v>1</v>
      </c>
      <c r="N124" s="519">
        <v>1</v>
      </c>
      <c r="O124" s="519">
        <v>1</v>
      </c>
      <c r="P124" s="519">
        <v>1</v>
      </c>
      <c r="Q124" s="519">
        <v>1</v>
      </c>
      <c r="R124" s="519">
        <v>1</v>
      </c>
      <c r="S124" s="519">
        <v>1</v>
      </c>
      <c r="T124" s="519">
        <v>1</v>
      </c>
      <c r="U124" s="519">
        <v>1</v>
      </c>
      <c r="V124" s="519">
        <v>1</v>
      </c>
      <c r="W124" s="519">
        <v>1</v>
      </c>
      <c r="X124" s="503" t="s">
        <v>2743</v>
      </c>
      <c r="Y124" s="73" t="s">
        <v>2446</v>
      </c>
      <c r="Z124" s="503" t="s">
        <v>2447</v>
      </c>
      <c r="AA124" s="503"/>
    </row>
    <row r="125" spans="2:27" s="510" customFormat="1" ht="102" x14ac:dyDescent="0.25">
      <c r="B125" s="484"/>
      <c r="C125" s="485"/>
      <c r="D125" s="508"/>
      <c r="E125" s="508"/>
      <c r="F125" s="502"/>
      <c r="G125" s="502"/>
      <c r="H125" s="71" t="s">
        <v>2744</v>
      </c>
      <c r="I125" s="71" t="s">
        <v>2745</v>
      </c>
      <c r="J125" s="71" t="s">
        <v>2746</v>
      </c>
      <c r="K125" s="548">
        <f>+AVERAGE(L125:W125)</f>
        <v>1</v>
      </c>
      <c r="L125" s="549">
        <v>1</v>
      </c>
      <c r="M125" s="549">
        <v>1</v>
      </c>
      <c r="N125" s="549">
        <v>1</v>
      </c>
      <c r="O125" s="549">
        <v>1</v>
      </c>
      <c r="P125" s="549">
        <v>1</v>
      </c>
      <c r="Q125" s="549">
        <v>1</v>
      </c>
      <c r="R125" s="549">
        <v>1</v>
      </c>
      <c r="S125" s="549">
        <v>1</v>
      </c>
      <c r="T125" s="549">
        <v>1</v>
      </c>
      <c r="U125" s="549">
        <v>1</v>
      </c>
      <c r="V125" s="549">
        <v>1</v>
      </c>
      <c r="W125" s="549">
        <v>1</v>
      </c>
      <c r="X125" s="499" t="s">
        <v>2743</v>
      </c>
      <c r="Y125" s="71" t="s">
        <v>2446</v>
      </c>
      <c r="Z125" s="499" t="s">
        <v>2447</v>
      </c>
      <c r="AA125" s="499"/>
    </row>
    <row r="126" spans="2:27" s="80" customFormat="1" ht="127.5" x14ac:dyDescent="0.25">
      <c r="B126" s="484"/>
      <c r="C126" s="485"/>
      <c r="D126" s="501"/>
      <c r="E126" s="501"/>
      <c r="F126" s="73" t="s">
        <v>2747</v>
      </c>
      <c r="G126" s="73" t="s">
        <v>2748</v>
      </c>
      <c r="H126" s="73"/>
      <c r="I126" s="73" t="s">
        <v>891</v>
      </c>
      <c r="J126" s="73" t="s">
        <v>2722</v>
      </c>
      <c r="K126" s="545">
        <f>+SUM(L126:W126)</f>
        <v>1</v>
      </c>
      <c r="L126" s="519"/>
      <c r="M126" s="519"/>
      <c r="N126" s="519"/>
      <c r="O126" s="519"/>
      <c r="P126" s="519"/>
      <c r="Q126" s="519"/>
      <c r="R126" s="519"/>
      <c r="S126" s="519"/>
      <c r="T126" s="519"/>
      <c r="U126" s="519">
        <v>1</v>
      </c>
      <c r="V126" s="519"/>
      <c r="W126" s="519"/>
      <c r="X126" s="503" t="s">
        <v>2749</v>
      </c>
      <c r="Y126" s="73" t="s">
        <v>2446</v>
      </c>
      <c r="Z126" s="503" t="s">
        <v>2447</v>
      </c>
      <c r="AA126" s="503"/>
    </row>
    <row r="127" spans="2:27" s="80" customFormat="1" ht="102" x14ac:dyDescent="0.25">
      <c r="B127" s="484"/>
      <c r="C127" s="485"/>
      <c r="D127" s="501"/>
      <c r="E127" s="501"/>
      <c r="F127" s="73" t="s">
        <v>2750</v>
      </c>
      <c r="G127" s="73" t="s">
        <v>2751</v>
      </c>
      <c r="H127" s="73"/>
      <c r="I127" s="73" t="s">
        <v>36</v>
      </c>
      <c r="J127" s="73" t="s">
        <v>2752</v>
      </c>
      <c r="K127" s="545">
        <f>+SUM(L127:W127)</f>
        <v>1</v>
      </c>
      <c r="L127" s="519"/>
      <c r="M127" s="519"/>
      <c r="N127" s="519"/>
      <c r="O127" s="519"/>
      <c r="P127" s="519"/>
      <c r="Q127" s="519"/>
      <c r="R127" s="519"/>
      <c r="S127" s="519"/>
      <c r="T127" s="519"/>
      <c r="U127" s="519"/>
      <c r="V127" s="519">
        <v>0.5</v>
      </c>
      <c r="W127" s="519">
        <v>0.5</v>
      </c>
      <c r="X127" s="503" t="s">
        <v>187</v>
      </c>
      <c r="Y127" s="73" t="s">
        <v>2446</v>
      </c>
      <c r="Z127" s="503" t="s">
        <v>2447</v>
      </c>
      <c r="AA127" s="503"/>
    </row>
    <row r="128" spans="2:27" s="80" customFormat="1" ht="178.5" x14ac:dyDescent="0.25">
      <c r="B128" s="484"/>
      <c r="C128" s="485"/>
      <c r="D128" s="501"/>
      <c r="E128" s="501"/>
      <c r="F128" s="489" t="s">
        <v>2753</v>
      </c>
      <c r="G128" s="73" t="s">
        <v>2754</v>
      </c>
      <c r="H128" s="73"/>
      <c r="I128" s="503" t="s">
        <v>891</v>
      </c>
      <c r="J128" s="73" t="s">
        <v>2444</v>
      </c>
      <c r="K128" s="547">
        <f>+SUM(L128:W128)</f>
        <v>1</v>
      </c>
      <c r="L128" s="550"/>
      <c r="M128" s="550"/>
      <c r="N128" s="550"/>
      <c r="O128" s="550"/>
      <c r="P128" s="550">
        <v>1</v>
      </c>
      <c r="Q128" s="519"/>
      <c r="R128" s="519"/>
      <c r="S128" s="519"/>
      <c r="T128" s="519"/>
      <c r="U128" s="519"/>
      <c r="V128" s="519"/>
      <c r="W128" s="519"/>
      <c r="X128" s="503" t="s">
        <v>2755</v>
      </c>
      <c r="Y128" s="73" t="s">
        <v>2446</v>
      </c>
      <c r="Z128" s="503" t="s">
        <v>2447</v>
      </c>
      <c r="AA128" s="503"/>
    </row>
    <row r="129" spans="2:27" s="80" customFormat="1" ht="229.5" x14ac:dyDescent="0.25">
      <c r="B129" s="484"/>
      <c r="C129" s="485"/>
      <c r="D129" s="501"/>
      <c r="E129" s="501"/>
      <c r="F129" s="73" t="s">
        <v>2756</v>
      </c>
      <c r="G129" s="73" t="s">
        <v>2757</v>
      </c>
      <c r="H129" s="73"/>
      <c r="I129" s="503" t="s">
        <v>891</v>
      </c>
      <c r="J129" s="73" t="s">
        <v>2758</v>
      </c>
      <c r="K129" s="547">
        <f>+SUM(L129:W129)</f>
        <v>1</v>
      </c>
      <c r="L129" s="519"/>
      <c r="M129" s="519"/>
      <c r="N129" s="519"/>
      <c r="O129" s="519"/>
      <c r="P129" s="550"/>
      <c r="Q129" s="550">
        <v>1</v>
      </c>
      <c r="R129" s="519"/>
      <c r="S129" s="519"/>
      <c r="T129" s="519"/>
      <c r="U129" s="519"/>
      <c r="V129" s="519"/>
      <c r="W129" s="519"/>
      <c r="X129" s="503" t="s">
        <v>2700</v>
      </c>
      <c r="Y129" s="73" t="s">
        <v>2446</v>
      </c>
      <c r="Z129" s="503" t="s">
        <v>2447</v>
      </c>
      <c r="AA129" s="503"/>
    </row>
    <row r="130" spans="2:27" s="80" customFormat="1" ht="153" x14ac:dyDescent="0.25">
      <c r="B130" s="484"/>
      <c r="C130" s="485"/>
      <c r="D130" s="501"/>
      <c r="E130" s="501"/>
      <c r="F130" s="73" t="s">
        <v>2759</v>
      </c>
      <c r="G130" s="73" t="s">
        <v>2760</v>
      </c>
      <c r="H130" s="73"/>
      <c r="I130" s="503" t="s">
        <v>891</v>
      </c>
      <c r="J130" s="73" t="s">
        <v>2722</v>
      </c>
      <c r="K130" s="547">
        <f>+SUM(L130:W130)</f>
        <v>1</v>
      </c>
      <c r="L130" s="519"/>
      <c r="M130" s="519"/>
      <c r="N130" s="519"/>
      <c r="O130" s="519"/>
      <c r="P130" s="519"/>
      <c r="Q130" s="519"/>
      <c r="R130" s="550">
        <v>1</v>
      </c>
      <c r="S130" s="519"/>
      <c r="T130" s="519"/>
      <c r="U130" s="519"/>
      <c r="V130" s="519"/>
      <c r="W130" s="519"/>
      <c r="X130" s="503" t="s">
        <v>2723</v>
      </c>
      <c r="Y130" s="73" t="s">
        <v>2446</v>
      </c>
      <c r="Z130" s="503" t="s">
        <v>2447</v>
      </c>
      <c r="AA130" s="503"/>
    </row>
    <row r="131" spans="2:27" s="80" customFormat="1" ht="102" x14ac:dyDescent="0.25">
      <c r="B131" s="484"/>
      <c r="C131" s="485"/>
      <c r="D131" s="501"/>
      <c r="E131" s="501"/>
      <c r="F131" s="505" t="s">
        <v>1156</v>
      </c>
      <c r="G131" s="505" t="s">
        <v>1157</v>
      </c>
      <c r="H131" s="505"/>
      <c r="I131" s="505" t="s">
        <v>262</v>
      </c>
      <c r="J131" s="505" t="s">
        <v>263</v>
      </c>
      <c r="K131" s="551">
        <f>SUM(N131:O131)</f>
        <v>1</v>
      </c>
      <c r="L131" s="505"/>
      <c r="M131" s="505"/>
      <c r="N131" s="552">
        <v>0.5</v>
      </c>
      <c r="O131" s="552">
        <v>0.5</v>
      </c>
      <c r="P131" s="505"/>
      <c r="Q131" s="505"/>
      <c r="R131" s="505"/>
      <c r="S131" s="553"/>
      <c r="T131" s="505"/>
      <c r="U131" s="505"/>
      <c r="V131" s="505"/>
      <c r="W131" s="553"/>
      <c r="X131" s="505" t="s">
        <v>187</v>
      </c>
      <c r="Y131" s="73" t="s">
        <v>2446</v>
      </c>
      <c r="Z131" s="503" t="s">
        <v>2447</v>
      </c>
      <c r="AA131" s="503"/>
    </row>
    <row r="132" spans="2:27" s="80" customFormat="1" ht="127.5" x14ac:dyDescent="0.25">
      <c r="B132" s="484" t="s">
        <v>249</v>
      </c>
      <c r="C132" s="485" t="s">
        <v>902</v>
      </c>
      <c r="D132" s="501"/>
      <c r="E132" s="501"/>
      <c r="F132" s="502" t="s">
        <v>2761</v>
      </c>
      <c r="G132" s="502" t="s">
        <v>2762</v>
      </c>
      <c r="H132" s="73" t="s">
        <v>2763</v>
      </c>
      <c r="I132" s="503" t="s">
        <v>891</v>
      </c>
      <c r="J132" s="73" t="s">
        <v>2764</v>
      </c>
      <c r="K132" s="504">
        <f t="shared" ref="K132" si="3">+SUM(L132:W132)</f>
        <v>1</v>
      </c>
      <c r="L132" s="503"/>
      <c r="M132" s="503">
        <v>1</v>
      </c>
      <c r="N132" s="503"/>
      <c r="O132" s="503"/>
      <c r="P132" s="503"/>
      <c r="Q132" s="503"/>
      <c r="R132" s="503"/>
      <c r="S132" s="503"/>
      <c r="T132" s="503"/>
      <c r="U132" s="503"/>
      <c r="V132" s="503"/>
      <c r="W132" s="503"/>
      <c r="X132" s="503" t="s">
        <v>1632</v>
      </c>
      <c r="Y132" s="73" t="s">
        <v>2446</v>
      </c>
      <c r="Z132" s="503" t="s">
        <v>2447</v>
      </c>
      <c r="AA132" s="503"/>
    </row>
    <row r="133" spans="2:27" s="80" customFormat="1" ht="76.5" x14ac:dyDescent="0.25">
      <c r="B133" s="484"/>
      <c r="C133" s="485"/>
      <c r="D133" s="501"/>
      <c r="E133" s="501"/>
      <c r="F133" s="502"/>
      <c r="G133" s="502"/>
      <c r="H133" s="73" t="s">
        <v>2765</v>
      </c>
      <c r="I133" s="503" t="s">
        <v>891</v>
      </c>
      <c r="J133" s="73" t="s">
        <v>2766</v>
      </c>
      <c r="K133" s="504">
        <f>+SUM(L133:W133)</f>
        <v>4</v>
      </c>
      <c r="L133" s="503">
        <v>1</v>
      </c>
      <c r="M133" s="503"/>
      <c r="N133" s="503"/>
      <c r="O133" s="503">
        <v>1</v>
      </c>
      <c r="P133" s="503"/>
      <c r="Q133" s="503"/>
      <c r="R133" s="503">
        <v>1</v>
      </c>
      <c r="S133" s="503"/>
      <c r="T133" s="503"/>
      <c r="U133" s="503">
        <v>1</v>
      </c>
      <c r="V133" s="503"/>
      <c r="W133" s="503"/>
      <c r="X133" s="503" t="s">
        <v>1632</v>
      </c>
      <c r="Y133" s="73" t="s">
        <v>2446</v>
      </c>
      <c r="Z133" s="503" t="s">
        <v>2447</v>
      </c>
      <c r="AA133" s="503"/>
    </row>
    <row r="134" spans="2:27" s="80" customFormat="1" ht="127.5" x14ac:dyDescent="0.25">
      <c r="B134" s="484"/>
      <c r="C134" s="485"/>
      <c r="D134" s="501"/>
      <c r="E134" s="501"/>
      <c r="F134" s="502"/>
      <c r="G134" s="502"/>
      <c r="H134" s="73" t="s">
        <v>2767</v>
      </c>
      <c r="I134" s="503" t="s">
        <v>891</v>
      </c>
      <c r="J134" s="73" t="s">
        <v>2768</v>
      </c>
      <c r="K134" s="504">
        <f t="shared" ref="K134:K138" si="4">+SUM(L134:W134)</f>
        <v>2</v>
      </c>
      <c r="L134" s="503"/>
      <c r="M134" s="503">
        <v>1</v>
      </c>
      <c r="N134" s="503"/>
      <c r="O134" s="503"/>
      <c r="P134" s="503"/>
      <c r="Q134" s="503"/>
      <c r="R134" s="503"/>
      <c r="S134" s="503"/>
      <c r="T134" s="503"/>
      <c r="U134" s="503">
        <v>1</v>
      </c>
      <c r="V134" s="503"/>
      <c r="W134" s="503"/>
      <c r="X134" s="503" t="s">
        <v>2769</v>
      </c>
      <c r="Y134" s="73" t="s">
        <v>2446</v>
      </c>
      <c r="Z134" s="503" t="s">
        <v>2447</v>
      </c>
      <c r="AA134" s="503"/>
    </row>
    <row r="135" spans="2:27" s="80" customFormat="1" ht="127.5" x14ac:dyDescent="0.25">
      <c r="B135" s="484"/>
      <c r="C135" s="485"/>
      <c r="D135" s="485" t="s">
        <v>2770</v>
      </c>
      <c r="E135" s="501"/>
      <c r="F135" s="502" t="s">
        <v>2771</v>
      </c>
      <c r="G135" s="502" t="s">
        <v>2772</v>
      </c>
      <c r="H135" s="73" t="s">
        <v>2773</v>
      </c>
      <c r="I135" s="503" t="s">
        <v>891</v>
      </c>
      <c r="J135" s="73" t="s">
        <v>2774</v>
      </c>
      <c r="K135" s="504">
        <f t="shared" si="4"/>
        <v>5</v>
      </c>
      <c r="L135" s="503"/>
      <c r="M135" s="503">
        <v>5</v>
      </c>
      <c r="N135" s="503"/>
      <c r="O135" s="503"/>
      <c r="P135" s="503"/>
      <c r="Q135" s="503"/>
      <c r="R135" s="503"/>
      <c r="S135" s="503"/>
      <c r="T135" s="503"/>
      <c r="U135" s="503"/>
      <c r="V135" s="503"/>
      <c r="W135" s="503"/>
      <c r="X135" s="73" t="s">
        <v>2775</v>
      </c>
      <c r="Y135" s="73" t="s">
        <v>2446</v>
      </c>
      <c r="Z135" s="503" t="s">
        <v>2447</v>
      </c>
      <c r="AA135" s="503"/>
    </row>
    <row r="136" spans="2:27" s="80" customFormat="1" ht="102" x14ac:dyDescent="0.25">
      <c r="B136" s="484"/>
      <c r="C136" s="485"/>
      <c r="D136" s="485"/>
      <c r="E136" s="501"/>
      <c r="F136" s="502"/>
      <c r="G136" s="502"/>
      <c r="H136" s="73" t="s">
        <v>2776</v>
      </c>
      <c r="I136" s="503" t="s">
        <v>891</v>
      </c>
      <c r="J136" s="73" t="s">
        <v>2768</v>
      </c>
      <c r="K136" s="504">
        <f t="shared" si="4"/>
        <v>2</v>
      </c>
      <c r="L136" s="503">
        <v>1</v>
      </c>
      <c r="M136" s="503"/>
      <c r="N136" s="503">
        <v>1</v>
      </c>
      <c r="O136" s="503"/>
      <c r="P136" s="503"/>
      <c r="Q136" s="503"/>
      <c r="R136" s="503"/>
      <c r="S136" s="503"/>
      <c r="T136" s="503"/>
      <c r="U136" s="503"/>
      <c r="V136" s="503"/>
      <c r="W136" s="503"/>
      <c r="X136" s="503" t="s">
        <v>2769</v>
      </c>
      <c r="Y136" s="73" t="s">
        <v>2446</v>
      </c>
      <c r="Z136" s="503" t="s">
        <v>2447</v>
      </c>
      <c r="AA136" s="503"/>
    </row>
    <row r="137" spans="2:27" s="80" customFormat="1" ht="153" x14ac:dyDescent="0.25">
      <c r="B137" s="484"/>
      <c r="C137" s="485"/>
      <c r="D137" s="501"/>
      <c r="E137" s="501"/>
      <c r="F137" s="502" t="s">
        <v>2777</v>
      </c>
      <c r="G137" s="502" t="s">
        <v>2778</v>
      </c>
      <c r="H137" s="73" t="s">
        <v>2779</v>
      </c>
      <c r="I137" s="503" t="s">
        <v>891</v>
      </c>
      <c r="J137" s="73" t="s">
        <v>2780</v>
      </c>
      <c r="K137" s="504">
        <f t="shared" si="4"/>
        <v>2</v>
      </c>
      <c r="L137" s="503"/>
      <c r="M137" s="503"/>
      <c r="N137" s="503"/>
      <c r="O137" s="503">
        <v>1</v>
      </c>
      <c r="P137" s="503"/>
      <c r="Q137" s="503"/>
      <c r="R137" s="503"/>
      <c r="S137" s="503">
        <v>1</v>
      </c>
      <c r="T137" s="503"/>
      <c r="U137" s="503"/>
      <c r="V137" s="503"/>
      <c r="W137" s="503"/>
      <c r="X137" s="503" t="s">
        <v>1632</v>
      </c>
      <c r="Y137" s="73" t="s">
        <v>2446</v>
      </c>
      <c r="Z137" s="503" t="s">
        <v>2447</v>
      </c>
      <c r="AA137" s="503"/>
    </row>
    <row r="138" spans="2:27" s="80" customFormat="1" ht="153" x14ac:dyDescent="0.25">
      <c r="B138" s="484"/>
      <c r="C138" s="485"/>
      <c r="D138" s="501"/>
      <c r="E138" s="501"/>
      <c r="F138" s="502"/>
      <c r="G138" s="502"/>
      <c r="H138" s="73" t="s">
        <v>2781</v>
      </c>
      <c r="I138" s="503" t="s">
        <v>891</v>
      </c>
      <c r="J138" s="73" t="s">
        <v>2766</v>
      </c>
      <c r="K138" s="504">
        <f t="shared" si="4"/>
        <v>4</v>
      </c>
      <c r="L138" s="503">
        <v>1</v>
      </c>
      <c r="M138" s="503"/>
      <c r="N138" s="503"/>
      <c r="O138" s="503">
        <v>1</v>
      </c>
      <c r="P138" s="503"/>
      <c r="Q138" s="503"/>
      <c r="R138" s="503">
        <v>1</v>
      </c>
      <c r="S138" s="503"/>
      <c r="T138" s="503"/>
      <c r="U138" s="503">
        <v>1</v>
      </c>
      <c r="V138" s="503"/>
      <c r="W138" s="503"/>
      <c r="X138" s="503" t="s">
        <v>1632</v>
      </c>
      <c r="Y138" s="73" t="s">
        <v>2446</v>
      </c>
      <c r="Z138" s="503" t="s">
        <v>2447</v>
      </c>
      <c r="AA138" s="503"/>
    </row>
    <row r="139" spans="2:27" x14ac:dyDescent="0.25">
      <c r="Z139" s="554"/>
    </row>
  </sheetData>
  <mergeCells count="104">
    <mergeCell ref="F135:F136"/>
    <mergeCell ref="G135:G136"/>
    <mergeCell ref="F137:F138"/>
    <mergeCell ref="G137:G138"/>
    <mergeCell ref="D121:D123"/>
    <mergeCell ref="F121:F123"/>
    <mergeCell ref="G121:G123"/>
    <mergeCell ref="F124:F125"/>
    <mergeCell ref="G124:G125"/>
    <mergeCell ref="B132:B138"/>
    <mergeCell ref="C132:C138"/>
    <mergeCell ref="F132:F134"/>
    <mergeCell ref="G132:G134"/>
    <mergeCell ref="D135:D136"/>
    <mergeCell ref="F112:F113"/>
    <mergeCell ref="F114:F115"/>
    <mergeCell ref="G114:G115"/>
    <mergeCell ref="D116:D120"/>
    <mergeCell ref="F116:F120"/>
    <mergeCell ref="G116:G120"/>
    <mergeCell ref="D104:D105"/>
    <mergeCell ref="E104:E105"/>
    <mergeCell ref="F104:F105"/>
    <mergeCell ref="G104:G105"/>
    <mergeCell ref="AA104:AA105"/>
    <mergeCell ref="F109:F110"/>
    <mergeCell ref="G109:G110"/>
    <mergeCell ref="AA90:AA95"/>
    <mergeCell ref="F93:F94"/>
    <mergeCell ref="G93:G94"/>
    <mergeCell ref="D96:D103"/>
    <mergeCell ref="E96:E103"/>
    <mergeCell ref="AA96:AA103"/>
    <mergeCell ref="G97:G103"/>
    <mergeCell ref="D88:D95"/>
    <mergeCell ref="E88:E95"/>
    <mergeCell ref="F88:F89"/>
    <mergeCell ref="G88:G89"/>
    <mergeCell ref="F90:F91"/>
    <mergeCell ref="G90:G91"/>
    <mergeCell ref="K77:K79"/>
    <mergeCell ref="AA77:AA87"/>
    <mergeCell ref="F80:F82"/>
    <mergeCell ref="G80:G82"/>
    <mergeCell ref="I80:I82"/>
    <mergeCell ref="J80:J82"/>
    <mergeCell ref="K80:K82"/>
    <mergeCell ref="F84:F85"/>
    <mergeCell ref="G84:G85"/>
    <mergeCell ref="F86:F87"/>
    <mergeCell ref="D77:D87"/>
    <mergeCell ref="E77:E87"/>
    <mergeCell ref="F77:F79"/>
    <mergeCell ref="G77:G79"/>
    <mergeCell ref="I77:I79"/>
    <mergeCell ref="J77:J79"/>
    <mergeCell ref="G86:G87"/>
    <mergeCell ref="B67:B131"/>
    <mergeCell ref="C67:C131"/>
    <mergeCell ref="D67:D74"/>
    <mergeCell ref="E67:E74"/>
    <mergeCell ref="F67:F69"/>
    <mergeCell ref="G67:G69"/>
    <mergeCell ref="F70:F73"/>
    <mergeCell ref="G70:G73"/>
    <mergeCell ref="D75:D76"/>
    <mergeCell ref="E75:E76"/>
    <mergeCell ref="C24:C66"/>
    <mergeCell ref="D24:D25"/>
    <mergeCell ref="F24:F25"/>
    <mergeCell ref="G24:G25"/>
    <mergeCell ref="F27:F42"/>
    <mergeCell ref="F49:F50"/>
    <mergeCell ref="E51:E55"/>
    <mergeCell ref="F51:F55"/>
    <mergeCell ref="F64:F65"/>
    <mergeCell ref="G64:G65"/>
    <mergeCell ref="G12:G16"/>
    <mergeCell ref="AA12:AA16"/>
    <mergeCell ref="D17:D23"/>
    <mergeCell ref="E17:E23"/>
    <mergeCell ref="F17:F19"/>
    <mergeCell ref="G17:G19"/>
    <mergeCell ref="AA17:AA23"/>
    <mergeCell ref="L10:W10"/>
    <mergeCell ref="X10:X11"/>
    <mergeCell ref="Y10:Y11"/>
    <mergeCell ref="Z10:Z11"/>
    <mergeCell ref="AA10:AA11"/>
    <mergeCell ref="B12:B66"/>
    <mergeCell ref="C12:C23"/>
    <mergeCell ref="D12:D16"/>
    <mergeCell ref="E12:E16"/>
    <mergeCell ref="F12:F16"/>
    <mergeCell ref="C5:Y5"/>
    <mergeCell ref="B9:D10"/>
    <mergeCell ref="E9:AA9"/>
    <mergeCell ref="E10:E11"/>
    <mergeCell ref="F10:F11"/>
    <mergeCell ref="G10:G11"/>
    <mergeCell ref="H10:H11"/>
    <mergeCell ref="I10:I11"/>
    <mergeCell ref="J10:J11"/>
    <mergeCell ref="K10:K11"/>
  </mergeCells>
  <pageMargins left="0.19685039370078741" right="0.19685039370078741" top="0.19685039370078741" bottom="0.19685039370078741" header="0.31496062992125984" footer="0.31496062992125984"/>
  <pageSetup scale="2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27</vt:i4>
      </vt:variant>
    </vt:vector>
  </HeadingPairs>
  <TitlesOfParts>
    <vt:vector size="43" baseType="lpstr">
      <vt:lpstr>Auditoría</vt:lpstr>
      <vt:lpstr>DC - Corporativo</vt:lpstr>
      <vt:lpstr>DC - Sectores</vt:lpstr>
      <vt:lpstr>Compras Energía</vt:lpstr>
      <vt:lpstr>Distribución</vt:lpstr>
      <vt:lpstr>Financiera</vt:lpstr>
      <vt:lpstr>Gestión Humana</vt:lpstr>
      <vt:lpstr>Logística</vt:lpstr>
      <vt:lpstr>P&amp;CG</vt:lpstr>
      <vt:lpstr>Proyectos Financiados</vt:lpstr>
      <vt:lpstr>Pérdidas</vt:lpstr>
      <vt:lpstr>Seguridad Física</vt:lpstr>
      <vt:lpstr>Servicios Jurídicos</vt:lpstr>
      <vt:lpstr>TI</vt:lpstr>
      <vt:lpstr>Com. Estratégica</vt:lpstr>
      <vt:lpstr>OAI</vt:lpstr>
      <vt:lpstr>Auditoría!Área_de_impresión</vt:lpstr>
      <vt:lpstr>'Com. Estratégica'!Área_de_impresión</vt:lpstr>
      <vt:lpstr>'Compras Energía'!Área_de_impresión</vt:lpstr>
      <vt:lpstr>'DC - Corporativo'!Área_de_impresión</vt:lpstr>
      <vt:lpstr>'DC - Sectores'!Área_de_impresión</vt:lpstr>
      <vt:lpstr>Distribución!Área_de_impresión</vt:lpstr>
      <vt:lpstr>Financiera!Área_de_impresión</vt:lpstr>
      <vt:lpstr>'Gestión Humana'!Área_de_impresión</vt:lpstr>
      <vt:lpstr>Logística!Área_de_impresión</vt:lpstr>
      <vt:lpstr>OAI!Área_de_impresión</vt:lpstr>
      <vt:lpstr>'P&amp;CG'!Área_de_impresión</vt:lpstr>
      <vt:lpstr>Pérdidas!Área_de_impresión</vt:lpstr>
      <vt:lpstr>'Proyectos Financiados'!Área_de_impresión</vt:lpstr>
      <vt:lpstr>'Seguridad Física'!Área_de_impresión</vt:lpstr>
      <vt:lpstr>'Servicios Jurídicos'!Área_de_impresión</vt:lpstr>
      <vt:lpstr>TI!Área_de_impresión</vt:lpstr>
      <vt:lpstr>Auditoría!Títulos_a_imprimir</vt:lpstr>
      <vt:lpstr>'Com. Estratégica'!Títulos_a_imprimir</vt:lpstr>
      <vt:lpstr>'Compras Energía'!Títulos_a_imprimir</vt:lpstr>
      <vt:lpstr>'DC - Corporativo'!Títulos_a_imprimir</vt:lpstr>
      <vt:lpstr>Distribución!Títulos_a_imprimir</vt:lpstr>
      <vt:lpstr>Financiera!Títulos_a_imprimir</vt:lpstr>
      <vt:lpstr>'Gestión Humana'!Títulos_a_imprimir</vt:lpstr>
      <vt:lpstr>Logística!Títulos_a_imprimir</vt:lpstr>
      <vt:lpstr>Pérdidas!Títulos_a_imprimir</vt:lpstr>
      <vt:lpstr>'Proyectos Financiados'!Títulos_a_imprimir</vt:lpstr>
      <vt:lpstr>TI!Títulos_a_imprimir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2018-12-11T18:44:41Z</dcterms:modified>
</cp:coreProperties>
</file>