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izal\Desktop\"/>
    </mc:Choice>
  </mc:AlternateContent>
  <bookViews>
    <workbookView xWindow="0" yWindow="0" windowWidth="19200" windowHeight="11970"/>
  </bookViews>
  <sheets>
    <sheet name="Plantilla Ejecución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83" i="1" l="1"/>
  <c r="V83" i="1"/>
  <c r="U83" i="1"/>
  <c r="T83" i="1"/>
  <c r="S83" i="1"/>
  <c r="R83" i="1"/>
  <c r="Q83" i="1"/>
  <c r="P83" i="1"/>
  <c r="F80" i="1"/>
  <c r="F79" i="1"/>
  <c r="F78" i="1" s="1"/>
  <c r="F83" i="1" s="1"/>
  <c r="O78" i="1"/>
  <c r="O83" i="1" s="1"/>
  <c r="N78" i="1"/>
  <c r="N83" i="1" s="1"/>
  <c r="M78" i="1"/>
  <c r="M83" i="1" s="1"/>
  <c r="L78" i="1"/>
  <c r="L83" i="1" s="1"/>
  <c r="K78" i="1"/>
  <c r="K83" i="1" s="1"/>
  <c r="J78" i="1"/>
  <c r="J83" i="1" s="1"/>
  <c r="I78" i="1"/>
  <c r="I83" i="1" s="1"/>
  <c r="H78" i="1"/>
  <c r="H83" i="1" s="1"/>
  <c r="G78" i="1"/>
  <c r="G83" i="1" s="1"/>
  <c r="F71" i="1"/>
  <c r="F70" i="1"/>
  <c r="F69" i="1"/>
  <c r="O68" i="1"/>
  <c r="N68" i="1"/>
  <c r="N72" i="1" s="1"/>
  <c r="N85" i="1" s="1"/>
  <c r="M68" i="1"/>
  <c r="M72" i="1" s="1"/>
  <c r="M85" i="1" s="1"/>
  <c r="L68" i="1"/>
  <c r="K68" i="1"/>
  <c r="J68" i="1"/>
  <c r="J72" i="1" s="1"/>
  <c r="J85" i="1" s="1"/>
  <c r="I68" i="1"/>
  <c r="I72" i="1" s="1"/>
  <c r="I85" i="1" s="1"/>
  <c r="H68" i="1"/>
  <c r="G68" i="1"/>
  <c r="F67" i="1"/>
  <c r="T66" i="1"/>
  <c r="T72" i="1" s="1"/>
  <c r="S66" i="1"/>
  <c r="F66" i="1"/>
  <c r="R65" i="1"/>
  <c r="R72" i="1" s="1"/>
  <c r="R85" i="1" s="1"/>
  <c r="Q65" i="1"/>
  <c r="Q72" i="1" s="1"/>
  <c r="Q85" i="1" s="1"/>
  <c r="P65" i="1"/>
  <c r="O65" i="1"/>
  <c r="N65" i="1"/>
  <c r="M65" i="1"/>
  <c r="L65" i="1"/>
  <c r="K65" i="1"/>
  <c r="J65" i="1"/>
  <c r="I65" i="1"/>
  <c r="F65" i="1" s="1"/>
  <c r="H65" i="1"/>
  <c r="G65" i="1"/>
  <c r="F64" i="1"/>
  <c r="F63" i="1"/>
  <c r="P62" i="1"/>
  <c r="P60" i="1" s="1"/>
  <c r="F62" i="1"/>
  <c r="T61" i="1"/>
  <c r="S61" i="1"/>
  <c r="F61" i="1"/>
  <c r="R60" i="1"/>
  <c r="Q60" i="1"/>
  <c r="O60" i="1"/>
  <c r="N60" i="1"/>
  <c r="M60" i="1"/>
  <c r="L60" i="1"/>
  <c r="K60" i="1"/>
  <c r="J60" i="1"/>
  <c r="I60" i="1"/>
  <c r="F60" i="1" s="1"/>
  <c r="H60" i="1"/>
  <c r="G60" i="1"/>
  <c r="P59" i="1"/>
  <c r="F59" i="1"/>
  <c r="P58" i="1"/>
  <c r="F58" i="1"/>
  <c r="F57" i="1"/>
  <c r="F56" i="1"/>
  <c r="P55" i="1"/>
  <c r="P50" i="1" s="1"/>
  <c r="F55" i="1"/>
  <c r="P54" i="1"/>
  <c r="F54" i="1"/>
  <c r="F53" i="1"/>
  <c r="F52" i="1"/>
  <c r="Z51" i="1"/>
  <c r="Y51" i="1"/>
  <c r="X51" i="1"/>
  <c r="W51" i="1"/>
  <c r="V51" i="1"/>
  <c r="U51" i="1"/>
  <c r="T51" i="1"/>
  <c r="S51" i="1"/>
  <c r="P51" i="1"/>
  <c r="F51" i="1"/>
  <c r="R50" i="1"/>
  <c r="Q50" i="1"/>
  <c r="O50" i="1"/>
  <c r="N50" i="1"/>
  <c r="M50" i="1"/>
  <c r="L50" i="1"/>
  <c r="K50" i="1"/>
  <c r="J50" i="1"/>
  <c r="I50" i="1"/>
  <c r="H50" i="1"/>
  <c r="F50" i="1" s="1"/>
  <c r="G50" i="1"/>
  <c r="F49" i="1"/>
  <c r="F48" i="1"/>
  <c r="F47" i="1"/>
  <c r="F46" i="1"/>
  <c r="F45" i="1"/>
  <c r="F44" i="1"/>
  <c r="F43" i="1"/>
  <c r="G42" i="1"/>
  <c r="F42" i="1"/>
  <c r="F41" i="1"/>
  <c r="F40" i="1"/>
  <c r="F39" i="1"/>
  <c r="F38" i="1"/>
  <c r="F37" i="1"/>
  <c r="F36" i="1"/>
  <c r="F35" i="1"/>
  <c r="Q34" i="1"/>
  <c r="P34" i="1"/>
  <c r="O34" i="1"/>
  <c r="N34" i="1"/>
  <c r="M34" i="1"/>
  <c r="L34" i="1"/>
  <c r="L24" i="1" s="1"/>
  <c r="K34" i="1"/>
  <c r="J34" i="1"/>
  <c r="I34" i="1"/>
  <c r="H34" i="1"/>
  <c r="H24" i="1" s="1"/>
  <c r="F24" i="1" s="1"/>
  <c r="G34" i="1"/>
  <c r="P33" i="1"/>
  <c r="F33" i="1"/>
  <c r="F32" i="1"/>
  <c r="P31" i="1"/>
  <c r="F31" i="1"/>
  <c r="F30" i="1"/>
  <c r="F29" i="1"/>
  <c r="P28" i="1"/>
  <c r="F28" i="1"/>
  <c r="P27" i="1"/>
  <c r="F27" i="1"/>
  <c r="P26" i="1"/>
  <c r="F26" i="1"/>
  <c r="T25" i="1"/>
  <c r="S25" i="1"/>
  <c r="F25" i="1"/>
  <c r="R24" i="1"/>
  <c r="Q24" i="1"/>
  <c r="O24" i="1"/>
  <c r="N24" i="1"/>
  <c r="M24" i="1"/>
  <c r="K24" i="1"/>
  <c r="J24" i="1"/>
  <c r="I24" i="1"/>
  <c r="G24" i="1"/>
  <c r="F23" i="1"/>
  <c r="P22" i="1"/>
  <c r="F22" i="1"/>
  <c r="P21" i="1"/>
  <c r="F21" i="1"/>
  <c r="P20" i="1"/>
  <c r="F20" i="1"/>
  <c r="P19" i="1"/>
  <c r="F19" i="1"/>
  <c r="P18" i="1"/>
  <c r="F18" i="1"/>
  <c r="P17" i="1"/>
  <c r="F17" i="1"/>
  <c r="P16" i="1"/>
  <c r="F16" i="1"/>
  <c r="S15" i="1"/>
  <c r="S72" i="1" s="1"/>
  <c r="S85" i="1" s="1"/>
  <c r="P15" i="1"/>
  <c r="F15" i="1"/>
  <c r="R14" i="1"/>
  <c r="Q14" i="1"/>
  <c r="O14" i="1"/>
  <c r="O72" i="1" s="1"/>
  <c r="O85" i="1" s="1"/>
  <c r="N14" i="1"/>
  <c r="M14" i="1"/>
  <c r="L14" i="1"/>
  <c r="K14" i="1"/>
  <c r="K72" i="1" s="1"/>
  <c r="K85" i="1" s="1"/>
  <c r="J14" i="1"/>
  <c r="I14" i="1"/>
  <c r="H14" i="1"/>
  <c r="G14" i="1"/>
  <c r="G72" i="1" s="1"/>
  <c r="G85" i="1" s="1"/>
  <c r="P13" i="1"/>
  <c r="F13" i="1"/>
  <c r="P12" i="1"/>
  <c r="F12" i="1"/>
  <c r="F11" i="1"/>
  <c r="P10" i="1"/>
  <c r="F10" i="1"/>
  <c r="P9" i="1"/>
  <c r="F9" i="1"/>
  <c r="R8" i="1"/>
  <c r="Q8" i="1"/>
  <c r="O8" i="1"/>
  <c r="N8" i="1"/>
  <c r="M8" i="1"/>
  <c r="L8" i="1"/>
  <c r="K8" i="1"/>
  <c r="J8" i="1"/>
  <c r="I8" i="1"/>
  <c r="H8" i="1"/>
  <c r="G8" i="1"/>
  <c r="F8" i="1"/>
  <c r="P14" i="1" l="1"/>
  <c r="P24" i="1"/>
  <c r="P8" i="1"/>
  <c r="P72" i="1"/>
  <c r="P85" i="1" s="1"/>
  <c r="H72" i="1"/>
  <c r="H85" i="1" s="1"/>
  <c r="L72" i="1"/>
  <c r="L85" i="1" s="1"/>
  <c r="F14" i="1"/>
  <c r="F34" i="1"/>
  <c r="F68" i="1"/>
  <c r="F72" i="1" l="1"/>
  <c r="F85" i="1" s="1"/>
</calcChain>
</file>

<file path=xl/comments1.xml><?xml version="1.0" encoding="utf-8"?>
<comments xmlns="http://schemas.openxmlformats.org/spreadsheetml/2006/main">
  <authors>
    <author>Yahaira Calvo Rodríguez</author>
  </authors>
  <commentList>
    <comment ref="E79" authorId="0" shapeId="0">
      <text>
        <r>
          <rPr>
            <sz val="9"/>
            <color indexed="81"/>
            <rFont val="Tahoma"/>
            <family val="2"/>
          </rPr>
          <t xml:space="preserve">Nota. Los importes presentados son acumulados
</t>
        </r>
      </text>
    </comment>
    <comment ref="E80" authorId="0" shapeId="0">
      <text>
        <r>
          <rPr>
            <sz val="9"/>
            <color indexed="81"/>
            <rFont val="Tahoma"/>
            <family val="2"/>
          </rPr>
          <t xml:space="preserve">Nota: Los importes presentados son acumulados.
</t>
        </r>
      </text>
    </comment>
  </commentList>
</comments>
</file>

<file path=xl/sharedStrings.xml><?xml version="1.0" encoding="utf-8"?>
<sst xmlns="http://schemas.openxmlformats.org/spreadsheetml/2006/main" count="278" uniqueCount="272">
  <si>
    <t>EDENORTE DOMINICANA, S.A.</t>
  </si>
  <si>
    <t>Notas:</t>
  </si>
  <si>
    <t xml:space="preserve">1. Gasto devengado. </t>
  </si>
  <si>
    <t xml:space="preserve">Ejecución de Gastos y Aplicaciones Financieras </t>
  </si>
  <si>
    <t xml:space="preserve">2. Se presenta el gasto por mes; cada mes se debe actualizar el gasto devengado de los meses anteriores. </t>
  </si>
  <si>
    <t>En RD$</t>
  </si>
  <si>
    <t xml:space="preserve">3. Se presenta la clasificación objetal del gasto al nivel de cuenta. </t>
  </si>
  <si>
    <t>4. Fecha de imputación: último día del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</si>
  <si>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</si>
  <si>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</si>
  <si>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</si>
  <si>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</si>
  <si>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</si>
  <si>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</si>
  <si>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</si>
  <si>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</si>
  <si>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</si>
  <si>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</si>
  <si>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</si>
  <si>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</si>
  <si>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</si>
  <si>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</si>
  <si>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5. Fecha de registro: el día 10 del mes siguiente al mes analizado</t>
  </si>
  <si>
    <t xml:space="preserve">Cuenta OAI </t>
  </si>
  <si>
    <t>Descripción OAI</t>
  </si>
  <si>
    <t>Cuenta Digepress</t>
  </si>
  <si>
    <t>DESCRIP. DIGEPRES (SIGEF)</t>
  </si>
  <si>
    <t>2 - GASTOS</t>
  </si>
  <si>
    <t>2.1 - REMUNERACIONES Y CONTRIBUCIONES</t>
  </si>
  <si>
    <t>2.1.1 - REMUNERACIONES</t>
  </si>
  <si>
    <t xml:space="preserve">2.1.1 - </t>
  </si>
  <si>
    <t>REMUNERACIONES</t>
  </si>
  <si>
    <t>2.1.1.1.01</t>
  </si>
  <si>
    <t>Sueldos fijos</t>
  </si>
  <si>
    <t>2.1.2 - SOBRESUELDOS</t>
  </si>
  <si>
    <t xml:space="preserve">2.1.2 - </t>
  </si>
  <si>
    <t xml:space="preserve"> SOBRESUELDOS</t>
  </si>
  <si>
    <t>2.1.2.2.05</t>
  </si>
  <si>
    <t>Compensación servicios de seguridad</t>
  </si>
  <si>
    <t>2.1.3 - DIETAS Y GASTOS DE REPRESENTACIÓN</t>
  </si>
  <si>
    <t>2.1.3 -</t>
  </si>
  <si>
    <t xml:space="preserve"> DIETAS Y GASTOS DE REPRESENTACIÓN</t>
  </si>
  <si>
    <t>2.1.4 - GRATIFICACIONES Y BONIFICACIONES</t>
  </si>
  <si>
    <t xml:space="preserve">2.1.4 - </t>
  </si>
  <si>
    <t>GRATIFICACIONES Y BONIFICACIONES</t>
  </si>
  <si>
    <t>2.1.4.2.04</t>
  </si>
  <si>
    <t>Otras gratificaciones</t>
  </si>
  <si>
    <t>2.1.5 - CONTRIBUCIONES A LA SEGURIDAD SOCIAL</t>
  </si>
  <si>
    <t>2.1.5 -</t>
  </si>
  <si>
    <t xml:space="preserve"> CONTRIBUCIONES A LA SEGURIDAD SOCIAL</t>
  </si>
  <si>
    <t>2.2 - CONTRATACIÓN DE SERVICIOS</t>
  </si>
  <si>
    <t>2.2.1 - SERVICIOS BÁSICOS</t>
  </si>
  <si>
    <t xml:space="preserve">2.2.1 - </t>
  </si>
  <si>
    <t>SERVICIOS BÁSICOS</t>
  </si>
  <si>
    <t>2.2.1.6.01</t>
  </si>
  <si>
    <t>Energía eléctrica</t>
  </si>
  <si>
    <t>2.2.2 - PUBLICIDAD, IMPRESIÓN Y ENCUADERNACIÓN</t>
  </si>
  <si>
    <t>2.2.2 -</t>
  </si>
  <si>
    <t>PUBLICIDAD, IMPRESIÓN Y ENCUADERNACIÓN</t>
  </si>
  <si>
    <t>2.2.2.1</t>
  </si>
  <si>
    <t>Publicidad y propaganda</t>
  </si>
  <si>
    <t>2.2.3 - VIÁTICOS</t>
  </si>
  <si>
    <t xml:space="preserve">2.2.3 - </t>
  </si>
  <si>
    <t xml:space="preserve"> VIÁTICOS</t>
  </si>
  <si>
    <t>2.2.3.1.01</t>
  </si>
  <si>
    <t>Viáticos dentro del país</t>
  </si>
  <si>
    <t>2.2.4 - TRANSPORTE Y ALMACENAJE</t>
  </si>
  <si>
    <t>2.2.4 -</t>
  </si>
  <si>
    <t>TRANSPORTE Y ALMACENAJE</t>
  </si>
  <si>
    <t>2.2.4.4</t>
  </si>
  <si>
    <t>Peaje</t>
  </si>
  <si>
    <t>2.2.5 - ALQUILERES Y RENTAS</t>
  </si>
  <si>
    <t>2.2.5 -</t>
  </si>
  <si>
    <t xml:space="preserve"> ALQUILERES Y RENTAS</t>
  </si>
  <si>
    <t>2.2.5.4</t>
  </si>
  <si>
    <t>Alquileres de equipos de transporte, tracción y elevación</t>
  </si>
  <si>
    <t>2.2.6 - SEGUROS</t>
  </si>
  <si>
    <t>2.2.6 -</t>
  </si>
  <si>
    <t>SEGUROS</t>
  </si>
  <si>
    <t>2.2.7 - SERVICIOS DE CONSERVACIÓN, REPARACIONES MENORES E INSTALACIONES TEMPORALES</t>
  </si>
  <si>
    <t>2.2.7 -</t>
  </si>
  <si>
    <t>SERVICIOS DE CONSERVACIÓN, REPARACIONES MENORES E INSTALACIONES TEMPORALES</t>
  </si>
  <si>
    <t>2.2.7.1.01</t>
  </si>
  <si>
    <t>Obras menores en edificaciones</t>
  </si>
  <si>
    <t>2.2.8 - OTROS SERVICIOS NO INCLUIDOS EN CONCEPTOS ANTERIORES</t>
  </si>
  <si>
    <t xml:space="preserve">2.2.8 - </t>
  </si>
  <si>
    <t>OTROS SERVICIOS NO INCLUIDOS EN CONCEPTOS ANTERIORES</t>
  </si>
  <si>
    <t>2.2.8.7.06</t>
  </si>
  <si>
    <t>Otros servicios técnicos profesionales</t>
  </si>
  <si>
    <t>2.2.9 - OTRAS CONTRATACIONES DE SERVICIOS</t>
  </si>
  <si>
    <t>2.2.9 -</t>
  </si>
  <si>
    <t xml:space="preserve"> OTRAS CONTRATACIONES DE SERVICIOS</t>
  </si>
  <si>
    <t>2.3 - MATERIALES Y SUMINISTROS</t>
  </si>
  <si>
    <t>2.3.1 - ALIMENTOS Y PRODUCTOS AGROFORESTALES</t>
  </si>
  <si>
    <t>2.3.1 -</t>
  </si>
  <si>
    <t>ALIMENTOS Y PRODUCTOS AGROFORESTALES</t>
  </si>
  <si>
    <t>2.3.2 - TEXTILES Y VESTUARIOS</t>
  </si>
  <si>
    <t>2.3.2 -</t>
  </si>
  <si>
    <t xml:space="preserve"> TEXTILES Y VESTUARIOS</t>
  </si>
  <si>
    <t>2.3.2.3</t>
  </si>
  <si>
    <t>Prendas de vestir</t>
  </si>
  <si>
    <t>2.3.3 - PRODUCTOS DE PAPEL, CARTÓN E IMPRESOS</t>
  </si>
  <si>
    <t xml:space="preserve">2.3.3 - </t>
  </si>
  <si>
    <t xml:space="preserve"> PRODUCTOS DE PAPEL, CARTÓN E IMPRESOS</t>
  </si>
  <si>
    <t>2.3.3.4</t>
  </si>
  <si>
    <t>Libros, revistas y periódicos</t>
  </si>
  <si>
    <t>2.3.4 - PRODUCTOS FARMACÉUTICOS</t>
  </si>
  <si>
    <t>2.3.4 -</t>
  </si>
  <si>
    <t xml:space="preserve"> PRODUCTOS FARMACÉUTICOS</t>
  </si>
  <si>
    <t>2.3.4.1</t>
  </si>
  <si>
    <t>Productos medicinales para uso humano</t>
  </si>
  <si>
    <t>2.3.5 - PRODUCTOS DE CUERO, CAUCHO Y PLÁSTICO</t>
  </si>
  <si>
    <t>2.3.5 -</t>
  </si>
  <si>
    <t xml:space="preserve"> PRODUCTOS DE CUERO, CAUCHO Y PLÁSTICO</t>
  </si>
  <si>
    <t>2.3.6 - PRODUCTOS DE MINERALES, METÁLICOS Y NO METÁLICOS</t>
  </si>
  <si>
    <t xml:space="preserve">2.3.6 - </t>
  </si>
  <si>
    <t>PRODUCTOS DE MINERALES, METÁLICOS Y NO METÁLICOS</t>
  </si>
  <si>
    <t>2.3.7 - COMBUSTIBLES, LUBRICANTES, PRODUCTOS QUÍMICOS Y CONEXOS</t>
  </si>
  <si>
    <t xml:space="preserve">2.3.7 - </t>
  </si>
  <si>
    <t>COMBUSTIBLES, LUBRICANTES, PRODUCTOS QUÍMICOS Y CONEXOS</t>
  </si>
  <si>
    <t>2.3.7.1</t>
  </si>
  <si>
    <t>Combustibles y lubricantes</t>
  </si>
  <si>
    <t>2.3.8 - GASTOS QUE SE ASIGNARÁN DURANTE EL EJERCICIO (ART. 32 Y 33 LEY 423-06)</t>
  </si>
  <si>
    <t>2.3.8 -</t>
  </si>
  <si>
    <t xml:space="preserve">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</si>
  <si>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</si>
  <si>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</si>
  <si>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</si>
  <si>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2.4.1 -</t>
  </si>
  <si>
    <t>TRANSFERENCIAS CORRIENTES AL SECTOR PRIVADO</t>
  </si>
  <si>
    <t xml:space="preserve">2.4.1 - </t>
  </si>
  <si>
    <t>2.4.2 - TRANSFERENCIAS CORRIENTES AL  GOBIERNO GENERAL NACIONAL</t>
  </si>
  <si>
    <t>2.4.2 -</t>
  </si>
  <si>
    <t>TRANSFERENCIAS CORRIENTES AL  GOBIERNO GENERAL NACIONAL</t>
  </si>
  <si>
    <t xml:space="preserve">2.4.2 - </t>
  </si>
  <si>
    <t>2.4.3 - TRANSFERENCIAS CORRIENTES A GOBIERNOS GENERALES LOCALES</t>
  </si>
  <si>
    <t>2.4.3 -</t>
  </si>
  <si>
    <t>TRANSFERENCIAS CORRIENTES A GOBIERNOS GENERALES LOCALES</t>
  </si>
  <si>
    <t xml:space="preserve">2.4.3 - </t>
  </si>
  <si>
    <t>2.4.4 - TRANSFERENCIAS CORRIENTES A EMPRESAS PÚBLICAS NO FINANCIERAS</t>
  </si>
  <si>
    <t>2.4.4 -</t>
  </si>
  <si>
    <t>TRANSFERENCIAS CORRIENTES A EMPRESAS PÚBLICAS NO FINANCIERAS</t>
  </si>
  <si>
    <t>2.4.5 - TRANSFERENCIAS CORRIENTES A INSTITUCIONES PÚBLICAS FINANCIERAS</t>
  </si>
  <si>
    <t>2.4.5 -</t>
  </si>
  <si>
    <t>TRANSFERENCIAS CORRIENTES A INSTITUCIONES PÚBLICAS FINANCIERAS</t>
  </si>
  <si>
    <t>2.4.7 - TRANSFERENCIAS CORRIENTES AL SECTOR EXTERNO</t>
  </si>
  <si>
    <t>2.4.7 -</t>
  </si>
  <si>
    <t>TRANSFERENCIAS CORRIENTES AL SECTOR EXTERNO</t>
  </si>
  <si>
    <t>2.4.9 - TRANSFERENCIAS CORRIENTES A OTRAS INSTITUCIONES PÚBLICAS</t>
  </si>
  <si>
    <t>2.4.9 -</t>
  </si>
  <si>
    <t>TRANSFERENCIAS CORRIENTES A OTRAS INSTITUCIONES PÚBLICAS</t>
  </si>
  <si>
    <t>2.5 - TRANSFERENCIAS DE CAPITAL</t>
  </si>
  <si>
    <t>2.5.1 - TRANSFERENCIAS DE CAPITAL AL SECTOR PRIVADO</t>
  </si>
  <si>
    <t>2.5.1 -</t>
  </si>
  <si>
    <t>TRANSFERENCIAS DE CAPITAL AL SECTOR PRIVADO</t>
  </si>
  <si>
    <t>2.5.2 - TRANSFERENCIAS DE CAPITAL AL GOBIERNO GENERAL  NACIONAL</t>
  </si>
  <si>
    <t>2.5.2 -</t>
  </si>
  <si>
    <t>TRANSFERENCIAS DE CAPITAL AL GOBIERNO GENERAL  NACIONAL</t>
  </si>
  <si>
    <t>2.5.2.2.01</t>
  </si>
  <si>
    <t>Transferencias de capital a instituciones descentralizadas y autónomas no financieras para proyectos de inver sión</t>
  </si>
  <si>
    <t>2.5.3 - TRANSFERENCIAS DE CAPITAL A GOBIERNOS GENERALES LOCALES</t>
  </si>
  <si>
    <t>2.5.3 -</t>
  </si>
  <si>
    <t>TRANSFERENCIAS DE CAPITAL A GOBIERNOS GENERALES LOCALES</t>
  </si>
  <si>
    <t>2.5.4 - TRANSFERENCIAS DE CAPITAL  A EMPRESAS PÚBLICAS NO FINANCIERAS</t>
  </si>
  <si>
    <t>2.5.4 -</t>
  </si>
  <si>
    <t>TRANSFERENCIAS DE CAPITAL  A EMPRESAS PÚBLICAS NO FINANCIERAS</t>
  </si>
  <si>
    <t>2.5.5 - TRANSFERENCIAS DE CAPITAL A INSTITUCIONES PÚBLICAS FINANCIERAS</t>
  </si>
  <si>
    <t>2.5.5 -</t>
  </si>
  <si>
    <t>TRANSFERENCIAS DE CAPITAL A INSTITUCIONES PÚBLICAS FINANCIERAS</t>
  </si>
  <si>
    <t>2.5.6 - TRANSFERENCIAS DE CAPITAL AL SECTOR EXTERNO</t>
  </si>
  <si>
    <t>2.5.6 -</t>
  </si>
  <si>
    <t>TRANSFERENCIAS DE CAPITAL AL SECTOR EXTERNO</t>
  </si>
  <si>
    <t>2.5.9 - TRANSFERENCIAS DE CAPITAL A OTRAS INSTITUCIONES PÚBLICAS</t>
  </si>
  <si>
    <t>2.5.9 -</t>
  </si>
  <si>
    <t>TRANSFERENCIAS DE CAPITAL A OTRAS INSTITUCIONES PÚBLICAS</t>
  </si>
  <si>
    <t>2.6 - BIENES MUEBLES, INMUEBLES E INTANGIBLES</t>
  </si>
  <si>
    <t>2.6.1 - MOBILIARIO Y EQUIPO</t>
  </si>
  <si>
    <t>2.6.1 -</t>
  </si>
  <si>
    <t>MOBILIARIO Y EQUIPO</t>
  </si>
  <si>
    <t>2.6.1.1</t>
  </si>
  <si>
    <t>Muebles de oficina y estantería</t>
  </si>
  <si>
    <t>2.6.2 - MOBILIARIO Y EQUIPO EDUCACIONAL Y RECREATIVO</t>
  </si>
  <si>
    <t>2.6.2 -</t>
  </si>
  <si>
    <t>MOBILIARIO Y EQUIPO EDUCACIONAL Y RECREATIVO</t>
  </si>
  <si>
    <t>2.6.3 - EQUIPO E INSTRUMENTAL, CIENTÍFICO Y LABORATORIO</t>
  </si>
  <si>
    <t>2.6.3 -</t>
  </si>
  <si>
    <t>EQUIPO E INSTRUMENTAL, CIENTÍFICO Y LABORATORIO</t>
  </si>
  <si>
    <t>2.6.4 - VEHÍCULOS Y EQUIPO DE TRANSPORTE, TRACCIÓN Y ELEVACIÓN</t>
  </si>
  <si>
    <t>2.6.4 -</t>
  </si>
  <si>
    <t>VEHÍCULOS Y EQUIPO DE TRANSPORTE, TRACCIÓN Y ELEVACIÓN</t>
  </si>
  <si>
    <t>2.6.4.1</t>
  </si>
  <si>
    <t>Automóviles y camiones</t>
  </si>
  <si>
    <t>2.6.5 - MAQUINARIA, OTROS EQUIPOS Y HERRAMIENTAS</t>
  </si>
  <si>
    <t>2.6.5 -</t>
  </si>
  <si>
    <t>MAQUINARIA, OTROS EQUIPOS Y HERRAMIENTAS</t>
  </si>
  <si>
    <t>2.6.5.8</t>
  </si>
  <si>
    <t>Otros equipos</t>
  </si>
  <si>
    <t>2.6.6 - EQUIPOS DE DEFENSA Y SEGURIDAD</t>
  </si>
  <si>
    <t>2.6.6 -</t>
  </si>
  <si>
    <t>EQUIPOS DE DEFENSA Y SEGURIDAD</t>
  </si>
  <si>
    <t>2.6.6.2</t>
  </si>
  <si>
    <t>equipos de seguridad</t>
  </si>
  <si>
    <t>2.6.7 - ACTIVOS BIÓLOGICOS CULTIVABLES</t>
  </si>
  <si>
    <t>2.6.7 -</t>
  </si>
  <si>
    <t>ACTIVOS BIÓLOGICOS CULTIVABLES</t>
  </si>
  <si>
    <t>2.6.8 - BIENES INTANGIBLES</t>
  </si>
  <si>
    <t>2.6.8 -</t>
  </si>
  <si>
    <t>BIENES INTANGIBLES</t>
  </si>
  <si>
    <t>2.6.8.8.01</t>
  </si>
  <si>
    <t>Informáticas</t>
  </si>
  <si>
    <t>2.6.9 - EDIFICIOS, ESTRUCTURAS, TIERRAS, TERRENOS Y OBJETOS DE VALOR</t>
  </si>
  <si>
    <t>2.6.9 -</t>
  </si>
  <si>
    <t>EDIFICIOS, ESTRUCTURAS, TIERRAS, TERRENOS Y OBJETOS DE VALOR</t>
  </si>
  <si>
    <t>2.7 - OBRAS</t>
  </si>
  <si>
    <t>2.7.1 - OBRAS EN EDIFICACIONES</t>
  </si>
  <si>
    <t>2.7.1 -</t>
  </si>
  <si>
    <t>OBRAS EN EDIFICACIONES</t>
  </si>
  <si>
    <t>2.7.1.4</t>
  </si>
  <si>
    <t>Mejoras de tierras y terrenos</t>
  </si>
  <si>
    <t>2.7.2 - INFRAESTRUCTURA</t>
  </si>
  <si>
    <t>2.7.2 -</t>
  </si>
  <si>
    <t>INFRAESTRUCTURA</t>
  </si>
  <si>
    <t>2.7.2.2</t>
  </si>
  <si>
    <t>Obras de energía</t>
  </si>
  <si>
    <t>2.7.3 - CONSTRUCCIONES EN BIENES CONCESIONADOS</t>
  </si>
  <si>
    <t>2.7.3 -</t>
  </si>
  <si>
    <t>CONSTRUCCIONES EN BIENES CONCESIONADOS</t>
  </si>
  <si>
    <t>2.7.4 - GASTOS QUE SE ASIGNARÁN DURANTE EL EJERCICIO PARA INVERSIÓN (ART. 32 Y 33 LEY 423-06)</t>
  </si>
  <si>
    <t>2.7.4 -</t>
  </si>
  <si>
    <t>GASTOS QUE SE ASIGNARÁN DURANTE EL EJERCICIO PARA INVERSIÓN (ART. 32 Y 33 LEY 423-06)</t>
  </si>
  <si>
    <t>2.8 - ADQUISICION DE ACTIVOS FINANCIEROS CON FINES DE POLÍTICA</t>
  </si>
  <si>
    <t>2.8.1 - CONCESIÓN DE PRESTAMOS</t>
  </si>
  <si>
    <t>2.8.1 -</t>
  </si>
  <si>
    <t>CONCESIÓN DE PRESTAMOS</t>
  </si>
  <si>
    <t>2.8.2 - ADQUISICIÓN DE TÍTULOS VALORES REPRESENTATIVOS DE DEUDA</t>
  </si>
  <si>
    <t>2.8.2 -</t>
  </si>
  <si>
    <t>ADQUISICIÓN DE TÍTULOS VALORES REPRESENTATIVOS DE DEUDA</t>
  </si>
  <si>
    <t>2.9 - GASTOS FINANCIEROS</t>
  </si>
  <si>
    <t>2.9.1 - INTERESES DE LA DEUDA PÚBLICA INTERNA</t>
  </si>
  <si>
    <t>2.9.1 -</t>
  </si>
  <si>
    <t>INTERESES DE LA DEUDA PÚBLICA INTERNA</t>
  </si>
  <si>
    <t>2.9.2 - INTERESES DE LA DEUDA PUBLICA EXTERNA</t>
  </si>
  <si>
    <t>2.9.2 -</t>
  </si>
  <si>
    <t>INTERESES DE LA DEUDA PUBLICA EXTERNA</t>
  </si>
  <si>
    <t>2.9.4 - COMISIONES Y OTROS GASTOS BANCARIOS DE LA DEUDA PÚBLICA</t>
  </si>
  <si>
    <t>2.9.4 -</t>
  </si>
  <si>
    <t>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</si>
  <si>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</si>
  <si>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</si>
  <si>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</si>
  <si>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</si>
  <si>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 xml:space="preserve">4.1.1 - </t>
  </si>
  <si>
    <t xml:space="preserve"> INCREMENTO DE ACTIVOS FINANCIEROS CORRIENTES</t>
  </si>
  <si>
    <t>4.1.2 - INCREMENTO DE ACTIVOS FINANCIEROS NO CORRIENTES</t>
  </si>
  <si>
    <t>4.1.2 -</t>
  </si>
  <si>
    <t>4.2 - DISMINUCIÓN DE PASIVOS</t>
  </si>
  <si>
    <t>4.2.1 - DISMINUCIÓN DE PASIVOS CORRIENTES</t>
  </si>
  <si>
    <t>4.2.1 -</t>
  </si>
  <si>
    <t xml:space="preserve"> DISMINUCIÓN DE PASIVOS CORRIENTES</t>
  </si>
  <si>
    <t>4.2.2 - DISMINUCIÓN DE PASIVOS NO CORRIENTES</t>
  </si>
  <si>
    <t>4.2.2 -</t>
  </si>
  <si>
    <t xml:space="preserve"> DISMINUCIÓN DE PASIVOS NO CORRIENTES</t>
  </si>
  <si>
    <t>4.3 - DISMINUCIÓN DE FONDOS DE TERCEROS</t>
  </si>
  <si>
    <t>4.3.5 - DISMINUCIÓN DEPÓSITOS FONDOS DE TERCEROS</t>
  </si>
  <si>
    <t>4.3.5 -</t>
  </si>
  <si>
    <t xml:space="preserve"> DISMINUCIÓN DEPÓSITOS FONDOS DE TERCEROS</t>
  </si>
  <si>
    <t>TOTAL APLICACIONES FINANCIERAS</t>
  </si>
  <si>
    <t>TOTAL GASTOS Y APLICACIONES FINANCIERAS</t>
  </si>
  <si>
    <t>Fuente: [Sistema SAP]</t>
  </si>
  <si>
    <t>Fecha de registro: hasta el  31 del mes octubre 2018</t>
  </si>
  <si>
    <t>Fecha de imputación: hasta el 08  de noviembre de 2018</t>
  </si>
  <si>
    <t>Nota: destacar que son datos preliminares ya que aún contabilidad está registrando facturas en dicho  periodos.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</si>
</sst>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[$€-2]* #,##0.00_);_([$€-2]* \(#,##0.00\);_([$€-2]* &quot;-&quot;??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Century Gothic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032366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4" fillId="0" borderId="0" xfId="0" applyFont="1" applyProtection="1"/>
    <xf numFmtId="0" fontId="2" fillId="0" borderId="0" xfId="0" applyFont="1" applyAlignment="1" applyProtection="1">
      <alignment horizontal="left"/>
    </xf>
    <xf numFmtId="0" fontId="2" fillId="2" borderId="0" xfId="0" applyFont="1" applyFill="1" applyProtection="1"/>
    <xf numFmtId="0" fontId="4" fillId="3" borderId="0" xfId="0" applyFont="1" applyFill="1" applyBorder="1" applyAlignment="1" applyProtection="1">
      <alignment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5" borderId="2" xfId="0" applyFont="1" applyFill="1" applyBorder="1" applyAlignment="1" applyProtection="1">
      <alignment horizontal="center"/>
    </xf>
    <xf numFmtId="0" fontId="4" fillId="0" borderId="3" xfId="0" applyFont="1" applyBorder="1" applyAlignment="1" applyProtection="1">
      <alignment horizontal="left" vertical="center" wrapText="1"/>
    </xf>
    <xf numFmtId="43" fontId="4" fillId="0" borderId="3" xfId="1" applyFont="1" applyBorder="1" applyAlignment="1" applyProtection="1">
      <alignment horizontal="left" vertical="center" wrapText="1"/>
    </xf>
    <xf numFmtId="43" fontId="4" fillId="2" borderId="3" xfId="1" applyFont="1" applyFill="1" applyBorder="1" applyAlignment="1" applyProtection="1">
      <alignment horizontal="left" vertical="center" wrapText="1"/>
    </xf>
    <xf numFmtId="43" fontId="2" fillId="0" borderId="0" xfId="0" applyNumberFormat="1" applyFont="1" applyProtection="1"/>
    <xf numFmtId="0" fontId="4" fillId="0" borderId="0" xfId="0" applyFont="1" applyAlignment="1" applyProtection="1">
      <alignment horizontal="left" vertical="center" wrapText="1"/>
    </xf>
    <xf numFmtId="43" fontId="4" fillId="0" borderId="0" xfId="1" applyFont="1" applyAlignment="1" applyProtection="1">
      <alignment vertical="center" wrapText="1"/>
    </xf>
    <xf numFmtId="43" fontId="4" fillId="2" borderId="0" xfId="1" applyFont="1" applyFill="1" applyAlignment="1" applyProtection="1">
      <alignment vertical="center" wrapText="1"/>
    </xf>
    <xf numFmtId="43" fontId="2" fillId="0" borderId="0" xfId="1" applyFont="1" applyProtection="1"/>
    <xf numFmtId="0" fontId="2" fillId="0" borderId="0" xfId="0" applyFont="1" applyAlignment="1" applyProtection="1">
      <alignment horizontal="left" vertical="center" wrapText="1" indent="2"/>
    </xf>
    <xf numFmtId="43" fontId="2" fillId="2" borderId="0" xfId="1" applyFont="1" applyFill="1" applyProtection="1"/>
    <xf numFmtId="43" fontId="2" fillId="2" borderId="0" xfId="1" applyFont="1" applyFill="1" applyAlignment="1" applyProtection="1">
      <alignment vertical="center" wrapText="1"/>
    </xf>
    <xf numFmtId="9" fontId="2" fillId="0" borderId="0" xfId="2" applyFont="1" applyProtection="1"/>
    <xf numFmtId="0" fontId="6" fillId="2" borderId="0" xfId="3" applyNumberFormat="1" applyFont="1" applyFill="1" applyBorder="1" applyAlignment="1" applyProtection="1">
      <alignment horizontal="center"/>
    </xf>
    <xf numFmtId="43" fontId="2" fillId="2" borderId="0" xfId="0" applyNumberFormat="1" applyFont="1" applyFill="1" applyProtection="1"/>
    <xf numFmtId="164" fontId="2" fillId="2" borderId="0" xfId="0" applyNumberFormat="1" applyFont="1" applyFill="1" applyAlignment="1" applyProtection="1">
      <alignment vertical="center" wrapText="1"/>
    </xf>
    <xf numFmtId="0" fontId="2" fillId="6" borderId="0" xfId="0" applyFont="1" applyFill="1" applyProtection="1"/>
    <xf numFmtId="0" fontId="2" fillId="6" borderId="0" xfId="0" applyFont="1" applyFill="1" applyAlignment="1" applyProtection="1">
      <alignment horizontal="center"/>
    </xf>
    <xf numFmtId="43" fontId="2" fillId="2" borderId="0" xfId="0" applyNumberFormat="1" applyFont="1" applyFill="1" applyAlignment="1" applyProtection="1">
      <alignment vertical="center" wrapText="1"/>
    </xf>
    <xf numFmtId="0" fontId="2" fillId="7" borderId="0" xfId="0" applyFont="1" applyFill="1" applyProtection="1"/>
    <xf numFmtId="0" fontId="2" fillId="0" borderId="0" xfId="0" applyFont="1" applyAlignment="1" applyProtection="1">
      <alignment vertical="center" wrapText="1"/>
    </xf>
    <xf numFmtId="43" fontId="2" fillId="0" borderId="0" xfId="1" applyFont="1" applyAlignment="1" applyProtection="1">
      <alignment vertical="center"/>
    </xf>
    <xf numFmtId="43" fontId="4" fillId="2" borderId="0" xfId="1" applyFont="1" applyFill="1" applyProtection="1"/>
    <xf numFmtId="43" fontId="4" fillId="2" borderId="0" xfId="0" applyNumberFormat="1" applyFont="1" applyFill="1" applyAlignment="1" applyProtection="1">
      <alignment vertical="center" wrapText="1"/>
    </xf>
    <xf numFmtId="165" fontId="2" fillId="2" borderId="0" xfId="1" applyNumberFormat="1" applyFont="1" applyFill="1" applyAlignment="1" applyProtection="1">
      <alignment vertical="center" wrapText="1"/>
    </xf>
    <xf numFmtId="165" fontId="2" fillId="0" borderId="0" xfId="1" applyNumberFormat="1" applyFont="1" applyProtection="1"/>
    <xf numFmtId="0" fontId="2" fillId="6" borderId="0" xfId="0" applyFont="1" applyFill="1" applyAlignment="1" applyProtection="1">
      <alignment horizontal="left"/>
    </xf>
    <xf numFmtId="43" fontId="4" fillId="2" borderId="0" xfId="0" applyNumberFormat="1" applyFont="1" applyFill="1" applyProtection="1"/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166" fontId="6" fillId="0" borderId="0" xfId="3" applyNumberFormat="1" applyFont="1" applyAlignment="1" applyProtection="1">
      <alignment horizontal="left" vertical="center"/>
    </xf>
    <xf numFmtId="164" fontId="6" fillId="2" borderId="0" xfId="0" applyNumberFormat="1" applyFont="1" applyFill="1" applyAlignment="1" applyProtection="1">
      <alignment vertical="center" wrapText="1"/>
    </xf>
    <xf numFmtId="4" fontId="2" fillId="0" borderId="0" xfId="0" applyNumberFormat="1" applyFont="1" applyProtection="1"/>
    <xf numFmtId="164" fontId="4" fillId="2" borderId="0" xfId="0" applyNumberFormat="1" applyFont="1" applyFill="1" applyAlignment="1" applyProtection="1">
      <alignment vertical="center" wrapText="1"/>
    </xf>
    <xf numFmtId="4" fontId="7" fillId="0" borderId="0" xfId="0" applyNumberFormat="1" applyFont="1" applyProtection="1"/>
    <xf numFmtId="0" fontId="4" fillId="8" borderId="4" xfId="0" applyFont="1" applyFill="1" applyBorder="1" applyAlignment="1" applyProtection="1">
      <alignment horizontal="left" vertical="center" wrapText="1"/>
    </xf>
    <xf numFmtId="43" fontId="4" fillId="8" borderId="4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Border="1" applyAlignment="1" applyProtection="1">
      <alignment vertical="center" wrapText="1"/>
    </xf>
    <xf numFmtId="164" fontId="4" fillId="2" borderId="3" xfId="0" applyNumberFormat="1" applyFont="1" applyFill="1" applyBorder="1" applyAlignment="1" applyProtection="1">
      <alignment vertical="center" wrapText="1"/>
    </xf>
    <xf numFmtId="43" fontId="4" fillId="0" borderId="0" xfId="0" applyNumberFormat="1" applyFont="1" applyProtection="1"/>
    <xf numFmtId="164" fontId="4" fillId="8" borderId="4" xfId="0" applyNumberFormat="1" applyFont="1" applyFill="1" applyBorder="1" applyAlignment="1" applyProtection="1">
      <alignment horizontal="center" vertical="center" wrapText="1"/>
    </xf>
    <xf numFmtId="0" fontId="4" fillId="3" borderId="4" xfId="0" applyFont="1" applyFill="1" applyBorder="1" applyAlignment="1" applyProtection="1">
      <alignment horizontal="left" vertical="center" wrapText="1"/>
    </xf>
    <xf numFmtId="164" fontId="4" fillId="3" borderId="0" xfId="0" applyNumberFormat="1" applyFont="1" applyFill="1" applyBorder="1" applyAlignment="1" applyProtection="1">
      <alignment horizontal="center" vertical="center" wrapText="1"/>
    </xf>
    <xf numFmtId="164" fontId="2" fillId="0" borderId="0" xfId="0" applyNumberFormat="1" applyFont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/>
    </xf>
  </cellXfs>
  <cellStyles count="4">
    <cellStyle name="Millares" xfId="1" builtinId="3"/>
    <cellStyle name="Normal" xfId="0" builtinId="0"/>
    <cellStyle name="Normal 3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46185.2D20195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229055</xdr:colOff>
      <xdr:row>0</xdr:row>
      <xdr:rowOff>219075</xdr:rowOff>
    </xdr:from>
    <xdr:to>
      <xdr:col>17</xdr:col>
      <xdr:colOff>141754</xdr:colOff>
      <xdr:row>2</xdr:row>
      <xdr:rowOff>224118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23143" y="219075"/>
          <a:ext cx="2198699" cy="475690"/>
        </a:xfrm>
        <a:prstGeom prst="rect">
          <a:avLst/>
        </a:prstGeom>
      </xdr:spPr>
    </xdr:pic>
    <xdr:clientData/>
  </xdr:twoCellAnchor>
  <xdr:twoCellAnchor>
    <xdr:from>
      <xdr:col>10</xdr:col>
      <xdr:colOff>1349375</xdr:colOff>
      <xdr:row>102</xdr:row>
      <xdr:rowOff>15875</xdr:rowOff>
    </xdr:from>
    <xdr:to>
      <xdr:col>11</xdr:col>
      <xdr:colOff>1695450</xdr:colOff>
      <xdr:row>111</xdr:row>
      <xdr:rowOff>63500</xdr:rowOff>
    </xdr:to>
    <xdr:pic>
      <xdr:nvPicPr>
        <xdr:cNvPr id="3" name="Picture 1" descr="cid:image001.jpg@01D46185.2D20195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750000"/>
          <a:ext cx="1917700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98</xdr:row>
      <xdr:rowOff>0</xdr:rowOff>
    </xdr:from>
    <xdr:to>
      <xdr:col>13</xdr:col>
      <xdr:colOff>106977</xdr:colOff>
      <xdr:row>102</xdr:row>
      <xdr:rowOff>117607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04375" y="30908625"/>
          <a:ext cx="5155227" cy="943107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317500</xdr:colOff>
      <xdr:row>94</xdr:row>
      <xdr:rowOff>111125</xdr:rowOff>
    </xdr:from>
    <xdr:to>
      <xdr:col>12</xdr:col>
      <xdr:colOff>1149454</xdr:colOff>
      <xdr:row>98</xdr:row>
      <xdr:rowOff>53788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921875" y="30194250"/>
          <a:ext cx="4149829" cy="768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3-%20GERENCIA%20PLANIFICACION%20Y%20PRESUPUESTOS\DIGEPRES%202018\Informaci&#243;n%20OAI\Plantillas%20Ejecuci&#243;n%20Presupuestaria%20(OAI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GEPRES"/>
      <sheetName val="Plantilla Presupuesto"/>
      <sheetName val="Hoja1"/>
      <sheetName val="Cuentas "/>
      <sheetName val="Plantilla Ejecución "/>
    </sheetNames>
    <sheetDataSet>
      <sheetData sheetId="0">
        <row r="28">
          <cell r="E28">
            <v>13973989.52</v>
          </cell>
        </row>
        <row r="29">
          <cell r="E29">
            <v>15585215.960000001</v>
          </cell>
        </row>
        <row r="30">
          <cell r="E30">
            <v>11190219.92</v>
          </cell>
        </row>
        <row r="31">
          <cell r="E31">
            <v>2650633176.0900002</v>
          </cell>
        </row>
        <row r="32">
          <cell r="E32">
            <v>305389.19</v>
          </cell>
        </row>
        <row r="33">
          <cell r="E33">
            <v>2946761.74</v>
          </cell>
        </row>
        <row r="34">
          <cell r="E34">
            <v>6824781.3200000003</v>
          </cell>
        </row>
        <row r="35">
          <cell r="E35">
            <v>1206369.3500000001</v>
          </cell>
        </row>
        <row r="36">
          <cell r="E36">
            <v>1058271.28</v>
          </cell>
        </row>
        <row r="37">
          <cell r="E37">
            <v>165546.04</v>
          </cell>
        </row>
        <row r="38">
          <cell r="E38">
            <v>3940</v>
          </cell>
        </row>
        <row r="39">
          <cell r="E39">
            <v>951170.11</v>
          </cell>
        </row>
        <row r="40">
          <cell r="E40">
            <v>2652369.9500000002</v>
          </cell>
        </row>
        <row r="41">
          <cell r="E41">
            <v>3626575.59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-3794840.39</v>
          </cell>
        </row>
        <row r="45">
          <cell r="E45">
            <v>6586437.3499999996</v>
          </cell>
        </row>
        <row r="46">
          <cell r="E46">
            <v>69150761.75</v>
          </cell>
        </row>
        <row r="47">
          <cell r="E47">
            <v>1666486.24</v>
          </cell>
        </row>
        <row r="48">
          <cell r="E48">
            <v>13800700.32</v>
          </cell>
        </row>
        <row r="49">
          <cell r="E49">
            <v>6625.62</v>
          </cell>
        </row>
        <row r="50">
          <cell r="E50">
            <v>2980500.06</v>
          </cell>
        </row>
        <row r="51">
          <cell r="E51">
            <v>831901.13</v>
          </cell>
        </row>
        <row r="52">
          <cell r="E52">
            <v>570819.1</v>
          </cell>
        </row>
        <row r="53">
          <cell r="E53">
            <v>3581251.22</v>
          </cell>
        </row>
        <row r="54">
          <cell r="E54">
            <v>63900</v>
          </cell>
        </row>
        <row r="55">
          <cell r="E55">
            <v>0</v>
          </cell>
        </row>
        <row r="56">
          <cell r="E56">
            <v>51117.33</v>
          </cell>
        </row>
        <row r="57">
          <cell r="E57">
            <v>2962328.94</v>
          </cell>
        </row>
        <row r="58">
          <cell r="E58">
            <v>0</v>
          </cell>
        </row>
        <row r="59">
          <cell r="E59">
            <v>1083446.3400000001</v>
          </cell>
        </row>
        <row r="60">
          <cell r="E60">
            <v>1116699.99</v>
          </cell>
        </row>
        <row r="61">
          <cell r="E61">
            <v>0</v>
          </cell>
        </row>
        <row r="62">
          <cell r="E62">
            <v>75948</v>
          </cell>
        </row>
        <row r="63">
          <cell r="E63">
            <v>837440</v>
          </cell>
        </row>
        <row r="64">
          <cell r="E64">
            <v>7196788.9199999999</v>
          </cell>
        </row>
        <row r="65">
          <cell r="E65">
            <v>176075.5</v>
          </cell>
        </row>
        <row r="66">
          <cell r="E66">
            <v>130004.36</v>
          </cell>
        </row>
        <row r="67">
          <cell r="E67">
            <v>119895</v>
          </cell>
        </row>
        <row r="68">
          <cell r="E68">
            <v>11346093.23</v>
          </cell>
        </row>
        <row r="69">
          <cell r="E69">
            <v>138050.28</v>
          </cell>
        </row>
        <row r="70">
          <cell r="E70">
            <v>11317.36</v>
          </cell>
        </row>
        <row r="71">
          <cell r="E71">
            <v>162725.43</v>
          </cell>
        </row>
        <row r="72">
          <cell r="E72">
            <v>1196793.99</v>
          </cell>
        </row>
        <row r="73">
          <cell r="E73">
            <v>7288.52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1728366.04</v>
          </cell>
        </row>
        <row r="77">
          <cell r="E77">
            <v>51119830.07</v>
          </cell>
        </row>
        <row r="78">
          <cell r="E78">
            <v>0</v>
          </cell>
        </row>
        <row r="79">
          <cell r="E79">
            <v>1062</v>
          </cell>
        </row>
        <row r="80">
          <cell r="E80">
            <v>588655703.03999996</v>
          </cell>
        </row>
      </sheetData>
      <sheetData sheetId="1"/>
      <sheetData sheetId="2"/>
      <sheetData sheetId="3">
        <row r="40">
          <cell r="N40">
            <v>136643022.07999998</v>
          </cell>
        </row>
        <row r="41">
          <cell r="N41">
            <v>17535104.809999999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8"/>
  <sheetViews>
    <sheetView showGridLines="0" tabSelected="1" topLeftCell="E1" zoomScale="60" zoomScaleNormal="60" workbookViewId="0">
      <pane xSplit="1" ySplit="4" topLeftCell="F5" activePane="bottomRight" state="frozen"/>
      <selection activeCell="E1" sqref="E1"/>
      <selection pane="topRight" activeCell="F1" sqref="F1"/>
      <selection pane="bottomLeft" activeCell="E5" sqref="E5"/>
      <selection pane="bottomRight" activeCell="P97" sqref="P97"/>
    </sheetView>
  </sheetViews>
  <sheetFormatPr baseColWidth="10" defaultColWidth="9.140625" defaultRowHeight="15.75" x14ac:dyDescent="0.25"/>
  <cols>
    <col min="1" max="1" width="16.140625" style="1" hidden="1" customWidth="1"/>
    <col min="2" max="2" width="61.85546875" style="1" hidden="1" customWidth="1"/>
    <col min="3" max="3" width="38.42578125" style="2" hidden="1" customWidth="1"/>
    <col min="4" max="4" width="34.7109375" style="1" hidden="1" customWidth="1"/>
    <col min="5" max="5" width="44.28515625" style="1" customWidth="1"/>
    <col min="6" max="6" width="20.85546875" style="1" bestFit="1" customWidth="1"/>
    <col min="7" max="7" width="19.5703125" style="5" customWidth="1"/>
    <col min="8" max="10" width="19.7109375" style="1" bestFit="1" customWidth="1"/>
    <col min="11" max="11" width="23.5703125" style="1" customWidth="1"/>
    <col min="12" max="12" width="26.140625" style="1" customWidth="1"/>
    <col min="13" max="13" width="26" style="1" customWidth="1"/>
    <col min="14" max="14" width="24.28515625" style="1" customWidth="1"/>
    <col min="15" max="15" width="21.42578125" style="1" customWidth="1"/>
    <col min="16" max="16" width="22.28515625" style="1" customWidth="1"/>
    <col min="17" max="17" width="11.85546875" style="1" customWidth="1"/>
    <col min="18" max="18" width="13" style="1" bestFit="1" customWidth="1"/>
    <col min="19" max="19" width="9.42578125" style="1" bestFit="1" customWidth="1"/>
    <col min="20" max="20" width="97" style="1" bestFit="1" customWidth="1"/>
    <col min="21" max="21" width="9.42578125" style="1" bestFit="1" customWidth="1"/>
    <col min="22" max="29" width="6.42578125" style="1" bestFit="1" customWidth="1"/>
    <col min="30" max="31" width="7.5703125" style="1" bestFit="1" customWidth="1"/>
    <col min="32" max="16384" width="9.140625" style="1"/>
  </cols>
  <sheetData>
    <row r="1" spans="1:31" ht="18.75" x14ac:dyDescent="0.25">
      <c r="E1" s="54" t="s">
        <v>0</v>
      </c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T1" s="3" t="s">
        <v>1</v>
      </c>
    </row>
    <row r="2" spans="1:31" ht="18.75" x14ac:dyDescent="0.25">
      <c r="E2" s="54">
        <v>2018</v>
      </c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T2" s="4" t="s">
        <v>2</v>
      </c>
    </row>
    <row r="3" spans="1:31" ht="18.75" x14ac:dyDescent="0.25">
      <c r="E3" s="54" t="s">
        <v>3</v>
      </c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T3" s="4" t="s">
        <v>4</v>
      </c>
    </row>
    <row r="4" spans="1:31" ht="18.75" x14ac:dyDescent="0.3">
      <c r="E4" s="55" t="s">
        <v>5</v>
      </c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T4" s="4" t="s">
        <v>6</v>
      </c>
    </row>
    <row r="5" spans="1:31" x14ac:dyDescent="0.25">
      <c r="T5" s="4" t="s">
        <v>7</v>
      </c>
    </row>
    <row r="6" spans="1:31" x14ac:dyDescent="0.25">
      <c r="E6" s="6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  <c r="N6" s="7" t="s">
        <v>17</v>
      </c>
      <c r="O6" s="7" t="s">
        <v>18</v>
      </c>
      <c r="P6" s="7" t="s">
        <v>19</v>
      </c>
      <c r="Q6" s="7" t="s">
        <v>20</v>
      </c>
      <c r="R6" s="7" t="s">
        <v>21</v>
      </c>
      <c r="T6" s="4" t="s">
        <v>22</v>
      </c>
    </row>
    <row r="7" spans="1:31" x14ac:dyDescent="0.25">
      <c r="A7" s="8" t="s">
        <v>23</v>
      </c>
      <c r="B7" s="8" t="s">
        <v>24</v>
      </c>
      <c r="C7" s="9" t="s">
        <v>25</v>
      </c>
      <c r="D7" s="8" t="s">
        <v>26</v>
      </c>
      <c r="E7" s="10" t="s">
        <v>27</v>
      </c>
      <c r="F7" s="11"/>
      <c r="G7" s="12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AD7" s="13"/>
      <c r="AE7" s="13"/>
    </row>
    <row r="8" spans="1:31" ht="31.5" x14ac:dyDescent="0.25">
      <c r="E8" s="14" t="s">
        <v>28</v>
      </c>
      <c r="F8" s="15">
        <f>SUM(F9:F13)</f>
        <v>1393260422.96</v>
      </c>
      <c r="G8" s="16">
        <f>SUM(G9:G13)</f>
        <v>169581406.88000003</v>
      </c>
      <c r="H8" s="16">
        <f t="shared" ref="H8:R8" si="0">SUM(H9:H13)</f>
        <v>158915548.31000003</v>
      </c>
      <c r="I8" s="16">
        <f t="shared" si="0"/>
        <v>172971067.15000001</v>
      </c>
      <c r="J8" s="16">
        <f t="shared" si="0"/>
        <v>185627700.73000002</v>
      </c>
      <c r="K8" s="16">
        <f t="shared" si="0"/>
        <v>177087477.93000001</v>
      </c>
      <c r="L8" s="16">
        <f t="shared" si="0"/>
        <v>165886944.88</v>
      </c>
      <c r="M8" s="16">
        <f t="shared" si="0"/>
        <v>194373678.65999997</v>
      </c>
      <c r="N8" s="16">
        <f t="shared" si="0"/>
        <v>168816598.42000002</v>
      </c>
      <c r="O8" s="16">
        <f t="shared" si="0"/>
        <v>168200920.23000002</v>
      </c>
      <c r="P8" s="16">
        <f>SUM(P9:P13)</f>
        <v>183737332.37</v>
      </c>
      <c r="Q8" s="16">
        <f t="shared" si="0"/>
        <v>0</v>
      </c>
      <c r="R8" s="16">
        <f t="shared" si="0"/>
        <v>0</v>
      </c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x14ac:dyDescent="0.25">
      <c r="E9" s="18" t="s">
        <v>29</v>
      </c>
      <c r="F9" s="19">
        <f>SUM(G9:N9)</f>
        <v>1052153868.2900002</v>
      </c>
      <c r="G9" s="20">
        <v>127550022.67000002</v>
      </c>
      <c r="H9" s="17">
        <v>121154040.64000002</v>
      </c>
      <c r="I9" s="17">
        <v>133094465.02999999</v>
      </c>
      <c r="J9" s="17">
        <v>137965666.86000001</v>
      </c>
      <c r="K9" s="17">
        <v>131761871.45999999</v>
      </c>
      <c r="L9" s="17">
        <v>128027353.47999997</v>
      </c>
      <c r="M9" s="17">
        <v>141483784.44999999</v>
      </c>
      <c r="N9" s="17">
        <v>131116663.7</v>
      </c>
      <c r="O9" s="17">
        <v>129101508.77000001</v>
      </c>
      <c r="P9" s="17">
        <f>+'[1]Cuentas '!N40</f>
        <v>136643022.07999998</v>
      </c>
      <c r="Q9" s="17"/>
      <c r="R9" s="17"/>
      <c r="V9" s="21"/>
    </row>
    <row r="10" spans="1:31" x14ac:dyDescent="0.25">
      <c r="A10" s="1" t="s">
        <v>30</v>
      </c>
      <c r="B10" s="1" t="s">
        <v>31</v>
      </c>
      <c r="C10" s="22" t="s">
        <v>32</v>
      </c>
      <c r="D10" s="22" t="s">
        <v>33</v>
      </c>
      <c r="E10" s="18" t="s">
        <v>34</v>
      </c>
      <c r="F10" s="19">
        <f>SUM(G10:N10)</f>
        <v>113145668.38999997</v>
      </c>
      <c r="G10" s="20">
        <v>14628306.460000001</v>
      </c>
      <c r="H10" s="17">
        <v>14444085.58</v>
      </c>
      <c r="I10" s="17">
        <v>12973296.01</v>
      </c>
      <c r="J10" s="17">
        <v>14338958.26</v>
      </c>
      <c r="K10" s="17">
        <v>13910515.140000001</v>
      </c>
      <c r="L10" s="17">
        <v>14475078.380000001</v>
      </c>
      <c r="M10" s="17">
        <v>14006717.289999999</v>
      </c>
      <c r="N10" s="17">
        <v>14368711.27</v>
      </c>
      <c r="O10" s="17">
        <v>14358793.710000001</v>
      </c>
      <c r="P10" s="23">
        <f>+[1]DIGEPRES!E28</f>
        <v>13973989.52</v>
      </c>
    </row>
    <row r="11" spans="1:31" ht="31.5" x14ac:dyDescent="0.25">
      <c r="A11" s="1" t="s">
        <v>35</v>
      </c>
      <c r="B11" s="1" t="s">
        <v>36</v>
      </c>
      <c r="C11" s="22" t="s">
        <v>37</v>
      </c>
      <c r="D11" s="22" t="s">
        <v>38</v>
      </c>
      <c r="E11" s="18" t="s">
        <v>39</v>
      </c>
      <c r="F11" s="19">
        <f t="shared" ref="F11:F13" si="1">SUM(G11:N11)</f>
        <v>0</v>
      </c>
      <c r="G11" s="24"/>
      <c r="P11" s="5"/>
    </row>
    <row r="12" spans="1:31" ht="31.5" x14ac:dyDescent="0.25">
      <c r="A12" s="25" t="s">
        <v>40</v>
      </c>
      <c r="B12" s="25" t="s">
        <v>41</v>
      </c>
      <c r="C12" s="26"/>
      <c r="E12" s="18" t="s">
        <v>42</v>
      </c>
      <c r="F12" s="19">
        <f>SUM(G12:N12)</f>
        <v>91237546.110000014</v>
      </c>
      <c r="G12" s="20">
        <v>10694923.49</v>
      </c>
      <c r="H12" s="17">
        <v>6636221.9699999997</v>
      </c>
      <c r="I12" s="17">
        <v>10251433.489999998</v>
      </c>
      <c r="J12" s="17">
        <v>16212550.859999999</v>
      </c>
      <c r="K12" s="17">
        <v>14350434.309999999</v>
      </c>
      <c r="L12" s="17">
        <v>5953827.2800000003</v>
      </c>
      <c r="M12" s="17">
        <v>21348762.280000001</v>
      </c>
      <c r="N12" s="17">
        <v>5789392.4300000006</v>
      </c>
      <c r="O12" s="17">
        <v>7221329.1699999999</v>
      </c>
      <c r="P12" s="23">
        <f>+[1]DIGEPRES!E29</f>
        <v>15585215.960000001</v>
      </c>
    </row>
    <row r="13" spans="1:31" ht="31.5" x14ac:dyDescent="0.25">
      <c r="A13" s="1" t="s">
        <v>43</v>
      </c>
      <c r="B13" s="1" t="s">
        <v>44</v>
      </c>
      <c r="C13" s="22" t="s">
        <v>45</v>
      </c>
      <c r="D13" s="22" t="s">
        <v>46</v>
      </c>
      <c r="E13" s="18" t="s">
        <v>47</v>
      </c>
      <c r="F13" s="19">
        <f t="shared" si="1"/>
        <v>136723340.16999999</v>
      </c>
      <c r="G13" s="27">
        <v>16708154.26</v>
      </c>
      <c r="H13" s="17">
        <v>16681200.119999999</v>
      </c>
      <c r="I13" s="17">
        <v>16651872.620000001</v>
      </c>
      <c r="J13" s="17">
        <v>17110524.75</v>
      </c>
      <c r="K13" s="17">
        <v>17064657.02</v>
      </c>
      <c r="L13" s="17">
        <v>17430685.740000002</v>
      </c>
      <c r="M13" s="17">
        <v>17534414.640000001</v>
      </c>
      <c r="N13" s="17">
        <v>17541831.020000003</v>
      </c>
      <c r="O13" s="17">
        <v>17519288.579999998</v>
      </c>
      <c r="P13" s="19">
        <f>+'[1]Cuentas '!N41</f>
        <v>17535104.809999999</v>
      </c>
    </row>
    <row r="14" spans="1:31" x14ac:dyDescent="0.25">
      <c r="A14" s="28" t="s">
        <v>48</v>
      </c>
      <c r="B14" s="28" t="s">
        <v>49</v>
      </c>
      <c r="C14" s="22" t="s">
        <v>37</v>
      </c>
      <c r="D14" s="22" t="s">
        <v>38</v>
      </c>
      <c r="E14" s="14" t="s">
        <v>50</v>
      </c>
      <c r="F14" s="16">
        <f>SUM(G14:S14)</f>
        <v>22785935151.860001</v>
      </c>
      <c r="G14" s="16">
        <f>SUM(G15:G22)</f>
        <v>2290265210.1399999</v>
      </c>
      <c r="H14" s="16">
        <f t="shared" ref="H14:S15" si="2">SUM(H15:H22)</f>
        <v>2224959063.5799999</v>
      </c>
      <c r="I14" s="16">
        <f t="shared" si="2"/>
        <v>1101900680.0200002</v>
      </c>
      <c r="J14" s="16">
        <f t="shared" si="2"/>
        <v>2283441809.1399999</v>
      </c>
      <c r="K14" s="16">
        <f t="shared" si="2"/>
        <v>840136493.84000003</v>
      </c>
      <c r="L14" s="16">
        <f t="shared" si="2"/>
        <v>2210871671.8000002</v>
      </c>
      <c r="M14" s="16">
        <f t="shared" si="2"/>
        <v>3136741748.6399999</v>
      </c>
      <c r="N14" s="16">
        <f>SUM(N15:N22)</f>
        <v>2884349258.8400006</v>
      </c>
      <c r="O14" s="16">
        <f t="shared" si="2"/>
        <v>3022936333.3600001</v>
      </c>
      <c r="P14" s="16">
        <f t="shared" si="2"/>
        <v>2790332882.5000005</v>
      </c>
      <c r="Q14" s="16">
        <f t="shared" si="2"/>
        <v>0</v>
      </c>
      <c r="R14" s="16">
        <f t="shared" si="2"/>
        <v>0</v>
      </c>
    </row>
    <row r="15" spans="1:31" x14ac:dyDescent="0.25">
      <c r="E15" s="18" t="s">
        <v>51</v>
      </c>
      <c r="F15" s="19">
        <f t="shared" ref="F15" si="3">SUM(G15:O15)</f>
        <v>18499905238.82</v>
      </c>
      <c r="G15" s="20">
        <v>2039189795.54</v>
      </c>
      <c r="H15" s="17">
        <v>2072907157.0799999</v>
      </c>
      <c r="I15" s="17">
        <v>949186613.68000019</v>
      </c>
      <c r="J15" s="17">
        <v>2118747519.77</v>
      </c>
      <c r="K15" s="17">
        <v>700691174.66999996</v>
      </c>
      <c r="L15" s="17">
        <v>2034614854.3800001</v>
      </c>
      <c r="M15" s="17">
        <v>2980085302.1700001</v>
      </c>
      <c r="N15" s="17">
        <v>2722723039.1000004</v>
      </c>
      <c r="O15" s="17">
        <v>2881759782.4300003</v>
      </c>
      <c r="P15" s="23">
        <f>+[1]DIGEPRES!E30+[1]DIGEPRES!E31+[1]DIGEPRES!E32</f>
        <v>2662128785.2000003</v>
      </c>
      <c r="S15" s="16">
        <f t="shared" si="2"/>
        <v>0</v>
      </c>
    </row>
    <row r="16" spans="1:31" ht="31.5" x14ac:dyDescent="0.25">
      <c r="A16" s="29" t="s">
        <v>52</v>
      </c>
      <c r="B16" s="1" t="s">
        <v>53</v>
      </c>
      <c r="C16" s="22" t="s">
        <v>54</v>
      </c>
      <c r="D16" s="22" t="s">
        <v>55</v>
      </c>
      <c r="E16" s="18" t="s">
        <v>56</v>
      </c>
      <c r="F16" s="19">
        <f t="shared" ref="F16:F23" si="4">SUM(G16:N16)</f>
        <v>82212907.250000015</v>
      </c>
      <c r="G16" s="24">
        <v>11970965.199999999</v>
      </c>
      <c r="H16" s="24">
        <v>8246530.5099999998</v>
      </c>
      <c r="I16" s="24">
        <v>21913763.100000001</v>
      </c>
      <c r="J16" s="24">
        <v>5160690</v>
      </c>
      <c r="K16" s="24">
        <v>7135841.7400000002</v>
      </c>
      <c r="L16" s="24">
        <v>9443471.9000000004</v>
      </c>
      <c r="M16" s="27">
        <v>10894430.07</v>
      </c>
      <c r="N16" s="20">
        <v>7447214.7300000004</v>
      </c>
      <c r="O16" s="20">
        <v>2792477.9699999997</v>
      </c>
      <c r="P16" s="23">
        <f>+[1]DIGEPRES!E33+[1]DIGEPRES!E34</f>
        <v>9771543.0600000005</v>
      </c>
    </row>
    <row r="17" spans="1:20" x14ac:dyDescent="0.25">
      <c r="A17" s="1" t="s">
        <v>57</v>
      </c>
      <c r="B17" s="1" t="s">
        <v>58</v>
      </c>
      <c r="C17" s="22" t="s">
        <v>59</v>
      </c>
      <c r="D17" s="22" t="s">
        <v>60</v>
      </c>
      <c r="E17" s="18" t="s">
        <v>61</v>
      </c>
      <c r="F17" s="19">
        <f t="shared" si="4"/>
        <v>19926648.510000002</v>
      </c>
      <c r="G17" s="20">
        <v>2012817.8599999999</v>
      </c>
      <c r="H17" s="17">
        <v>2046472.2</v>
      </c>
      <c r="I17" s="17">
        <v>2301544.09</v>
      </c>
      <c r="J17" s="17">
        <v>2930481.21</v>
      </c>
      <c r="K17" s="17">
        <v>2363095.5</v>
      </c>
      <c r="L17" s="17">
        <v>2609137.8199999998</v>
      </c>
      <c r="M17" s="17">
        <v>2466342.7800000003</v>
      </c>
      <c r="N17" s="17">
        <v>3196757.05</v>
      </c>
      <c r="O17" s="17">
        <v>2767052.6900000004</v>
      </c>
      <c r="P17" s="23">
        <f>+[1]DIGEPRES!E35+[1]DIGEPRES!E36</f>
        <v>2264640.63</v>
      </c>
    </row>
    <row r="18" spans="1:20" x14ac:dyDescent="0.25">
      <c r="A18" s="1" t="s">
        <v>62</v>
      </c>
      <c r="B18" s="1" t="s">
        <v>63</v>
      </c>
      <c r="C18" s="22" t="s">
        <v>64</v>
      </c>
      <c r="D18" s="22" t="s">
        <v>65</v>
      </c>
      <c r="E18" s="18" t="s">
        <v>66</v>
      </c>
      <c r="F18" s="19">
        <f t="shared" si="4"/>
        <v>3456191.51</v>
      </c>
      <c r="G18" s="17">
        <v>487569.73</v>
      </c>
      <c r="H18" s="17">
        <v>161711.69</v>
      </c>
      <c r="I18" s="17">
        <v>635090.42000000004</v>
      </c>
      <c r="J18" s="17">
        <v>372155.38</v>
      </c>
      <c r="K18" s="17">
        <v>179558.2</v>
      </c>
      <c r="L18" s="17">
        <v>408840.22</v>
      </c>
      <c r="M18" s="17">
        <v>851420.7</v>
      </c>
      <c r="N18" s="17">
        <v>359845.17</v>
      </c>
      <c r="O18" s="17">
        <v>575</v>
      </c>
      <c r="P18" s="23">
        <f>+[1]DIGEPRES!E37+[1]DIGEPRES!E38</f>
        <v>169486.04</v>
      </c>
    </row>
    <row r="19" spans="1:20" ht="18" customHeight="1" x14ac:dyDescent="0.25">
      <c r="A19" s="1" t="s">
        <v>67</v>
      </c>
      <c r="B19" s="1" t="s">
        <v>68</v>
      </c>
      <c r="C19" s="22" t="s">
        <v>69</v>
      </c>
      <c r="D19" s="22" t="s">
        <v>70</v>
      </c>
      <c r="E19" s="18" t="s">
        <v>71</v>
      </c>
      <c r="F19" s="19">
        <f t="shared" si="4"/>
        <v>331344668.26999998</v>
      </c>
      <c r="G19" s="20">
        <v>111136583.91</v>
      </c>
      <c r="H19" s="17">
        <v>27149350.370000001</v>
      </c>
      <c r="I19" s="17">
        <v>27115080.310000002</v>
      </c>
      <c r="J19" s="17">
        <v>18459064.329999998</v>
      </c>
      <c r="K19" s="17">
        <v>31327439.73</v>
      </c>
      <c r="L19" s="17">
        <v>39931020.960000001</v>
      </c>
      <c r="M19" s="17">
        <v>33454508.079999998</v>
      </c>
      <c r="N19" s="17">
        <v>42771620.580000006</v>
      </c>
      <c r="O19" s="17">
        <v>9230232.4499999993</v>
      </c>
      <c r="P19" s="23">
        <f>+[1]DIGEPRES!E39+[1]DIGEPRES!E40+[1]DIGEPRES!E41+[1]DIGEPRES!E42</f>
        <v>7230115.6500000004</v>
      </c>
    </row>
    <row r="20" spans="1:20" x14ac:dyDescent="0.25">
      <c r="A20" s="1" t="s">
        <v>72</v>
      </c>
      <c r="B20" s="1" t="s">
        <v>73</v>
      </c>
      <c r="C20" s="22" t="s">
        <v>74</v>
      </c>
      <c r="D20" s="22" t="s">
        <v>75</v>
      </c>
      <c r="E20" s="18" t="s">
        <v>76</v>
      </c>
      <c r="F20" s="19">
        <f t="shared" si="4"/>
        <v>5842814.04</v>
      </c>
      <c r="G20" s="24"/>
      <c r="L20" s="17">
        <v>2265269.54</v>
      </c>
      <c r="M20" s="17">
        <v>3523660.22</v>
      </c>
      <c r="N20" s="17">
        <v>53884.28</v>
      </c>
      <c r="P20" s="23">
        <f>+[1]DIGEPRES!E43</f>
        <v>0</v>
      </c>
    </row>
    <row r="21" spans="1:20" ht="47.25" x14ac:dyDescent="0.25">
      <c r="A21" s="1" t="s">
        <v>77</v>
      </c>
      <c r="B21" s="1" t="s">
        <v>78</v>
      </c>
      <c r="E21" s="18" t="s">
        <v>79</v>
      </c>
      <c r="F21" s="20">
        <f t="shared" si="4"/>
        <v>760009075.38000011</v>
      </c>
      <c r="G21" s="20">
        <v>104425934.26000002</v>
      </c>
      <c r="H21" s="20">
        <v>97518909.409999996</v>
      </c>
      <c r="I21" s="20">
        <v>75154097.260000005</v>
      </c>
      <c r="J21" s="20">
        <v>120088021.42999999</v>
      </c>
      <c r="K21" s="20">
        <v>83742839.229999989</v>
      </c>
      <c r="L21" s="20">
        <v>99704591.830000013</v>
      </c>
      <c r="M21" s="20">
        <v>87769197.959999993</v>
      </c>
      <c r="N21" s="20">
        <v>91605484.00000003</v>
      </c>
      <c r="O21" s="20">
        <v>102936352.44</v>
      </c>
      <c r="P21" s="23">
        <f>+[1]DIGEPRES!E44+[1]DIGEPRES!E45+[1]DIGEPRES!E46+[1]DIGEPRES!E47+[1]DIGEPRES!E48+[1]DIGEPRES!E49+[1]DIGEPRES!E50+[1]DIGEPRES!E51</f>
        <v>91228572.079999983</v>
      </c>
    </row>
    <row r="22" spans="1:20" ht="31.5" x14ac:dyDescent="0.25">
      <c r="A22" s="1" t="s">
        <v>80</v>
      </c>
      <c r="B22" s="1" t="s">
        <v>81</v>
      </c>
      <c r="C22" s="22" t="s">
        <v>82</v>
      </c>
      <c r="D22" s="22" t="s">
        <v>83</v>
      </c>
      <c r="E22" s="18" t="s">
        <v>84</v>
      </c>
      <c r="F22" s="20">
        <f t="shared" si="4"/>
        <v>151728174.65000001</v>
      </c>
      <c r="G22" s="20">
        <v>21041543.640000001</v>
      </c>
      <c r="H22" s="20">
        <v>16928932.32</v>
      </c>
      <c r="I22" s="20">
        <v>25594491.16</v>
      </c>
      <c r="J22" s="20">
        <v>17683877.020000003</v>
      </c>
      <c r="K22" s="30">
        <v>14696544.77</v>
      </c>
      <c r="L22" s="30">
        <v>21894485.149999999</v>
      </c>
      <c r="M22" s="30">
        <v>17696886.66</v>
      </c>
      <c r="N22" s="30">
        <v>16191413.93</v>
      </c>
      <c r="O22" s="30">
        <v>23449860.379999999</v>
      </c>
      <c r="P22" s="23">
        <f>+[1]DIGEPRES!E52+[1]DIGEPRES!E53+[1]DIGEPRES!E54+[1]DIGEPRES!E55+[1]DIGEPRES!E56+[1]DIGEPRES!E57+[1]DIGEPRES!E58+[1]DIGEPRES!E59+[1]DIGEPRES!E60+[1]DIGEPRES!E61+[1]DIGEPRES!E62+[1]DIGEPRES!E63+[1]DIGEPRES!E64</f>
        <v>17539739.84</v>
      </c>
    </row>
    <row r="23" spans="1:20" ht="31.5" x14ac:dyDescent="0.25">
      <c r="A23" s="1" t="s">
        <v>85</v>
      </c>
      <c r="B23" s="1" t="s">
        <v>86</v>
      </c>
      <c r="C23" s="22" t="s">
        <v>87</v>
      </c>
      <c r="D23" s="22" t="s">
        <v>88</v>
      </c>
      <c r="E23" s="18" t="s">
        <v>89</v>
      </c>
      <c r="F23" s="20">
        <f t="shared" si="4"/>
        <v>0</v>
      </c>
      <c r="G23" s="24"/>
      <c r="P23" s="5"/>
    </row>
    <row r="24" spans="1:20" x14ac:dyDescent="0.25">
      <c r="A24" s="25" t="s">
        <v>90</v>
      </c>
      <c r="B24" s="25" t="s">
        <v>91</v>
      </c>
      <c r="C24" s="26"/>
      <c r="E24" s="14" t="s">
        <v>92</v>
      </c>
      <c r="F24" s="31">
        <f>SUM(G24:O24)</f>
        <v>646928523.12000012</v>
      </c>
      <c r="G24" s="32">
        <f>SUM(G25:G34)</f>
        <v>53929054.359999999</v>
      </c>
      <c r="H24" s="32">
        <f t="shared" ref="H24:T25" si="5">SUM(H25:H34)</f>
        <v>68674230.670000002</v>
      </c>
      <c r="I24" s="32">
        <f t="shared" si="5"/>
        <v>99635653.870000005</v>
      </c>
      <c r="J24" s="32">
        <f t="shared" si="5"/>
        <v>60134219.719999999</v>
      </c>
      <c r="K24" s="32">
        <f t="shared" si="5"/>
        <v>77551352.090000004</v>
      </c>
      <c r="L24" s="32">
        <f t="shared" si="5"/>
        <v>99779357.800000012</v>
      </c>
      <c r="M24" s="32">
        <f t="shared" si="5"/>
        <v>83793530.910000011</v>
      </c>
      <c r="N24" s="32">
        <f t="shared" si="5"/>
        <v>87284029.439999998</v>
      </c>
      <c r="O24" s="32">
        <f t="shared" si="5"/>
        <v>16147094.26</v>
      </c>
      <c r="P24" s="32">
        <f t="shared" si="5"/>
        <v>24409924.16</v>
      </c>
      <c r="Q24" s="32">
        <f t="shared" si="5"/>
        <v>0</v>
      </c>
      <c r="R24" s="32">
        <f t="shared" si="5"/>
        <v>0</v>
      </c>
    </row>
    <row r="25" spans="1:20" ht="31.5" x14ac:dyDescent="0.25">
      <c r="E25" s="18" t="s">
        <v>93</v>
      </c>
      <c r="F25" s="19">
        <f t="shared" ref="F25:F64" si="6">SUM(G25:O25)</f>
        <v>0</v>
      </c>
      <c r="G25" s="24"/>
      <c r="P25" s="5"/>
      <c r="S25" s="32">
        <f t="shared" si="5"/>
        <v>0</v>
      </c>
      <c r="T25" s="32">
        <f t="shared" si="5"/>
        <v>0</v>
      </c>
    </row>
    <row r="26" spans="1:20" x14ac:dyDescent="0.25">
      <c r="A26" s="25" t="s">
        <v>94</v>
      </c>
      <c r="B26" s="25" t="s">
        <v>95</v>
      </c>
      <c r="C26" s="26"/>
      <c r="E26" s="18" t="s">
        <v>96</v>
      </c>
      <c r="F26" s="19">
        <f>SUM(G26:N26)</f>
        <v>15446767.640000001</v>
      </c>
      <c r="G26" s="33">
        <v>11564</v>
      </c>
      <c r="H26" s="17">
        <v>83544</v>
      </c>
      <c r="I26" s="17">
        <v>2567148.9</v>
      </c>
      <c r="K26" s="17">
        <v>23400</v>
      </c>
      <c r="L26" s="17">
        <v>12335265.1</v>
      </c>
      <c r="M26" s="17">
        <v>241927.67999999999</v>
      </c>
      <c r="N26" s="17">
        <v>183917.96</v>
      </c>
      <c r="O26" s="17">
        <v>-4118701.1799999997</v>
      </c>
      <c r="P26" s="23">
        <f>+[1]DIGEPRES!E65</f>
        <v>176075.5</v>
      </c>
    </row>
    <row r="27" spans="1:20" ht="31.5" x14ac:dyDescent="0.25">
      <c r="A27" s="1" t="s">
        <v>97</v>
      </c>
      <c r="B27" s="1" t="s">
        <v>98</v>
      </c>
      <c r="C27" s="2" t="s">
        <v>99</v>
      </c>
      <c r="D27" s="22" t="s">
        <v>100</v>
      </c>
      <c r="E27" s="18" t="s">
        <v>101</v>
      </c>
      <c r="F27" s="19">
        <f>SUM(G27:N27)</f>
        <v>1793150.09</v>
      </c>
      <c r="G27" s="20">
        <v>374454.73</v>
      </c>
      <c r="H27" s="17">
        <v>368873.89</v>
      </c>
      <c r="I27" s="17">
        <v>197172.72</v>
      </c>
      <c r="J27" s="17">
        <v>44173.84</v>
      </c>
      <c r="K27" s="17">
        <v>482289.59</v>
      </c>
      <c r="L27" s="17">
        <v>171379.02</v>
      </c>
      <c r="M27" s="17">
        <v>3100</v>
      </c>
      <c r="N27" s="34">
        <v>151706.29999999999</v>
      </c>
      <c r="O27" s="17">
        <v>189077.22</v>
      </c>
      <c r="P27" s="23">
        <f>+[1]DIGEPRES!E66</f>
        <v>130004.36</v>
      </c>
    </row>
    <row r="28" spans="1:20" x14ac:dyDescent="0.25">
      <c r="A28" s="1" t="s">
        <v>102</v>
      </c>
      <c r="B28" s="1" t="s">
        <v>103</v>
      </c>
      <c r="C28" s="2" t="s">
        <v>104</v>
      </c>
      <c r="D28" s="22" t="s">
        <v>105</v>
      </c>
      <c r="E28" s="18" t="s">
        <v>106</v>
      </c>
      <c r="F28" s="19">
        <f t="shared" si="6"/>
        <v>0</v>
      </c>
      <c r="G28" s="24"/>
      <c r="P28" s="23">
        <f>+[1]DIGEPRES!E67</f>
        <v>119895</v>
      </c>
    </row>
    <row r="29" spans="1:20" ht="31.5" x14ac:dyDescent="0.25">
      <c r="A29" s="1" t="s">
        <v>107</v>
      </c>
      <c r="B29" s="1" t="s">
        <v>108</v>
      </c>
      <c r="C29" s="2" t="s">
        <v>109</v>
      </c>
      <c r="D29" s="22" t="s">
        <v>110</v>
      </c>
      <c r="E29" s="18" t="s">
        <v>111</v>
      </c>
      <c r="F29" s="19">
        <f t="shared" si="6"/>
        <v>0</v>
      </c>
      <c r="G29" s="24"/>
      <c r="P29" s="5"/>
    </row>
    <row r="30" spans="1:20" ht="31.5" x14ac:dyDescent="0.25">
      <c r="A30" s="25" t="s">
        <v>112</v>
      </c>
      <c r="B30" s="25" t="s">
        <v>113</v>
      </c>
      <c r="C30" s="26"/>
      <c r="E30" s="18" t="s">
        <v>114</v>
      </c>
      <c r="F30" s="19">
        <f t="shared" si="6"/>
        <v>0</v>
      </c>
      <c r="G30" s="24"/>
      <c r="P30" s="5"/>
    </row>
    <row r="31" spans="1:20" ht="31.5" x14ac:dyDescent="0.25">
      <c r="A31" s="25" t="s">
        <v>115</v>
      </c>
      <c r="B31" s="25" t="s">
        <v>116</v>
      </c>
      <c r="C31" s="26"/>
      <c r="E31" s="18" t="s">
        <v>117</v>
      </c>
      <c r="F31" s="20">
        <f>SUM(G31:N31)</f>
        <v>50411046.369999997</v>
      </c>
      <c r="G31" s="20">
        <v>2458210.1800000002</v>
      </c>
      <c r="H31" s="20">
        <v>2642625.17</v>
      </c>
      <c r="I31" s="20">
        <v>7279072.7699999996</v>
      </c>
      <c r="J31" s="20">
        <v>6487251.2999999998</v>
      </c>
      <c r="K31" s="20">
        <v>10856990.66</v>
      </c>
      <c r="L31" s="20">
        <v>6505997.3799999999</v>
      </c>
      <c r="M31" s="20">
        <v>6522599.1200000001</v>
      </c>
      <c r="N31" s="20">
        <v>7658299.79</v>
      </c>
      <c r="O31" s="20">
        <v>5805633.9299999997</v>
      </c>
      <c r="P31" s="23">
        <f>+[1]DIGEPRES!E68</f>
        <v>11346093.23</v>
      </c>
    </row>
    <row r="32" spans="1:20" ht="47.25" x14ac:dyDescent="0.25">
      <c r="A32" s="4" t="s">
        <v>118</v>
      </c>
      <c r="B32" s="1" t="s">
        <v>119</v>
      </c>
      <c r="C32" s="2" t="s">
        <v>120</v>
      </c>
      <c r="D32" s="22" t="s">
        <v>121</v>
      </c>
      <c r="E32" s="18" t="s">
        <v>122</v>
      </c>
      <c r="F32" s="19">
        <f t="shared" si="6"/>
        <v>0</v>
      </c>
      <c r="G32" s="24"/>
      <c r="P32" s="5"/>
    </row>
    <row r="33" spans="1:17" x14ac:dyDescent="0.25">
      <c r="A33" s="35" t="s">
        <v>123</v>
      </c>
      <c r="B33" s="25" t="s">
        <v>124</v>
      </c>
      <c r="C33" s="26"/>
      <c r="E33" s="18" t="s">
        <v>125</v>
      </c>
      <c r="F33" s="19">
        <f>SUM(G33:N33)</f>
        <v>29206027.479999997</v>
      </c>
      <c r="G33" s="20">
        <v>230</v>
      </c>
      <c r="H33" s="17">
        <v>48371.99</v>
      </c>
      <c r="I33" s="17">
        <v>27164886.369999997</v>
      </c>
      <c r="J33" s="17">
        <v>436241.98</v>
      </c>
      <c r="K33" s="17">
        <v>120896.04000000001</v>
      </c>
      <c r="L33" s="17">
        <v>718336.32</v>
      </c>
      <c r="M33" s="17">
        <v>335788.21</v>
      </c>
      <c r="N33" s="17">
        <v>381276.57000000007</v>
      </c>
      <c r="O33" s="17">
        <v>671582.94</v>
      </c>
      <c r="P33" s="23">
        <f>+[1]DIGEPRES!E69+[1]DIGEPRES!E70+[1]DIGEPRES!E71</f>
        <v>312093.07</v>
      </c>
    </row>
    <row r="34" spans="1:17" x14ac:dyDescent="0.25">
      <c r="A34" s="4"/>
      <c r="E34" s="14" t="s">
        <v>126</v>
      </c>
      <c r="F34" s="31">
        <f t="shared" ref="F34:F38" si="7">SUM(G34:O34)</f>
        <v>547523938.63</v>
      </c>
      <c r="G34" s="36">
        <f>SUM(G35:G49)</f>
        <v>51084595.450000003</v>
      </c>
      <c r="H34" s="36">
        <f t="shared" ref="H34:Q34" si="8">SUM(H35:H49)</f>
        <v>65530815.619999997</v>
      </c>
      <c r="I34" s="36">
        <f t="shared" si="8"/>
        <v>62427373.109999999</v>
      </c>
      <c r="J34" s="36">
        <f t="shared" si="8"/>
        <v>53166552.600000001</v>
      </c>
      <c r="K34" s="36">
        <f t="shared" si="8"/>
        <v>66067775.800000004</v>
      </c>
      <c r="L34" s="36">
        <f t="shared" si="8"/>
        <v>80048379.980000004</v>
      </c>
      <c r="M34" s="36">
        <f t="shared" si="8"/>
        <v>76690115.900000006</v>
      </c>
      <c r="N34" s="36">
        <f t="shared" si="8"/>
        <v>78908828.819999993</v>
      </c>
      <c r="O34" s="36">
        <f t="shared" si="8"/>
        <v>13599501.35</v>
      </c>
      <c r="P34" s="36">
        <f>SUM(P35:P49)</f>
        <v>12325763</v>
      </c>
      <c r="Q34" s="36">
        <f t="shared" si="8"/>
        <v>0</v>
      </c>
    </row>
    <row r="35" spans="1:17" ht="31.5" x14ac:dyDescent="0.25">
      <c r="E35" s="18" t="s">
        <v>127</v>
      </c>
      <c r="F35" s="19">
        <f t="shared" si="7"/>
        <v>0</v>
      </c>
      <c r="G35" s="24"/>
      <c r="L35" s="24"/>
      <c r="P35" s="5"/>
    </row>
    <row r="36" spans="1:17" ht="31.5" x14ac:dyDescent="0.25">
      <c r="A36" s="37" t="s">
        <v>128</v>
      </c>
      <c r="B36" s="1" t="s">
        <v>129</v>
      </c>
      <c r="C36" s="38" t="s">
        <v>130</v>
      </c>
      <c r="D36" s="39" t="s">
        <v>129</v>
      </c>
      <c r="E36" s="18" t="s">
        <v>131</v>
      </c>
      <c r="F36" s="16">
        <f t="shared" si="7"/>
        <v>116273571.09</v>
      </c>
      <c r="G36" s="20"/>
      <c r="H36" s="20">
        <v>20692900.07</v>
      </c>
      <c r="I36" s="20">
        <v>11814939.92</v>
      </c>
      <c r="J36" s="20">
        <v>5584513.4900000002</v>
      </c>
      <c r="K36" s="20">
        <v>13430064.630000001</v>
      </c>
      <c r="L36" s="20">
        <v>20372492.510000002</v>
      </c>
      <c r="M36" s="20">
        <v>14873283.23</v>
      </c>
      <c r="N36" s="20">
        <v>15905875.890000001</v>
      </c>
      <c r="O36" s="20">
        <v>13599501.35</v>
      </c>
      <c r="P36" s="40">
        <v>12325763</v>
      </c>
    </row>
    <row r="37" spans="1:17" ht="31.5" x14ac:dyDescent="0.25">
      <c r="A37" s="37" t="s">
        <v>132</v>
      </c>
      <c r="B37" s="1" t="s">
        <v>133</v>
      </c>
      <c r="C37" s="38" t="s">
        <v>134</v>
      </c>
      <c r="D37" s="39" t="s">
        <v>133</v>
      </c>
      <c r="E37" s="18" t="s">
        <v>135</v>
      </c>
      <c r="F37" s="16">
        <f t="shared" si="7"/>
        <v>431250367.54000008</v>
      </c>
      <c r="G37" s="20">
        <v>51084595.450000003</v>
      </c>
      <c r="H37" s="20">
        <v>44837915.549999997</v>
      </c>
      <c r="I37" s="20">
        <v>50612433.189999998</v>
      </c>
      <c r="J37" s="20">
        <v>47582039.109999999</v>
      </c>
      <c r="K37" s="20">
        <v>52637711.170000002</v>
      </c>
      <c r="L37" s="20">
        <v>59675887.469999999</v>
      </c>
      <c r="M37" s="20">
        <v>61816832.670000002</v>
      </c>
      <c r="N37" s="20">
        <v>63002952.93</v>
      </c>
      <c r="O37" s="20"/>
      <c r="P37" s="19">
        <v>0</v>
      </c>
    </row>
    <row r="38" spans="1:17" ht="31.5" x14ac:dyDescent="0.25">
      <c r="A38" s="37" t="s">
        <v>136</v>
      </c>
      <c r="B38" s="1" t="s">
        <v>137</v>
      </c>
      <c r="C38" s="38" t="s">
        <v>138</v>
      </c>
      <c r="D38" s="39" t="s">
        <v>137</v>
      </c>
      <c r="E38" s="18" t="s">
        <v>139</v>
      </c>
      <c r="F38" s="19">
        <f t="shared" si="7"/>
        <v>0</v>
      </c>
      <c r="G38" s="24"/>
      <c r="I38" s="41"/>
      <c r="P38" s="5"/>
    </row>
    <row r="39" spans="1:17" ht="31.5" x14ac:dyDescent="0.25">
      <c r="A39" s="37" t="s">
        <v>140</v>
      </c>
      <c r="B39" s="1" t="s">
        <v>141</v>
      </c>
      <c r="E39" s="18" t="s">
        <v>142</v>
      </c>
      <c r="F39" s="19">
        <f t="shared" si="6"/>
        <v>0</v>
      </c>
      <c r="G39" s="24"/>
      <c r="H39" s="41"/>
      <c r="I39" s="41"/>
      <c r="P39" s="5"/>
    </row>
    <row r="40" spans="1:17" ht="31.5" x14ac:dyDescent="0.25">
      <c r="A40" s="37" t="s">
        <v>143</v>
      </c>
      <c r="B40" s="1" t="s">
        <v>144</v>
      </c>
      <c r="E40" s="18" t="s">
        <v>145</v>
      </c>
      <c r="F40" s="19">
        <f t="shared" si="6"/>
        <v>0</v>
      </c>
      <c r="G40" s="24"/>
      <c r="H40" s="41"/>
      <c r="I40" s="41"/>
      <c r="P40" s="5"/>
    </row>
    <row r="41" spans="1:17" ht="31.5" x14ac:dyDescent="0.25">
      <c r="A41" s="37" t="s">
        <v>146</v>
      </c>
      <c r="B41" s="1" t="s">
        <v>147</v>
      </c>
      <c r="E41" s="18" t="s">
        <v>148</v>
      </c>
      <c r="F41" s="19">
        <f t="shared" si="6"/>
        <v>0</v>
      </c>
      <c r="G41" s="24"/>
      <c r="H41" s="41"/>
      <c r="I41" s="41"/>
      <c r="P41" s="5"/>
    </row>
    <row r="42" spans="1:17" x14ac:dyDescent="0.25">
      <c r="A42" s="37" t="s">
        <v>149</v>
      </c>
      <c r="B42" s="1" t="s">
        <v>150</v>
      </c>
      <c r="E42" s="14" t="s">
        <v>151</v>
      </c>
      <c r="F42" s="19">
        <f t="shared" si="6"/>
        <v>0</v>
      </c>
      <c r="G42" s="42">
        <f>SUM(G43:G49)</f>
        <v>0</v>
      </c>
      <c r="H42" s="41"/>
      <c r="I42" s="41"/>
      <c r="P42" s="5"/>
    </row>
    <row r="43" spans="1:17" ht="31.5" x14ac:dyDescent="0.25">
      <c r="E43" s="18" t="s">
        <v>152</v>
      </c>
      <c r="F43" s="19">
        <f t="shared" si="6"/>
        <v>0</v>
      </c>
      <c r="G43" s="24"/>
      <c r="H43" s="41"/>
      <c r="I43" s="41"/>
      <c r="P43" s="5"/>
    </row>
    <row r="44" spans="1:17" ht="31.5" x14ac:dyDescent="0.25">
      <c r="A44" s="37" t="s">
        <v>153</v>
      </c>
      <c r="B44" s="1" t="s">
        <v>154</v>
      </c>
      <c r="E44" s="18" t="s">
        <v>155</v>
      </c>
      <c r="F44" s="19">
        <f t="shared" si="6"/>
        <v>0</v>
      </c>
      <c r="G44" s="24"/>
      <c r="H44" s="41"/>
      <c r="I44" s="41"/>
      <c r="P44" s="5"/>
    </row>
    <row r="45" spans="1:17" ht="63" x14ac:dyDescent="0.25">
      <c r="A45" s="37" t="s">
        <v>156</v>
      </c>
      <c r="B45" s="1" t="s">
        <v>157</v>
      </c>
      <c r="C45" s="38" t="s">
        <v>158</v>
      </c>
      <c r="D45" s="38" t="s">
        <v>159</v>
      </c>
      <c r="E45" s="18" t="s">
        <v>160</v>
      </c>
      <c r="F45" s="19">
        <f t="shared" si="6"/>
        <v>0</v>
      </c>
      <c r="G45" s="24"/>
      <c r="H45" s="41"/>
      <c r="I45" s="41"/>
      <c r="P45" s="5"/>
    </row>
    <row r="46" spans="1:17" ht="31.5" x14ac:dyDescent="0.25">
      <c r="A46" s="37" t="s">
        <v>161</v>
      </c>
      <c r="B46" s="1" t="s">
        <v>162</v>
      </c>
      <c r="E46" s="18" t="s">
        <v>163</v>
      </c>
      <c r="F46" s="19">
        <f t="shared" si="6"/>
        <v>0</v>
      </c>
      <c r="G46" s="24"/>
      <c r="H46" s="41"/>
      <c r="P46" s="5"/>
    </row>
    <row r="47" spans="1:17" ht="31.5" x14ac:dyDescent="0.25">
      <c r="A47" s="37" t="s">
        <v>164</v>
      </c>
      <c r="B47" s="1" t="s">
        <v>165</v>
      </c>
      <c r="E47" s="18" t="s">
        <v>166</v>
      </c>
      <c r="F47" s="19">
        <f t="shared" si="6"/>
        <v>0</v>
      </c>
      <c r="G47" s="24"/>
      <c r="P47" s="5"/>
    </row>
    <row r="48" spans="1:17" ht="31.5" x14ac:dyDescent="0.25">
      <c r="A48" s="37" t="s">
        <v>167</v>
      </c>
      <c r="B48" s="1" t="s">
        <v>168</v>
      </c>
      <c r="E48" s="18" t="s">
        <v>169</v>
      </c>
      <c r="F48" s="19">
        <f t="shared" si="6"/>
        <v>0</v>
      </c>
      <c r="G48" s="24"/>
      <c r="P48" s="5"/>
    </row>
    <row r="49" spans="1:26" ht="31.5" x14ac:dyDescent="0.25">
      <c r="A49" s="37" t="s">
        <v>170</v>
      </c>
      <c r="B49" s="1" t="s">
        <v>171</v>
      </c>
      <c r="E49" s="18" t="s">
        <v>172</v>
      </c>
      <c r="F49" s="19">
        <f t="shared" si="6"/>
        <v>0</v>
      </c>
      <c r="G49" s="24"/>
      <c r="P49" s="5"/>
    </row>
    <row r="50" spans="1:26" ht="31.5" x14ac:dyDescent="0.25">
      <c r="A50" s="37" t="s">
        <v>173</v>
      </c>
      <c r="B50" s="1" t="s">
        <v>174</v>
      </c>
      <c r="E50" s="14" t="s">
        <v>175</v>
      </c>
      <c r="F50" s="32">
        <f>SUM(G50:O50)</f>
        <v>84459349.659999982</v>
      </c>
      <c r="G50" s="32">
        <f>SUM(G51:G59)</f>
        <v>25313.119999999999</v>
      </c>
      <c r="H50" s="32">
        <f t="shared" ref="H50:Z51" si="9">SUM(H51:H59)</f>
        <v>12368929.939999999</v>
      </c>
      <c r="I50" s="32">
        <f t="shared" si="9"/>
        <v>8368415.3399999999</v>
      </c>
      <c r="J50" s="32">
        <f t="shared" si="9"/>
        <v>11091991.73</v>
      </c>
      <c r="K50" s="32">
        <f t="shared" si="9"/>
        <v>15614700.77</v>
      </c>
      <c r="L50" s="32">
        <f t="shared" si="9"/>
        <v>4505874.8699999992</v>
      </c>
      <c r="M50" s="32">
        <f t="shared" si="9"/>
        <v>19028861.349999998</v>
      </c>
      <c r="N50" s="32">
        <f>SUM(N51:N59)</f>
        <v>11342242.68</v>
      </c>
      <c r="O50" s="32">
        <f>SUM(O51:O59)</f>
        <v>2113019.8600000003</v>
      </c>
      <c r="P50" s="32">
        <f t="shared" si="9"/>
        <v>54052278.619999997</v>
      </c>
      <c r="Q50" s="32">
        <f t="shared" si="9"/>
        <v>0</v>
      </c>
      <c r="R50" s="32">
        <f t="shared" si="9"/>
        <v>0</v>
      </c>
    </row>
    <row r="51" spans="1:26" x14ac:dyDescent="0.25">
      <c r="E51" s="18" t="s">
        <v>176</v>
      </c>
      <c r="F51" s="19">
        <f>SUM(G51:O51)</f>
        <v>20384122.57</v>
      </c>
      <c r="G51" s="24"/>
      <c r="H51" s="17">
        <v>966275.58</v>
      </c>
      <c r="I51" s="17">
        <v>3780961.09</v>
      </c>
      <c r="J51" s="17">
        <v>10080950.68</v>
      </c>
      <c r="K51" s="17">
        <v>315198.58</v>
      </c>
      <c r="L51" s="17">
        <v>203203.06</v>
      </c>
      <c r="M51" s="17">
        <v>5081481.47</v>
      </c>
      <c r="N51" s="17"/>
      <c r="O51" s="17">
        <v>-43947.89</v>
      </c>
      <c r="P51" s="23">
        <f>+[1]DIGEPRES!E72+[1]DIGEPRES!E73</f>
        <v>1204082.51</v>
      </c>
      <c r="S51" s="32">
        <f t="shared" si="9"/>
        <v>0</v>
      </c>
      <c r="T51" s="32">
        <f t="shared" si="9"/>
        <v>0</v>
      </c>
      <c r="U51" s="32">
        <f t="shared" si="9"/>
        <v>0</v>
      </c>
      <c r="V51" s="32">
        <f t="shared" si="9"/>
        <v>0</v>
      </c>
      <c r="W51" s="32">
        <f t="shared" si="9"/>
        <v>0</v>
      </c>
      <c r="X51" s="32">
        <f t="shared" si="9"/>
        <v>0</v>
      </c>
      <c r="Y51" s="32">
        <f t="shared" si="9"/>
        <v>0</v>
      </c>
      <c r="Z51" s="32">
        <f t="shared" si="9"/>
        <v>0</v>
      </c>
    </row>
    <row r="52" spans="1:26" ht="31.5" x14ac:dyDescent="0.25">
      <c r="A52" s="37" t="s">
        <v>177</v>
      </c>
      <c r="B52" s="1" t="s">
        <v>178</v>
      </c>
      <c r="C52" s="38" t="s">
        <v>179</v>
      </c>
      <c r="D52" s="38" t="s">
        <v>180</v>
      </c>
      <c r="E52" s="18" t="s">
        <v>181</v>
      </c>
      <c r="F52" s="19">
        <f t="shared" si="6"/>
        <v>0</v>
      </c>
      <c r="G52" s="24"/>
      <c r="P52" s="5"/>
    </row>
    <row r="53" spans="1:26" ht="31.5" x14ac:dyDescent="0.25">
      <c r="A53" s="37" t="s">
        <v>182</v>
      </c>
      <c r="B53" s="1" t="s">
        <v>183</v>
      </c>
      <c r="E53" s="18" t="s">
        <v>184</v>
      </c>
      <c r="F53" s="19">
        <f t="shared" si="6"/>
        <v>0</v>
      </c>
      <c r="G53" s="24"/>
      <c r="P53" s="5"/>
    </row>
    <row r="54" spans="1:26" ht="31.5" x14ac:dyDescent="0.25">
      <c r="A54" s="37" t="s">
        <v>185</v>
      </c>
      <c r="B54" s="1" t="s">
        <v>186</v>
      </c>
      <c r="E54" s="18" t="s">
        <v>187</v>
      </c>
      <c r="F54" s="19">
        <f t="shared" si="6"/>
        <v>0</v>
      </c>
      <c r="G54" s="24"/>
      <c r="P54" s="23">
        <f>+[1]DIGEPRES!E74</f>
        <v>0</v>
      </c>
    </row>
    <row r="55" spans="1:26" ht="31.5" x14ac:dyDescent="0.25">
      <c r="A55" s="37" t="s">
        <v>188</v>
      </c>
      <c r="B55" s="1" t="s">
        <v>189</v>
      </c>
      <c r="C55" s="38" t="s">
        <v>190</v>
      </c>
      <c r="D55" s="38" t="s">
        <v>191</v>
      </c>
      <c r="E55" s="18" t="s">
        <v>192</v>
      </c>
      <c r="F55" s="27">
        <f>SUM(G55:O55)</f>
        <v>32378117.25</v>
      </c>
      <c r="G55" s="27">
        <v>25313.119999999999</v>
      </c>
      <c r="H55" s="24">
        <v>11402654.359999999</v>
      </c>
      <c r="I55" s="24">
        <v>4587454.25</v>
      </c>
      <c r="J55" s="24">
        <v>1011041.0499999999</v>
      </c>
      <c r="K55" s="24">
        <v>15299502.189999999</v>
      </c>
      <c r="M55" s="17">
        <v>47963.28</v>
      </c>
      <c r="N55" s="17"/>
      <c r="O55" s="17">
        <v>4189</v>
      </c>
      <c r="P55" s="23">
        <f>+[1]DIGEPRES!E75+[1]DIGEPRES!E76</f>
        <v>1728366.04</v>
      </c>
    </row>
    <row r="56" spans="1:26" ht="31.5" x14ac:dyDescent="0.25">
      <c r="A56" s="37" t="s">
        <v>193</v>
      </c>
      <c r="B56" s="1" t="s">
        <v>194</v>
      </c>
      <c r="C56" s="38" t="s">
        <v>195</v>
      </c>
      <c r="D56" s="38" t="s">
        <v>196</v>
      </c>
      <c r="E56" s="18" t="s">
        <v>197</v>
      </c>
      <c r="F56" s="19">
        <f t="shared" si="6"/>
        <v>0</v>
      </c>
      <c r="G56" s="24"/>
      <c r="P56" s="5"/>
    </row>
    <row r="57" spans="1:26" x14ac:dyDescent="0.25">
      <c r="A57" s="37" t="s">
        <v>198</v>
      </c>
      <c r="B57" s="1" t="s">
        <v>199</v>
      </c>
      <c r="C57" s="38" t="s">
        <v>200</v>
      </c>
      <c r="D57" s="38" t="s">
        <v>201</v>
      </c>
      <c r="E57" s="18" t="s">
        <v>202</v>
      </c>
      <c r="F57" s="19">
        <f t="shared" si="6"/>
        <v>0</v>
      </c>
      <c r="G57" s="24"/>
      <c r="P57" s="5"/>
    </row>
    <row r="58" spans="1:26" x14ac:dyDescent="0.25">
      <c r="A58" s="37" t="s">
        <v>203</v>
      </c>
      <c r="B58" s="1" t="s">
        <v>204</v>
      </c>
      <c r="E58" s="18" t="s">
        <v>205</v>
      </c>
      <c r="F58" s="19">
        <f>SUM(G58:N58)</f>
        <v>24725706.350000001</v>
      </c>
      <c r="G58" s="24"/>
      <c r="L58" s="17">
        <v>4302671.8099999996</v>
      </c>
      <c r="M58" s="17">
        <v>11490104.229999999</v>
      </c>
      <c r="N58" s="17">
        <v>8932930.3100000005</v>
      </c>
      <c r="O58" s="17">
        <v>1855134.48</v>
      </c>
      <c r="P58" s="23">
        <f>+[1]DIGEPRES!E77</f>
        <v>51119830.07</v>
      </c>
    </row>
    <row r="59" spans="1:26" ht="31.5" x14ac:dyDescent="0.25">
      <c r="A59" s="37" t="s">
        <v>206</v>
      </c>
      <c r="B59" s="1" t="s">
        <v>207</v>
      </c>
      <c r="C59" s="38" t="s">
        <v>208</v>
      </c>
      <c r="D59" s="38" t="s">
        <v>209</v>
      </c>
      <c r="E59" s="18" t="s">
        <v>210</v>
      </c>
      <c r="F59" s="19">
        <f>SUM(G59:O59)</f>
        <v>5116269.01</v>
      </c>
      <c r="G59" s="24"/>
      <c r="M59" s="17">
        <v>2409312.37</v>
      </c>
      <c r="N59" s="17">
        <v>2409312.37</v>
      </c>
      <c r="O59" s="17">
        <v>297644.27</v>
      </c>
      <c r="P59" s="23">
        <f>+[1]DIGEPRES!E78</f>
        <v>0</v>
      </c>
    </row>
    <row r="60" spans="1:26" x14ac:dyDescent="0.25">
      <c r="A60" s="37" t="s">
        <v>211</v>
      </c>
      <c r="B60" s="1" t="s">
        <v>212</v>
      </c>
      <c r="E60" s="14" t="s">
        <v>213</v>
      </c>
      <c r="F60" s="31">
        <f>SUM(G60:O60)</f>
        <v>3692472761.1899996</v>
      </c>
      <c r="G60" s="42">
        <f>SUM(G61:G64)</f>
        <v>96218871.269999996</v>
      </c>
      <c r="H60" s="42">
        <f t="shared" ref="H60:T61" si="10">SUM(H61:H64)</f>
        <v>392088056.43000001</v>
      </c>
      <c r="I60" s="42">
        <f t="shared" si="10"/>
        <v>1323324473.9200001</v>
      </c>
      <c r="J60" s="42">
        <f t="shared" si="10"/>
        <v>400766902.88999999</v>
      </c>
      <c r="K60" s="42">
        <f t="shared" si="10"/>
        <v>464022385.63999999</v>
      </c>
      <c r="L60" s="42">
        <f t="shared" si="10"/>
        <v>204285214.37</v>
      </c>
      <c r="M60" s="42">
        <f t="shared" si="10"/>
        <v>336050195.12</v>
      </c>
      <c r="N60" s="42">
        <f t="shared" si="10"/>
        <v>140171379.78999999</v>
      </c>
      <c r="O60" s="42">
        <f t="shared" si="10"/>
        <v>335545281.75999999</v>
      </c>
      <c r="P60" s="42">
        <f t="shared" si="10"/>
        <v>588656765.03999996</v>
      </c>
      <c r="Q60" s="42">
        <f t="shared" si="10"/>
        <v>0</v>
      </c>
      <c r="R60" s="42">
        <f t="shared" si="10"/>
        <v>0</v>
      </c>
    </row>
    <row r="61" spans="1:26" x14ac:dyDescent="0.25">
      <c r="E61" s="18" t="s">
        <v>214</v>
      </c>
      <c r="F61" s="36">
        <f t="shared" ref="F61:F70" si="11">SUM(G61:M61)</f>
        <v>0</v>
      </c>
      <c r="G61" s="24"/>
      <c r="P61" s="5"/>
      <c r="S61" s="42">
        <f t="shared" si="10"/>
        <v>0</v>
      </c>
      <c r="T61" s="42">
        <f t="shared" si="10"/>
        <v>0</v>
      </c>
    </row>
    <row r="62" spans="1:26" x14ac:dyDescent="0.25">
      <c r="A62" s="37" t="s">
        <v>215</v>
      </c>
      <c r="B62" s="1" t="s">
        <v>216</v>
      </c>
      <c r="C62" s="38" t="s">
        <v>217</v>
      </c>
      <c r="D62" s="38" t="s">
        <v>218</v>
      </c>
      <c r="E62" s="18" t="s">
        <v>219</v>
      </c>
      <c r="F62" s="19">
        <f>SUM(G62:N62)</f>
        <v>3356927479.4299998</v>
      </c>
      <c r="G62" s="20">
        <v>96218871.269999996</v>
      </c>
      <c r="H62" s="17">
        <v>392088056.43000001</v>
      </c>
      <c r="I62" s="17">
        <v>1323324473.9200001</v>
      </c>
      <c r="J62" s="17">
        <v>400766902.88999999</v>
      </c>
      <c r="K62" s="17">
        <v>464022385.63999999</v>
      </c>
      <c r="L62" s="17">
        <v>204285214.37</v>
      </c>
      <c r="M62" s="17">
        <v>336050195.12</v>
      </c>
      <c r="N62" s="17">
        <v>140171379.78999999</v>
      </c>
      <c r="O62" s="17">
        <v>335545281.75999999</v>
      </c>
      <c r="P62" s="23">
        <f>+[1]DIGEPRES!E79+[1]DIGEPRES!E80</f>
        <v>588656765.03999996</v>
      </c>
    </row>
    <row r="63" spans="1:26" ht="31.5" x14ac:dyDescent="0.25">
      <c r="A63" s="37" t="s">
        <v>220</v>
      </c>
      <c r="B63" s="1" t="s">
        <v>221</v>
      </c>
      <c r="C63" s="38" t="s">
        <v>222</v>
      </c>
      <c r="D63" s="38" t="s">
        <v>223</v>
      </c>
      <c r="E63" s="18" t="s">
        <v>224</v>
      </c>
      <c r="F63" s="19">
        <f>SUM(G63:O63)</f>
        <v>0</v>
      </c>
      <c r="G63" s="24"/>
    </row>
    <row r="64" spans="1:26" ht="47.25" x14ac:dyDescent="0.25">
      <c r="A64" s="37" t="s">
        <v>225</v>
      </c>
      <c r="B64" s="1" t="s">
        <v>226</v>
      </c>
      <c r="E64" s="18" t="s">
        <v>227</v>
      </c>
      <c r="F64" s="19">
        <f t="shared" si="6"/>
        <v>0</v>
      </c>
      <c r="G64" s="24"/>
    </row>
    <row r="65" spans="1:20" ht="31.5" x14ac:dyDescent="0.25">
      <c r="A65" s="37" t="s">
        <v>228</v>
      </c>
      <c r="B65" s="1" t="s">
        <v>229</v>
      </c>
      <c r="E65" s="14" t="s">
        <v>230</v>
      </c>
      <c r="F65" s="36">
        <f>SUM(G65:M65)</f>
        <v>0</v>
      </c>
      <c r="G65" s="42">
        <f>SUM(G66:G67)</f>
        <v>0</v>
      </c>
      <c r="H65" s="42">
        <f t="shared" ref="H65:T66" si="12">SUM(H66:H67)</f>
        <v>0</v>
      </c>
      <c r="I65" s="42">
        <f t="shared" si="12"/>
        <v>0</v>
      </c>
      <c r="J65" s="42">
        <f t="shared" si="12"/>
        <v>0</v>
      </c>
      <c r="K65" s="42">
        <f t="shared" si="12"/>
        <v>0</v>
      </c>
      <c r="L65" s="42">
        <f t="shared" si="12"/>
        <v>0</v>
      </c>
      <c r="M65" s="42">
        <f t="shared" si="12"/>
        <v>0</v>
      </c>
      <c r="N65" s="42">
        <f t="shared" si="12"/>
        <v>0</v>
      </c>
      <c r="O65" s="42">
        <f t="shared" si="12"/>
        <v>0</v>
      </c>
      <c r="P65" s="42">
        <f t="shared" si="12"/>
        <v>0</v>
      </c>
      <c r="Q65" s="42">
        <f t="shared" si="12"/>
        <v>0</v>
      </c>
      <c r="R65" s="42">
        <f t="shared" si="12"/>
        <v>0</v>
      </c>
    </row>
    <row r="66" spans="1:20" x14ac:dyDescent="0.25">
      <c r="E66" s="18" t="s">
        <v>231</v>
      </c>
      <c r="F66" s="36">
        <f>SUM(G66:O66)</f>
        <v>0</v>
      </c>
      <c r="G66" s="24"/>
      <c r="S66" s="42">
        <f t="shared" si="12"/>
        <v>0</v>
      </c>
      <c r="T66" s="42">
        <f t="shared" si="12"/>
        <v>0</v>
      </c>
    </row>
    <row r="67" spans="1:20" ht="31.5" x14ac:dyDescent="0.25">
      <c r="A67" s="37" t="s">
        <v>232</v>
      </c>
      <c r="B67" s="1" t="s">
        <v>233</v>
      </c>
      <c r="E67" s="18" t="s">
        <v>234</v>
      </c>
      <c r="F67" s="36">
        <f>SUM(G67:N67)</f>
        <v>0</v>
      </c>
      <c r="G67" s="24"/>
    </row>
    <row r="68" spans="1:20" x14ac:dyDescent="0.25">
      <c r="A68" s="37" t="s">
        <v>235</v>
      </c>
      <c r="B68" s="1" t="s">
        <v>236</v>
      </c>
      <c r="E68" s="14" t="s">
        <v>237</v>
      </c>
      <c r="F68" s="36">
        <f>SUM(G68:N68)</f>
        <v>2722237490.0900002</v>
      </c>
      <c r="G68" s="42">
        <f>SUM(G69:G71)</f>
        <v>449167120.18000001</v>
      </c>
      <c r="H68" s="42">
        <f t="shared" ref="H68:N68" si="13">SUM(H69:H71)</f>
        <v>251521760.21000001</v>
      </c>
      <c r="I68" s="42">
        <f t="shared" si="13"/>
        <v>380176642.55000001</v>
      </c>
      <c r="J68" s="42">
        <f t="shared" si="13"/>
        <v>311694220.05000001</v>
      </c>
      <c r="K68" s="42">
        <f t="shared" si="13"/>
        <v>241057500.59</v>
      </c>
      <c r="L68" s="42">
        <f t="shared" si="13"/>
        <v>338190945.99000001</v>
      </c>
      <c r="M68" s="42">
        <f t="shared" si="13"/>
        <v>330558746.94999999</v>
      </c>
      <c r="N68" s="42">
        <f t="shared" si="13"/>
        <v>419870553.56999999</v>
      </c>
      <c r="O68" s="42">
        <f>SUM(O69:O71)</f>
        <v>283845540.63000005</v>
      </c>
    </row>
    <row r="69" spans="1:20" ht="31.5" x14ac:dyDescent="0.25">
      <c r="E69" s="18" t="s">
        <v>238</v>
      </c>
      <c r="F69" s="19">
        <f>SUM(G69:O69)</f>
        <v>2856135335.7399998</v>
      </c>
      <c r="G69" s="17">
        <v>397902046.61000001</v>
      </c>
      <c r="H69" s="17">
        <v>241258842.49000001</v>
      </c>
      <c r="I69" s="17">
        <v>365044647.25999999</v>
      </c>
      <c r="J69" s="17">
        <v>303189380.22000003</v>
      </c>
      <c r="K69" s="17">
        <v>229194544.03</v>
      </c>
      <c r="L69" s="17">
        <v>325820912.69</v>
      </c>
      <c r="M69" s="17">
        <v>316488940.89999998</v>
      </c>
      <c r="N69" s="17">
        <v>405633671.81999999</v>
      </c>
      <c r="O69" s="43">
        <v>271602349.72000003</v>
      </c>
    </row>
    <row r="70" spans="1:20" ht="31.5" x14ac:dyDescent="0.25">
      <c r="A70" s="14" t="s">
        <v>239</v>
      </c>
      <c r="B70" s="1" t="s">
        <v>240</v>
      </c>
      <c r="E70" s="18" t="s">
        <v>241</v>
      </c>
      <c r="F70" s="23">
        <f t="shared" si="11"/>
        <v>0</v>
      </c>
      <c r="G70" s="24"/>
    </row>
    <row r="71" spans="1:20" ht="31.5" x14ac:dyDescent="0.25">
      <c r="A71" s="37" t="s">
        <v>242</v>
      </c>
      <c r="B71" s="1" t="s">
        <v>243</v>
      </c>
      <c r="E71" s="18" t="s">
        <v>244</v>
      </c>
      <c r="F71" s="19">
        <f>SUM(G71:O71)</f>
        <v>149947694.97999999</v>
      </c>
      <c r="G71" s="17">
        <v>51265073.57</v>
      </c>
      <c r="H71" s="17">
        <v>10262917.720000001</v>
      </c>
      <c r="I71" s="17">
        <v>15131995.289999999</v>
      </c>
      <c r="J71" s="17">
        <v>8504839.8300000001</v>
      </c>
      <c r="K71" s="17">
        <v>11862956.560000001</v>
      </c>
      <c r="L71" s="17">
        <v>12370033.300000001</v>
      </c>
      <c r="M71" s="17">
        <v>14069806.050000001</v>
      </c>
      <c r="N71" s="17">
        <v>14236881.75</v>
      </c>
      <c r="O71" s="43">
        <v>12243190.91</v>
      </c>
    </row>
    <row r="72" spans="1:20" x14ac:dyDescent="0.25">
      <c r="A72" s="37" t="s">
        <v>245</v>
      </c>
      <c r="B72" s="1" t="s">
        <v>246</v>
      </c>
      <c r="E72" s="44" t="s">
        <v>247</v>
      </c>
      <c r="F72" s="45">
        <f>+F68+F65+F60+F50+F34+F24+F14+F5</f>
        <v>30479557214.549999</v>
      </c>
      <c r="G72" s="45">
        <f>+G68+G65+G60+G50+G34+G24+G14+G8</f>
        <v>3110271571.4000001</v>
      </c>
      <c r="H72" s="45">
        <f t="shared" ref="H72:R72" si="14">+H68+H65+H60+H50+H34+H24+H14+H8</f>
        <v>3174058404.7599998</v>
      </c>
      <c r="I72" s="45">
        <f t="shared" si="14"/>
        <v>3148804305.9600005</v>
      </c>
      <c r="J72" s="45">
        <f t="shared" si="14"/>
        <v>3305923396.8600001</v>
      </c>
      <c r="K72" s="45">
        <f t="shared" si="14"/>
        <v>1881537686.6600001</v>
      </c>
      <c r="L72" s="45">
        <f t="shared" si="14"/>
        <v>3103568389.6900005</v>
      </c>
      <c r="M72" s="45">
        <f t="shared" si="14"/>
        <v>4177236877.5299997</v>
      </c>
      <c r="N72" s="45">
        <f t="shared" si="14"/>
        <v>3790742891.5600004</v>
      </c>
      <c r="O72" s="45">
        <f t="shared" si="14"/>
        <v>3842387691.4500003</v>
      </c>
      <c r="P72" s="45">
        <f>+P68+P65+P60+P50+P34+P24+P14+P8</f>
        <v>3653514945.6900005</v>
      </c>
      <c r="Q72" s="45">
        <f t="shared" si="14"/>
        <v>0</v>
      </c>
      <c r="R72" s="45">
        <f t="shared" si="14"/>
        <v>0</v>
      </c>
      <c r="S72" s="45">
        <f>+S69+S66+S61+S51+S35+S25+S15+S9</f>
        <v>0</v>
      </c>
      <c r="T72" s="45">
        <f>+T69+T66+T61+T51+T35+T25+T15+T9</f>
        <v>0</v>
      </c>
    </row>
    <row r="73" spans="1:20" x14ac:dyDescent="0.25">
      <c r="E73" s="37"/>
      <c r="G73" s="24"/>
    </row>
    <row r="74" spans="1:20" x14ac:dyDescent="0.25">
      <c r="E74" s="10" t="s">
        <v>248</v>
      </c>
      <c r="F74" s="46"/>
      <c r="G74" s="47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</row>
    <row r="75" spans="1:20" ht="31.5" x14ac:dyDescent="0.25">
      <c r="E75" s="14" t="s">
        <v>249</v>
      </c>
      <c r="F75" s="13">
        <v>0</v>
      </c>
      <c r="G75" s="42"/>
      <c r="P75" s="13"/>
    </row>
    <row r="76" spans="1:20" ht="31.5" x14ac:dyDescent="0.25">
      <c r="E76" s="18" t="s">
        <v>250</v>
      </c>
      <c r="F76" s="13">
        <v>0</v>
      </c>
      <c r="G76" s="24"/>
    </row>
    <row r="77" spans="1:20" ht="31.5" x14ac:dyDescent="0.25">
      <c r="A77" s="1" t="s">
        <v>251</v>
      </c>
      <c r="B77" s="1" t="s">
        <v>252</v>
      </c>
      <c r="E77" s="18" t="s">
        <v>253</v>
      </c>
      <c r="F77" s="13">
        <v>0</v>
      </c>
      <c r="G77" s="24"/>
    </row>
    <row r="78" spans="1:20" x14ac:dyDescent="0.25">
      <c r="A78" s="1" t="s">
        <v>254</v>
      </c>
      <c r="B78" s="1" t="s">
        <v>252</v>
      </c>
      <c r="E78" s="14" t="s">
        <v>255</v>
      </c>
      <c r="F78" s="48">
        <f>+F79+F80</f>
        <v>636022538456.17993</v>
      </c>
      <c r="G78" s="48">
        <f t="shared" ref="G78:O78" si="15">+G79+G80</f>
        <v>78681442137.419998</v>
      </c>
      <c r="H78" s="48">
        <f t="shared" si="15"/>
        <v>79755003408.509995</v>
      </c>
      <c r="I78" s="48">
        <f t="shared" si="15"/>
        <v>78752471688.220001</v>
      </c>
      <c r="J78" s="48">
        <f t="shared" si="15"/>
        <v>79744691016.889999</v>
      </c>
      <c r="K78" s="48">
        <f t="shared" si="15"/>
        <v>78249728169</v>
      </c>
      <c r="L78" s="48">
        <f t="shared" si="15"/>
        <v>79642594853.699997</v>
      </c>
      <c r="M78" s="48">
        <f t="shared" si="15"/>
        <v>80259925278.630005</v>
      </c>
      <c r="N78" s="48">
        <f t="shared" si="15"/>
        <v>80936681903.809998</v>
      </c>
      <c r="O78" s="48">
        <f t="shared" si="15"/>
        <v>83988851871.899994</v>
      </c>
    </row>
    <row r="79" spans="1:20" ht="31.5" x14ac:dyDescent="0.25">
      <c r="E79" s="18" t="s">
        <v>256</v>
      </c>
      <c r="F79" s="13">
        <f>SUM(G79:N79)</f>
        <v>390206245237.83997</v>
      </c>
      <c r="G79" s="23">
        <v>48773207649.269997</v>
      </c>
      <c r="H79" s="23">
        <v>49403930240.529999</v>
      </c>
      <c r="I79" s="23">
        <v>47569445920.919998</v>
      </c>
      <c r="J79" s="17">
        <v>48514363908.029999</v>
      </c>
      <c r="K79" s="17">
        <v>48143639562.690002</v>
      </c>
      <c r="L79" s="17">
        <v>49090668293.849998</v>
      </c>
      <c r="M79" s="17">
        <v>49243593823.57</v>
      </c>
      <c r="N79" s="17">
        <v>49467395838.980003</v>
      </c>
      <c r="O79" s="43">
        <v>50053852235.699997</v>
      </c>
    </row>
    <row r="80" spans="1:20" ht="31.5" x14ac:dyDescent="0.25">
      <c r="A80" s="1" t="s">
        <v>257</v>
      </c>
      <c r="B80" s="1" t="s">
        <v>258</v>
      </c>
      <c r="E80" s="18" t="s">
        <v>259</v>
      </c>
      <c r="F80" s="13">
        <f>SUM(G80:N80)</f>
        <v>245816293218.34003</v>
      </c>
      <c r="G80" s="23">
        <v>29908234488.150002</v>
      </c>
      <c r="H80" s="23">
        <v>30351073167.98</v>
      </c>
      <c r="I80" s="23">
        <v>31183025767.299999</v>
      </c>
      <c r="J80" s="23">
        <v>31230327108.860001</v>
      </c>
      <c r="K80" s="17">
        <v>30106088606.310001</v>
      </c>
      <c r="L80" s="17">
        <v>30551926559.849998</v>
      </c>
      <c r="M80" s="17">
        <v>31016331455.060001</v>
      </c>
      <c r="N80" s="17">
        <v>31469286064.830002</v>
      </c>
      <c r="O80" s="43">
        <v>33934999636.200001</v>
      </c>
    </row>
    <row r="81" spans="1:23" ht="31.5" x14ac:dyDescent="0.25">
      <c r="A81" s="1" t="s">
        <v>260</v>
      </c>
      <c r="B81" s="1" t="s">
        <v>261</v>
      </c>
      <c r="E81" s="14" t="s">
        <v>262</v>
      </c>
      <c r="G81" s="42"/>
    </row>
    <row r="82" spans="1:23" ht="31.5" x14ac:dyDescent="0.25">
      <c r="E82" s="18" t="s">
        <v>263</v>
      </c>
      <c r="G82" s="24"/>
    </row>
    <row r="83" spans="1:23" x14ac:dyDescent="0.25">
      <c r="A83" s="1" t="s">
        <v>264</v>
      </c>
      <c r="B83" s="1" t="s">
        <v>265</v>
      </c>
      <c r="E83" s="44" t="s">
        <v>266</v>
      </c>
      <c r="F83" s="49">
        <f>+F78</f>
        <v>636022538456.17993</v>
      </c>
      <c r="G83" s="49">
        <f t="shared" ref="G83:R83" si="16">+G78</f>
        <v>78681442137.419998</v>
      </c>
      <c r="H83" s="49">
        <f t="shared" si="16"/>
        <v>79755003408.509995</v>
      </c>
      <c r="I83" s="49">
        <f t="shared" si="16"/>
        <v>78752471688.220001</v>
      </c>
      <c r="J83" s="49">
        <f t="shared" si="16"/>
        <v>79744691016.889999</v>
      </c>
      <c r="K83" s="49">
        <f t="shared" si="16"/>
        <v>78249728169</v>
      </c>
      <c r="L83" s="49">
        <f t="shared" si="16"/>
        <v>79642594853.699997</v>
      </c>
      <c r="M83" s="49">
        <f t="shared" si="16"/>
        <v>80259925278.630005</v>
      </c>
      <c r="N83" s="49">
        <f t="shared" si="16"/>
        <v>80936681903.809998</v>
      </c>
      <c r="O83" s="49">
        <f>+O78</f>
        <v>83988851871.899994</v>
      </c>
      <c r="P83" s="49">
        <f>+P78</f>
        <v>0</v>
      </c>
      <c r="Q83" s="49">
        <f t="shared" si="16"/>
        <v>0</v>
      </c>
      <c r="R83" s="49">
        <f t="shared" si="16"/>
        <v>0</v>
      </c>
      <c r="S83" s="49">
        <f>+S79</f>
        <v>0</v>
      </c>
      <c r="T83" s="49">
        <f>+T79</f>
        <v>0</v>
      </c>
      <c r="U83" s="49">
        <f>+U79</f>
        <v>0</v>
      </c>
      <c r="V83" s="49">
        <f>+V79</f>
        <v>0</v>
      </c>
      <c r="W83" s="49">
        <f>+W79</f>
        <v>0</v>
      </c>
    </row>
    <row r="85" spans="1:23" ht="31.5" x14ac:dyDescent="0.25">
      <c r="E85" s="50" t="s">
        <v>267</v>
      </c>
      <c r="F85" s="51">
        <f>+F72+F83</f>
        <v>666502095670.72998</v>
      </c>
      <c r="G85" s="51">
        <f>+G72+G83</f>
        <v>81791713708.819992</v>
      </c>
      <c r="H85" s="51">
        <f t="shared" ref="H85:R85" si="17">+H72+H83</f>
        <v>82929061813.269989</v>
      </c>
      <c r="I85" s="51">
        <f t="shared" si="17"/>
        <v>81901275994.180008</v>
      </c>
      <c r="J85" s="51">
        <f t="shared" si="17"/>
        <v>83050614413.75</v>
      </c>
      <c r="K85" s="51">
        <f t="shared" si="17"/>
        <v>80131265855.660004</v>
      </c>
      <c r="L85" s="51">
        <f t="shared" si="17"/>
        <v>82746163243.389999</v>
      </c>
      <c r="M85" s="51">
        <f t="shared" si="17"/>
        <v>84437162156.160004</v>
      </c>
      <c r="N85" s="51">
        <f t="shared" si="17"/>
        <v>84727424795.369995</v>
      </c>
      <c r="O85" s="51">
        <f t="shared" si="17"/>
        <v>87831239563.349991</v>
      </c>
      <c r="P85" s="51">
        <f t="shared" si="17"/>
        <v>3653514945.6900005</v>
      </c>
      <c r="Q85" s="51">
        <f t="shared" si="17"/>
        <v>0</v>
      </c>
      <c r="R85" s="51">
        <f t="shared" si="17"/>
        <v>0</v>
      </c>
      <c r="S85" s="51">
        <f>+S72+S83</f>
        <v>0</v>
      </c>
    </row>
    <row r="86" spans="1:23" x14ac:dyDescent="0.25">
      <c r="E86" s="1" t="s">
        <v>268</v>
      </c>
    </row>
    <row r="87" spans="1:23" x14ac:dyDescent="0.25">
      <c r="E87" s="1" t="s">
        <v>269</v>
      </c>
    </row>
    <row r="88" spans="1:23" x14ac:dyDescent="0.25">
      <c r="E88" s="1" t="s">
        <v>270</v>
      </c>
      <c r="F88" s="52"/>
    </row>
    <row r="89" spans="1:23" x14ac:dyDescent="0.25">
      <c r="E89" s="3" t="s">
        <v>271</v>
      </c>
      <c r="F89" s="3"/>
      <c r="G89" s="3"/>
      <c r="H89" s="3"/>
    </row>
    <row r="97" spans="9:13" x14ac:dyDescent="0.25">
      <c r="J97"/>
      <c r="K97" s="53"/>
      <c r="L97" s="53"/>
      <c r="M97" s="53"/>
    </row>
    <row r="98" spans="9:13" x14ac:dyDescent="0.25">
      <c r="I98"/>
      <c r="K98" s="53"/>
      <c r="L98" s="53"/>
      <c r="M98" s="53"/>
    </row>
  </sheetData>
  <mergeCells count="4">
    <mergeCell ref="E1:R1"/>
    <mergeCell ref="E2:R2"/>
    <mergeCell ref="E3:R3"/>
    <mergeCell ref="E4:R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Ejecución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 Luigi Ariza Lopez</dc:creator>
  <cp:lastModifiedBy>Pier Luigi Ariza Lopez</cp:lastModifiedBy>
  <dcterms:created xsi:type="dcterms:W3CDTF">2018-11-08T20:44:54Z</dcterms:created>
  <dcterms:modified xsi:type="dcterms:W3CDTF">2018-11-08T20:56:41Z</dcterms:modified>
</cp:coreProperties>
</file>