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sqbo\Planificacion y Control de Gestion (500GB)\3- GERENCIA PLANIFICACION Y PRESUPUESTOS\DIGEPRES 2018\Digepress 2018\"/>
    </mc:Choice>
  </mc:AlternateContent>
  <bookViews>
    <workbookView xWindow="480" yWindow="390" windowWidth="16395" windowHeight="9165" tabRatio="628" firstSheet="2" activeTab="2"/>
  </bookViews>
  <sheets>
    <sheet name="Planilla Presupuestal General" sheetId="7" state="hidden" r:id="rId1"/>
    <sheet name="Cuadros" sheetId="11" state="hidden" r:id="rId2"/>
    <sheet name="DIGEPRES febrero-2018" sheetId="13" r:id="rId3"/>
    <sheet name="Planilla áreas especialistas" sheetId="3" state="hidden" r:id="rId4"/>
    <sheet name="Detalle Adecuaciones" sheetId="8" state="hidden" r:id="rId5"/>
    <sheet name="Cta. Juan Franc.- 2016" sheetId="10" state="hidden" r:id="rId6"/>
    <sheet name="Hoja1" sheetId="12" state="hidden" r:id="rId7"/>
  </sheets>
  <definedNames>
    <definedName name="_xlnm.Print_Area" localSheetId="2">'DIGEPRES febrero-2018'!$A$1:$D$86</definedName>
  </definedNames>
  <calcPr calcId="162913"/>
</workbook>
</file>

<file path=xl/calcChain.xml><?xml version="1.0" encoding="utf-8"?>
<calcChain xmlns="http://schemas.openxmlformats.org/spreadsheetml/2006/main">
  <c r="D18" i="13" l="1"/>
  <c r="D74" i="13" l="1"/>
  <c r="E115" i="11" l="1"/>
  <c r="E119" i="11"/>
  <c r="E123" i="11"/>
  <c r="E127" i="11"/>
  <c r="E85" i="11"/>
  <c r="E113" i="11" s="1"/>
  <c r="E86" i="11"/>
  <c r="E114" i="11" s="1"/>
  <c r="E87" i="11"/>
  <c r="E88" i="11"/>
  <c r="E116" i="11" s="1"/>
  <c r="E89" i="11"/>
  <c r="E117" i="11" s="1"/>
  <c r="E90" i="11"/>
  <c r="E118" i="11" s="1"/>
  <c r="E91" i="11"/>
  <c r="E92" i="11"/>
  <c r="E120" i="11" s="1"/>
  <c r="E93" i="11"/>
  <c r="E121" i="11" s="1"/>
  <c r="E94" i="11"/>
  <c r="E122" i="11" s="1"/>
  <c r="E95" i="11"/>
  <c r="E96" i="11"/>
  <c r="E124" i="11" s="1"/>
  <c r="E97" i="11"/>
  <c r="E125" i="11" s="1"/>
  <c r="E98" i="11"/>
  <c r="E126" i="11" s="1"/>
  <c r="E99" i="11"/>
  <c r="E100" i="11"/>
  <c r="E128" i="11" s="1"/>
  <c r="E101" i="11"/>
  <c r="E129" i="11" s="1"/>
  <c r="E84" i="11"/>
  <c r="E102" i="11" s="1"/>
  <c r="D85" i="11"/>
  <c r="D113" i="11" s="1"/>
  <c r="D86" i="11"/>
  <c r="D114" i="11" s="1"/>
  <c r="D87" i="11"/>
  <c r="D115" i="11" s="1"/>
  <c r="D88" i="11"/>
  <c r="D116" i="11" s="1"/>
  <c r="D89" i="11"/>
  <c r="D117" i="11" s="1"/>
  <c r="D90" i="11"/>
  <c r="D118" i="11" s="1"/>
  <c r="D91" i="11"/>
  <c r="D119" i="11" s="1"/>
  <c r="D92" i="11"/>
  <c r="D120" i="11" s="1"/>
  <c r="D93" i="11"/>
  <c r="D121" i="11" s="1"/>
  <c r="D94" i="11"/>
  <c r="D122" i="11" s="1"/>
  <c r="D95" i="11"/>
  <c r="D123" i="11" s="1"/>
  <c r="D96" i="11"/>
  <c r="D124" i="11" s="1"/>
  <c r="D97" i="11"/>
  <c r="D125" i="11" s="1"/>
  <c r="D98" i="11"/>
  <c r="D126" i="11" s="1"/>
  <c r="D99" i="11"/>
  <c r="D127" i="11" s="1"/>
  <c r="D100" i="11"/>
  <c r="D128" i="11" s="1"/>
  <c r="D101" i="11"/>
  <c r="D129" i="11" s="1"/>
  <c r="D84" i="11"/>
  <c r="E112" i="11" l="1"/>
  <c r="E130" i="11" s="1"/>
  <c r="D102" i="11"/>
  <c r="D112" i="11"/>
  <c r="D130" i="11" s="1"/>
  <c r="C496" i="12"/>
  <c r="C394" i="12"/>
  <c r="C396" i="12" s="1"/>
  <c r="C295" i="12"/>
  <c r="C28" i="11" l="1"/>
  <c r="C42" i="11" s="1"/>
  <c r="C27" i="11"/>
  <c r="C41" i="11" s="1"/>
  <c r="C26" i="11"/>
  <c r="C40" i="11" s="1"/>
  <c r="C25" i="11"/>
  <c r="C39" i="11" s="1"/>
  <c r="C24" i="11"/>
  <c r="C38" i="11" s="1"/>
  <c r="C23" i="11"/>
  <c r="C37" i="11" s="1"/>
  <c r="C22" i="11"/>
  <c r="E29" i="11"/>
  <c r="E23" i="11"/>
  <c r="E38" i="11" s="1"/>
  <c r="E24" i="11"/>
  <c r="E39" i="11" s="1"/>
  <c r="E25" i="11"/>
  <c r="E40" i="11" s="1"/>
  <c r="E26" i="11"/>
  <c r="E41" i="11" s="1"/>
  <c r="E27" i="11"/>
  <c r="E42" i="11" s="1"/>
  <c r="E28" i="11"/>
  <c r="E43" i="11" s="1"/>
  <c r="E22" i="11"/>
  <c r="E37" i="11" s="1"/>
  <c r="D29" i="11"/>
  <c r="D23" i="11"/>
  <c r="D38" i="11" s="1"/>
  <c r="D24" i="11"/>
  <c r="D39" i="11" s="1"/>
  <c r="D25" i="11"/>
  <c r="D40" i="11" s="1"/>
  <c r="D26" i="11"/>
  <c r="D41" i="11" s="1"/>
  <c r="D27" i="11"/>
  <c r="D42" i="11" s="1"/>
  <c r="D28" i="11"/>
  <c r="D43" i="11" s="1"/>
  <c r="D22" i="11"/>
  <c r="D37" i="11" s="1"/>
  <c r="C15" i="11"/>
  <c r="E44" i="11" l="1"/>
  <c r="D44" i="11"/>
  <c r="C29" i="11"/>
  <c r="C43" i="11" s="1"/>
  <c r="C44" i="11" s="1"/>
  <c r="E12" i="10" l="1"/>
  <c r="D12" i="10"/>
  <c r="F11" i="10"/>
  <c r="F10" i="10"/>
  <c r="F9" i="10"/>
  <c r="F8" i="10"/>
  <c r="F7" i="10"/>
  <c r="F12" i="10" l="1"/>
  <c r="F8" i="11"/>
  <c r="F22" i="11" s="1"/>
  <c r="F37" i="11" s="1"/>
  <c r="F14" i="11"/>
  <c r="F72" i="11"/>
  <c r="F55" i="11"/>
  <c r="F84" i="11" s="1"/>
  <c r="F112" i="11" s="1"/>
  <c r="F12" i="11"/>
  <c r="F10" i="11"/>
  <c r="O26" i="7"/>
  <c r="O122" i="7"/>
  <c r="F13" i="11" l="1"/>
  <c r="H13" i="11" s="1"/>
  <c r="F9" i="11"/>
  <c r="F23" i="11" s="1"/>
  <c r="F38" i="11" s="1"/>
  <c r="F28" i="11"/>
  <c r="H14" i="11"/>
  <c r="G14" i="11"/>
  <c r="G37" i="11"/>
  <c r="H37" i="11"/>
  <c r="H84" i="11"/>
  <c r="G84" i="11"/>
  <c r="F101" i="11"/>
  <c r="H72" i="11"/>
  <c r="G72" i="11"/>
  <c r="H55" i="11"/>
  <c r="G55" i="11"/>
  <c r="F71" i="11"/>
  <c r="F100" i="11" s="1"/>
  <c r="F11" i="11"/>
  <c r="H12" i="11"/>
  <c r="F26" i="11"/>
  <c r="F41" i="11" s="1"/>
  <c r="G12" i="11"/>
  <c r="H10" i="11"/>
  <c r="F24" i="11"/>
  <c r="F39" i="11" s="1"/>
  <c r="G10" i="11"/>
  <c r="F66" i="11"/>
  <c r="F95" i="11" s="1"/>
  <c r="F69" i="11"/>
  <c r="F98" i="11" s="1"/>
  <c r="F62" i="11"/>
  <c r="F91" i="11" s="1"/>
  <c r="F61" i="11"/>
  <c r="F90" i="11" s="1"/>
  <c r="F68" i="11"/>
  <c r="F97" i="11" s="1"/>
  <c r="F58" i="11"/>
  <c r="F87" i="11" s="1"/>
  <c r="F67" i="11"/>
  <c r="F96" i="11" s="1"/>
  <c r="F63" i="11"/>
  <c r="F92" i="11" s="1"/>
  <c r="F57" i="11"/>
  <c r="F86" i="11" s="1"/>
  <c r="F70" i="11"/>
  <c r="F99" i="11" s="1"/>
  <c r="F65" i="11"/>
  <c r="F94" i="11" s="1"/>
  <c r="F59" i="11"/>
  <c r="F88" i="11" s="1"/>
  <c r="F60" i="11"/>
  <c r="F89" i="11" s="1"/>
  <c r="F56" i="11"/>
  <c r="F85" i="11" s="1"/>
  <c r="F64" i="11"/>
  <c r="F93" i="11" s="1"/>
  <c r="G8" i="11"/>
  <c r="H8" i="11"/>
  <c r="BC114" i="7"/>
  <c r="G13" i="11" l="1"/>
  <c r="F27" i="11"/>
  <c r="F42" i="11" s="1"/>
  <c r="G42" i="11" s="1"/>
  <c r="H9" i="11"/>
  <c r="G9" i="11"/>
  <c r="F15" i="11"/>
  <c r="G15" i="11" s="1"/>
  <c r="F43" i="11"/>
  <c r="G28" i="11"/>
  <c r="H28" i="11"/>
  <c r="G41" i="11"/>
  <c r="H41" i="11"/>
  <c r="G38" i="11"/>
  <c r="H38" i="11"/>
  <c r="H39" i="11"/>
  <c r="G39" i="11"/>
  <c r="H87" i="11"/>
  <c r="F115" i="11"/>
  <c r="G87" i="11"/>
  <c r="F118" i="11"/>
  <c r="H90" i="11"/>
  <c r="G90" i="11"/>
  <c r="G89" i="11"/>
  <c r="F117" i="11"/>
  <c r="H89" i="11"/>
  <c r="F122" i="11"/>
  <c r="H94" i="11"/>
  <c r="G94" i="11"/>
  <c r="F114" i="11"/>
  <c r="G86" i="11"/>
  <c r="H86" i="11"/>
  <c r="G112" i="11"/>
  <c r="H112" i="11"/>
  <c r="F119" i="11"/>
  <c r="H91" i="11"/>
  <c r="G91" i="11"/>
  <c r="F73" i="11"/>
  <c r="G85" i="11"/>
  <c r="F113" i="11"/>
  <c r="H85" i="11"/>
  <c r="H88" i="11"/>
  <c r="F116" i="11"/>
  <c r="G88" i="11"/>
  <c r="H99" i="11"/>
  <c r="F127" i="11"/>
  <c r="G99" i="11"/>
  <c r="H92" i="11"/>
  <c r="F120" i="11"/>
  <c r="G92" i="11"/>
  <c r="G101" i="11"/>
  <c r="F129" i="11"/>
  <c r="H101" i="11"/>
  <c r="F126" i="11"/>
  <c r="G98" i="11"/>
  <c r="H98" i="11"/>
  <c r="H100" i="11"/>
  <c r="G100" i="11"/>
  <c r="F128" i="11"/>
  <c r="G93" i="11"/>
  <c r="F121" i="11"/>
  <c r="H93" i="11"/>
  <c r="H96" i="11"/>
  <c r="G96" i="11"/>
  <c r="F124" i="11"/>
  <c r="G97" i="11"/>
  <c r="F125" i="11"/>
  <c r="H97" i="11"/>
  <c r="F123" i="11"/>
  <c r="H95" i="11"/>
  <c r="G95" i="11"/>
  <c r="F102" i="11"/>
  <c r="H63" i="11"/>
  <c r="G63" i="11"/>
  <c r="G61" i="11"/>
  <c r="H61" i="11"/>
  <c r="G69" i="11"/>
  <c r="H69" i="11"/>
  <c r="H64" i="11"/>
  <c r="G64" i="11"/>
  <c r="H60" i="11"/>
  <c r="G60" i="11"/>
  <c r="G65" i="11"/>
  <c r="H65" i="11"/>
  <c r="H57" i="11"/>
  <c r="G57" i="11"/>
  <c r="G56" i="11"/>
  <c r="H56" i="11"/>
  <c r="G70" i="11"/>
  <c r="H70" i="11"/>
  <c r="H66" i="11"/>
  <c r="G66" i="11"/>
  <c r="H58" i="11"/>
  <c r="G58" i="11"/>
  <c r="G67" i="11"/>
  <c r="H67" i="11"/>
  <c r="H68" i="11"/>
  <c r="G68" i="11"/>
  <c r="G62" i="11"/>
  <c r="H62" i="11"/>
  <c r="G71" i="11"/>
  <c r="H71" i="11"/>
  <c r="H59" i="11"/>
  <c r="G59" i="11"/>
  <c r="G23" i="11"/>
  <c r="H23" i="11"/>
  <c r="G11" i="11"/>
  <c r="F25" i="11"/>
  <c r="F40" i="11" s="1"/>
  <c r="H11" i="11"/>
  <c r="H26" i="11"/>
  <c r="G26" i="11"/>
  <c r="G24" i="11"/>
  <c r="H24" i="11"/>
  <c r="G22" i="11"/>
  <c r="H22" i="11"/>
  <c r="CY108" i="7"/>
  <c r="H42" i="11" l="1"/>
  <c r="H27" i="11"/>
  <c r="G27" i="11"/>
  <c r="H15" i="11"/>
  <c r="H43" i="11"/>
  <c r="G43" i="11"/>
  <c r="G40" i="11"/>
  <c r="H40" i="11"/>
  <c r="F44" i="11"/>
  <c r="G116" i="11"/>
  <c r="H116" i="11"/>
  <c r="H119" i="11"/>
  <c r="G119" i="11"/>
  <c r="G122" i="11"/>
  <c r="H122" i="11"/>
  <c r="H115" i="11"/>
  <c r="G115" i="11"/>
  <c r="H127" i="11"/>
  <c r="G127" i="11"/>
  <c r="H114" i="11"/>
  <c r="G114" i="11"/>
  <c r="G120" i="11"/>
  <c r="H120" i="11"/>
  <c r="G117" i="11"/>
  <c r="H117" i="11"/>
  <c r="H118" i="11"/>
  <c r="G118" i="11"/>
  <c r="H113" i="11"/>
  <c r="G113" i="11"/>
  <c r="G129" i="11"/>
  <c r="H129" i="11"/>
  <c r="H125" i="11"/>
  <c r="G125" i="11"/>
  <c r="H128" i="11"/>
  <c r="G128" i="11"/>
  <c r="H126" i="11"/>
  <c r="G126" i="11"/>
  <c r="H124" i="11"/>
  <c r="G124" i="11"/>
  <c r="H121" i="11"/>
  <c r="G121" i="11"/>
  <c r="G123" i="11"/>
  <c r="F130" i="11"/>
  <c r="H123" i="11"/>
  <c r="H102" i="11"/>
  <c r="G102" i="11"/>
  <c r="H73" i="11"/>
  <c r="G73" i="11"/>
  <c r="H25" i="11"/>
  <c r="G25" i="11"/>
  <c r="F29" i="11"/>
  <c r="H29" i="11" s="1"/>
  <c r="DA117" i="7"/>
  <c r="CZ117" i="7"/>
  <c r="DA104" i="7"/>
  <c r="CZ104" i="7"/>
  <c r="DA80" i="7"/>
  <c r="CZ80" i="7"/>
  <c r="DA77" i="7"/>
  <c r="CZ77" i="7"/>
  <c r="DA39" i="7"/>
  <c r="CZ39" i="7"/>
  <c r="DA37" i="7"/>
  <c r="CZ37" i="7"/>
  <c r="DA34" i="7"/>
  <c r="CZ34" i="7"/>
  <c r="DA33" i="7"/>
  <c r="CZ33" i="7"/>
  <c r="DA32" i="7"/>
  <c r="CZ32" i="7"/>
  <c r="H44" i="11" l="1"/>
  <c r="G44" i="11"/>
  <c r="G130" i="11"/>
  <c r="H130" i="11"/>
  <c r="G29" i="11"/>
  <c r="CY129" i="7"/>
  <c r="CY124" i="7"/>
  <c r="CY119" i="7"/>
  <c r="CY42" i="7"/>
  <c r="CY57" i="7"/>
  <c r="CY66" i="7"/>
  <c r="CY109" i="7"/>
  <c r="CY29" i="7"/>
  <c r="CY131" i="7" l="1"/>
  <c r="CV129" i="7"/>
  <c r="CV124" i="7"/>
  <c r="CV119" i="7"/>
  <c r="CV109" i="7"/>
  <c r="CV66" i="7"/>
  <c r="CV57" i="7"/>
  <c r="CV42" i="7"/>
  <c r="CV29" i="7" l="1"/>
  <c r="CV131" i="7" s="1"/>
  <c r="CV133" i="7" s="1"/>
  <c r="CX129" i="7"/>
  <c r="CW129" i="7"/>
  <c r="CX124" i="7"/>
  <c r="CW124" i="7"/>
  <c r="CX119" i="7" l="1"/>
  <c r="CW119" i="7"/>
  <c r="CX108" i="7"/>
  <c r="CX109" i="7" s="1"/>
  <c r="CW108" i="7"/>
  <c r="CW109" i="7" s="1"/>
  <c r="CX66" i="7"/>
  <c r="CW66" i="7"/>
  <c r="CX57" i="7"/>
  <c r="CW57" i="7"/>
  <c r="CX41" i="7"/>
  <c r="CX42" i="7" s="1"/>
  <c r="CW41" i="7"/>
  <c r="CW42" i="7" s="1"/>
  <c r="CX29" i="7"/>
  <c r="CW29" i="7"/>
  <c r="CW131" i="7" l="1"/>
  <c r="CW133" i="7" s="1"/>
  <c r="CX131" i="7"/>
  <c r="E129" i="7"/>
  <c r="F129" i="7"/>
  <c r="G129" i="7"/>
  <c r="H129" i="7"/>
  <c r="I129" i="7"/>
  <c r="J129" i="7"/>
  <c r="K129" i="7"/>
  <c r="L129" i="7"/>
  <c r="M129" i="7"/>
  <c r="N129" i="7"/>
  <c r="O129" i="7"/>
  <c r="P129" i="7"/>
  <c r="Q129" i="7"/>
  <c r="R129" i="7"/>
  <c r="S129" i="7"/>
  <c r="T129" i="7"/>
  <c r="U129" i="7"/>
  <c r="V129" i="7"/>
  <c r="W129" i="7"/>
  <c r="X129" i="7"/>
  <c r="Y129" i="7"/>
  <c r="Z129" i="7"/>
  <c r="AA129" i="7"/>
  <c r="AB129" i="7"/>
  <c r="AC129" i="7"/>
  <c r="AD129" i="7"/>
  <c r="AE129" i="7"/>
  <c r="AF129" i="7"/>
  <c r="AG129" i="7"/>
  <c r="AH129" i="7"/>
  <c r="AI129" i="7"/>
  <c r="AJ129" i="7"/>
  <c r="AK129" i="7"/>
  <c r="AL129" i="7"/>
  <c r="AM129" i="7"/>
  <c r="AN129" i="7"/>
  <c r="AO129" i="7"/>
  <c r="AP129" i="7"/>
  <c r="AQ129" i="7"/>
  <c r="AR129" i="7"/>
  <c r="AS129" i="7"/>
  <c r="AT129" i="7"/>
  <c r="AU129" i="7"/>
  <c r="AV129" i="7"/>
  <c r="AW129" i="7"/>
  <c r="AX129" i="7"/>
  <c r="AY129" i="7"/>
  <c r="AZ129" i="7"/>
  <c r="BA129" i="7"/>
  <c r="BB129" i="7"/>
  <c r="BC129" i="7"/>
  <c r="BD129" i="7"/>
  <c r="BE129" i="7"/>
  <c r="BF129" i="7"/>
  <c r="BG129" i="7"/>
  <c r="BH129" i="7"/>
  <c r="BI129" i="7"/>
  <c r="BJ129" i="7"/>
  <c r="BK129" i="7"/>
  <c r="BL129" i="7"/>
  <c r="BM129" i="7"/>
  <c r="BN129" i="7"/>
  <c r="BO129" i="7"/>
  <c r="BP129" i="7"/>
  <c r="BQ129" i="7"/>
  <c r="BR129" i="7"/>
  <c r="BS129" i="7"/>
  <c r="BT129" i="7"/>
  <c r="BU129" i="7"/>
  <c r="BV129" i="7"/>
  <c r="BW129" i="7"/>
  <c r="BX129" i="7"/>
  <c r="BY129" i="7"/>
  <c r="BZ129" i="7"/>
  <c r="CA129" i="7"/>
  <c r="CB129" i="7"/>
  <c r="CC129" i="7"/>
  <c r="CD129" i="7"/>
  <c r="CE129" i="7"/>
  <c r="CF129" i="7"/>
  <c r="CG129" i="7"/>
  <c r="CH129" i="7"/>
  <c r="CI129" i="7"/>
  <c r="CJ129" i="7"/>
  <c r="CK129" i="7"/>
  <c r="CL129" i="7"/>
  <c r="CM129" i="7"/>
  <c r="CN129" i="7"/>
  <c r="CO129" i="7"/>
  <c r="CP129" i="7"/>
  <c r="CQ129" i="7"/>
  <c r="CR129" i="7"/>
  <c r="CS129" i="7"/>
  <c r="D129" i="7"/>
  <c r="E124" i="7"/>
  <c r="F124" i="7"/>
  <c r="G124" i="7"/>
  <c r="H124" i="7"/>
  <c r="I124" i="7"/>
  <c r="J124" i="7"/>
  <c r="K124" i="7"/>
  <c r="L124" i="7"/>
  <c r="M124" i="7"/>
  <c r="N124" i="7"/>
  <c r="O124" i="7"/>
  <c r="P124" i="7"/>
  <c r="Q124" i="7"/>
  <c r="R124" i="7"/>
  <c r="S124" i="7"/>
  <c r="T124" i="7"/>
  <c r="U124" i="7"/>
  <c r="V124" i="7"/>
  <c r="W124" i="7"/>
  <c r="X124" i="7"/>
  <c r="Y124" i="7"/>
  <c r="Z124" i="7"/>
  <c r="AA124" i="7"/>
  <c r="AB124" i="7"/>
  <c r="AC124" i="7"/>
  <c r="AD124" i="7"/>
  <c r="AE124" i="7"/>
  <c r="AF124" i="7"/>
  <c r="AG124" i="7"/>
  <c r="AH124" i="7"/>
  <c r="AI124" i="7"/>
  <c r="AJ124" i="7"/>
  <c r="AK124" i="7"/>
  <c r="AL124" i="7"/>
  <c r="AM124" i="7"/>
  <c r="AN124" i="7"/>
  <c r="AO124" i="7"/>
  <c r="AP124" i="7"/>
  <c r="AQ124" i="7"/>
  <c r="AR124" i="7"/>
  <c r="AS124" i="7"/>
  <c r="AT124" i="7"/>
  <c r="AU124" i="7"/>
  <c r="AV124" i="7"/>
  <c r="AW124" i="7"/>
  <c r="AX124" i="7"/>
  <c r="AY124" i="7"/>
  <c r="AZ124" i="7"/>
  <c r="BA124" i="7"/>
  <c r="BB124" i="7"/>
  <c r="BC124" i="7"/>
  <c r="BD124" i="7"/>
  <c r="BE124" i="7"/>
  <c r="BF124" i="7"/>
  <c r="BG124" i="7"/>
  <c r="BH124" i="7"/>
  <c r="BI124" i="7"/>
  <c r="BJ124" i="7"/>
  <c r="BK124" i="7"/>
  <c r="BL124" i="7"/>
  <c r="BM124" i="7"/>
  <c r="BN124" i="7"/>
  <c r="BO124" i="7"/>
  <c r="BP124" i="7"/>
  <c r="BQ124" i="7"/>
  <c r="BR124" i="7"/>
  <c r="BS124" i="7"/>
  <c r="BT124" i="7"/>
  <c r="BU124" i="7"/>
  <c r="BV124" i="7"/>
  <c r="BW124" i="7"/>
  <c r="BX124" i="7"/>
  <c r="BY124" i="7"/>
  <c r="BZ124" i="7"/>
  <c r="CA124" i="7"/>
  <c r="CB124" i="7"/>
  <c r="CC124" i="7"/>
  <c r="CD124" i="7"/>
  <c r="CE124" i="7"/>
  <c r="CF124" i="7"/>
  <c r="CG124" i="7"/>
  <c r="CH124" i="7"/>
  <c r="CI124" i="7"/>
  <c r="CJ124" i="7"/>
  <c r="CK124" i="7"/>
  <c r="CL124" i="7"/>
  <c r="CM124" i="7"/>
  <c r="CN124" i="7"/>
  <c r="CO124" i="7"/>
  <c r="CP124" i="7"/>
  <c r="CQ124" i="7"/>
  <c r="CR124" i="7"/>
  <c r="CS124" i="7"/>
  <c r="D124" i="7"/>
  <c r="CT115" i="7"/>
  <c r="CT114" i="7"/>
  <c r="CT112" i="7"/>
  <c r="CT113" i="7"/>
  <c r="E119" i="7"/>
  <c r="F119" i="7"/>
  <c r="G119" i="7"/>
  <c r="H119" i="7"/>
  <c r="I119" i="7"/>
  <c r="J119" i="7"/>
  <c r="K119" i="7"/>
  <c r="L119" i="7"/>
  <c r="M119" i="7"/>
  <c r="N119" i="7"/>
  <c r="O119" i="7"/>
  <c r="P119" i="7"/>
  <c r="Q119" i="7"/>
  <c r="R119" i="7"/>
  <c r="S119" i="7"/>
  <c r="T119" i="7"/>
  <c r="U119" i="7"/>
  <c r="V119" i="7"/>
  <c r="W119" i="7"/>
  <c r="X119" i="7"/>
  <c r="Y119" i="7"/>
  <c r="Z119" i="7"/>
  <c r="AA119" i="7"/>
  <c r="AB119" i="7"/>
  <c r="AC119" i="7"/>
  <c r="AD119" i="7"/>
  <c r="AE119" i="7"/>
  <c r="AF119" i="7"/>
  <c r="AG119" i="7"/>
  <c r="AH119" i="7"/>
  <c r="AI119" i="7"/>
  <c r="AJ119" i="7"/>
  <c r="AK119" i="7"/>
  <c r="AL119" i="7"/>
  <c r="AM119" i="7"/>
  <c r="AN119" i="7"/>
  <c r="AO119" i="7"/>
  <c r="AP119" i="7"/>
  <c r="AQ119" i="7"/>
  <c r="AR119" i="7"/>
  <c r="AS119" i="7"/>
  <c r="AT119" i="7"/>
  <c r="AU119" i="7"/>
  <c r="AV119" i="7"/>
  <c r="AW119" i="7"/>
  <c r="AX119" i="7"/>
  <c r="AY119" i="7"/>
  <c r="AZ119" i="7"/>
  <c r="BA119" i="7"/>
  <c r="BB119" i="7"/>
  <c r="BC119" i="7"/>
  <c r="BD119" i="7"/>
  <c r="BE119" i="7"/>
  <c r="BF119" i="7"/>
  <c r="BG119" i="7"/>
  <c r="BH119" i="7"/>
  <c r="BI119" i="7"/>
  <c r="BJ119" i="7"/>
  <c r="BK119" i="7"/>
  <c r="BL119" i="7"/>
  <c r="BM119" i="7"/>
  <c r="BN119" i="7"/>
  <c r="BO119" i="7"/>
  <c r="BP119" i="7"/>
  <c r="BQ119" i="7"/>
  <c r="BR119" i="7"/>
  <c r="BS119" i="7"/>
  <c r="BT119" i="7"/>
  <c r="BU119" i="7"/>
  <c r="BV119" i="7"/>
  <c r="BW119" i="7"/>
  <c r="BX119" i="7"/>
  <c r="BY119" i="7"/>
  <c r="BZ119" i="7"/>
  <c r="CA119" i="7"/>
  <c r="CB119" i="7"/>
  <c r="CC119" i="7"/>
  <c r="CD119" i="7"/>
  <c r="CE119" i="7"/>
  <c r="CF119" i="7"/>
  <c r="CG119" i="7"/>
  <c r="CH119" i="7"/>
  <c r="CI119" i="7"/>
  <c r="CJ119" i="7"/>
  <c r="CK119" i="7"/>
  <c r="CL119" i="7"/>
  <c r="CM119" i="7"/>
  <c r="CN119" i="7"/>
  <c r="CO119" i="7"/>
  <c r="CP119" i="7"/>
  <c r="CQ119" i="7"/>
  <c r="CR119" i="7"/>
  <c r="CS119" i="7"/>
  <c r="D119" i="7"/>
  <c r="E109" i="7"/>
  <c r="F109" i="7"/>
  <c r="G109" i="7"/>
  <c r="H109" i="7"/>
  <c r="I109" i="7"/>
  <c r="J109" i="7"/>
  <c r="K109" i="7"/>
  <c r="L109" i="7"/>
  <c r="M109" i="7"/>
  <c r="N109" i="7"/>
  <c r="O109" i="7"/>
  <c r="P109" i="7"/>
  <c r="Q109" i="7"/>
  <c r="R109" i="7"/>
  <c r="S109" i="7"/>
  <c r="T109" i="7"/>
  <c r="U109" i="7"/>
  <c r="V109" i="7"/>
  <c r="W109" i="7"/>
  <c r="X109" i="7"/>
  <c r="Y109" i="7"/>
  <c r="Z109" i="7"/>
  <c r="AA109" i="7"/>
  <c r="AB109" i="7"/>
  <c r="AC109" i="7"/>
  <c r="AD109" i="7"/>
  <c r="AE109" i="7"/>
  <c r="AF109" i="7"/>
  <c r="AG109" i="7"/>
  <c r="AH109" i="7"/>
  <c r="AI109" i="7"/>
  <c r="AJ109" i="7"/>
  <c r="AK109" i="7"/>
  <c r="AL109" i="7"/>
  <c r="AM109" i="7"/>
  <c r="AN109" i="7"/>
  <c r="AO109" i="7"/>
  <c r="AP109" i="7"/>
  <c r="AQ109" i="7"/>
  <c r="AR109" i="7"/>
  <c r="AS109" i="7"/>
  <c r="AT109" i="7"/>
  <c r="AU109" i="7"/>
  <c r="AV109" i="7"/>
  <c r="AW109" i="7"/>
  <c r="AX109" i="7"/>
  <c r="AY109" i="7"/>
  <c r="AZ109" i="7"/>
  <c r="BA109" i="7"/>
  <c r="BB109" i="7"/>
  <c r="BC109" i="7"/>
  <c r="BD109" i="7"/>
  <c r="BE109" i="7"/>
  <c r="BF109" i="7"/>
  <c r="BG109" i="7"/>
  <c r="BH109" i="7"/>
  <c r="BI109" i="7"/>
  <c r="BJ109" i="7"/>
  <c r="BK109" i="7"/>
  <c r="BL109" i="7"/>
  <c r="BM109" i="7"/>
  <c r="BN109" i="7"/>
  <c r="BO109" i="7"/>
  <c r="BP109" i="7"/>
  <c r="BQ109" i="7"/>
  <c r="BR109" i="7"/>
  <c r="BS109" i="7"/>
  <c r="BT109" i="7"/>
  <c r="BU109" i="7"/>
  <c r="BV109" i="7"/>
  <c r="BW109" i="7"/>
  <c r="BX109" i="7"/>
  <c r="BY109" i="7"/>
  <c r="BZ109" i="7"/>
  <c r="CA109" i="7"/>
  <c r="CB109" i="7"/>
  <c r="CC109" i="7"/>
  <c r="CD109" i="7"/>
  <c r="CE109" i="7"/>
  <c r="CF109" i="7"/>
  <c r="CG109" i="7"/>
  <c r="CH109" i="7"/>
  <c r="CI109" i="7"/>
  <c r="CJ109" i="7"/>
  <c r="CK109" i="7"/>
  <c r="CL109" i="7"/>
  <c r="CM109" i="7"/>
  <c r="CN109" i="7"/>
  <c r="CO109" i="7"/>
  <c r="CP109" i="7"/>
  <c r="CQ109" i="7"/>
  <c r="CR109" i="7"/>
  <c r="CS109" i="7"/>
  <c r="D109" i="7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T66" i="7"/>
  <c r="U66" i="7"/>
  <c r="V66" i="7"/>
  <c r="W66" i="7"/>
  <c r="X66" i="7"/>
  <c r="Y66" i="7"/>
  <c r="Z66" i="7"/>
  <c r="AA66" i="7"/>
  <c r="AB66" i="7"/>
  <c r="AC66" i="7"/>
  <c r="AD66" i="7"/>
  <c r="AE66" i="7"/>
  <c r="AF66" i="7"/>
  <c r="AG66" i="7"/>
  <c r="AH66" i="7"/>
  <c r="AI66" i="7"/>
  <c r="AJ66" i="7"/>
  <c r="AK66" i="7"/>
  <c r="AL66" i="7"/>
  <c r="AM66" i="7"/>
  <c r="AN66" i="7"/>
  <c r="AO66" i="7"/>
  <c r="AP66" i="7"/>
  <c r="AQ66" i="7"/>
  <c r="AR66" i="7"/>
  <c r="AS66" i="7"/>
  <c r="AT66" i="7"/>
  <c r="AU66" i="7"/>
  <c r="AV66" i="7"/>
  <c r="AW66" i="7"/>
  <c r="AX66" i="7"/>
  <c r="AY66" i="7"/>
  <c r="AZ66" i="7"/>
  <c r="BA66" i="7"/>
  <c r="BB66" i="7"/>
  <c r="BC66" i="7"/>
  <c r="BD66" i="7"/>
  <c r="BE66" i="7"/>
  <c r="BF66" i="7"/>
  <c r="BG66" i="7"/>
  <c r="BH66" i="7"/>
  <c r="BI66" i="7"/>
  <c r="BJ66" i="7"/>
  <c r="BK66" i="7"/>
  <c r="BL66" i="7"/>
  <c r="BM66" i="7"/>
  <c r="BN66" i="7"/>
  <c r="BO66" i="7"/>
  <c r="BP66" i="7"/>
  <c r="BQ66" i="7"/>
  <c r="BR66" i="7"/>
  <c r="BS66" i="7"/>
  <c r="BT66" i="7"/>
  <c r="BU66" i="7"/>
  <c r="BV66" i="7"/>
  <c r="BW66" i="7"/>
  <c r="BX66" i="7"/>
  <c r="BY66" i="7"/>
  <c r="BZ66" i="7"/>
  <c r="CA66" i="7"/>
  <c r="CB66" i="7"/>
  <c r="CC66" i="7"/>
  <c r="CD66" i="7"/>
  <c r="CE66" i="7"/>
  <c r="CF66" i="7"/>
  <c r="CG66" i="7"/>
  <c r="CH66" i="7"/>
  <c r="CI66" i="7"/>
  <c r="CJ66" i="7"/>
  <c r="CK66" i="7"/>
  <c r="CL66" i="7"/>
  <c r="CM66" i="7"/>
  <c r="CN66" i="7"/>
  <c r="CO66" i="7"/>
  <c r="CP66" i="7"/>
  <c r="CQ66" i="7"/>
  <c r="CR66" i="7"/>
  <c r="CS66" i="7"/>
  <c r="D66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W57" i="7"/>
  <c r="X57" i="7"/>
  <c r="Y57" i="7"/>
  <c r="Z57" i="7"/>
  <c r="AA57" i="7"/>
  <c r="AB57" i="7"/>
  <c r="AC57" i="7"/>
  <c r="AD57" i="7"/>
  <c r="AE57" i="7"/>
  <c r="AF57" i="7"/>
  <c r="AH57" i="7"/>
  <c r="AI57" i="7"/>
  <c r="AJ57" i="7"/>
  <c r="AK57" i="7"/>
  <c r="AL57" i="7"/>
  <c r="AM57" i="7"/>
  <c r="AN57" i="7"/>
  <c r="AO57" i="7"/>
  <c r="AP57" i="7"/>
  <c r="AQ57" i="7"/>
  <c r="AR57" i="7"/>
  <c r="AS57" i="7"/>
  <c r="AT57" i="7"/>
  <c r="AU57" i="7"/>
  <c r="AV57" i="7"/>
  <c r="AW57" i="7"/>
  <c r="AX57" i="7"/>
  <c r="AY57" i="7"/>
  <c r="AZ57" i="7"/>
  <c r="BA57" i="7"/>
  <c r="BB57" i="7"/>
  <c r="BC57" i="7"/>
  <c r="BD57" i="7"/>
  <c r="BE57" i="7"/>
  <c r="BF57" i="7"/>
  <c r="BG57" i="7"/>
  <c r="BH57" i="7"/>
  <c r="BI57" i="7"/>
  <c r="BJ57" i="7"/>
  <c r="BK57" i="7"/>
  <c r="BL57" i="7"/>
  <c r="BM57" i="7"/>
  <c r="BN57" i="7"/>
  <c r="BO57" i="7"/>
  <c r="BP57" i="7"/>
  <c r="BQ57" i="7"/>
  <c r="BR57" i="7"/>
  <c r="BS57" i="7"/>
  <c r="BT57" i="7"/>
  <c r="BU57" i="7"/>
  <c r="BV57" i="7"/>
  <c r="BW57" i="7"/>
  <c r="BX57" i="7"/>
  <c r="BY57" i="7"/>
  <c r="BZ57" i="7"/>
  <c r="CA57" i="7"/>
  <c r="CB57" i="7"/>
  <c r="CC57" i="7"/>
  <c r="CD57" i="7"/>
  <c r="CE57" i="7"/>
  <c r="CF57" i="7"/>
  <c r="CG57" i="7"/>
  <c r="CH57" i="7"/>
  <c r="CI57" i="7"/>
  <c r="CJ57" i="7"/>
  <c r="CK57" i="7"/>
  <c r="CL57" i="7"/>
  <c r="CM57" i="7"/>
  <c r="CN57" i="7"/>
  <c r="CO57" i="7"/>
  <c r="CP57" i="7"/>
  <c r="CQ57" i="7"/>
  <c r="CR57" i="7"/>
  <c r="CS57" i="7"/>
  <c r="D57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AK42" i="7"/>
  <c r="AL42" i="7"/>
  <c r="AM42" i="7"/>
  <c r="AN42" i="7"/>
  <c r="AO42" i="7"/>
  <c r="AP42" i="7"/>
  <c r="AQ42" i="7"/>
  <c r="AR42" i="7"/>
  <c r="AS42" i="7"/>
  <c r="AT42" i="7"/>
  <c r="AU42" i="7"/>
  <c r="AV42" i="7"/>
  <c r="AW42" i="7"/>
  <c r="AX42" i="7"/>
  <c r="AY42" i="7"/>
  <c r="AZ42" i="7"/>
  <c r="BA42" i="7"/>
  <c r="BB42" i="7"/>
  <c r="BC42" i="7"/>
  <c r="BD42" i="7"/>
  <c r="BE42" i="7"/>
  <c r="BF42" i="7"/>
  <c r="BG42" i="7"/>
  <c r="BH42" i="7"/>
  <c r="BI42" i="7"/>
  <c r="BJ42" i="7"/>
  <c r="BK42" i="7"/>
  <c r="BL42" i="7"/>
  <c r="BM42" i="7"/>
  <c r="BN42" i="7"/>
  <c r="BO42" i="7"/>
  <c r="BP42" i="7"/>
  <c r="BQ42" i="7"/>
  <c r="BR42" i="7"/>
  <c r="BS42" i="7"/>
  <c r="BT42" i="7"/>
  <c r="BU42" i="7"/>
  <c r="BV42" i="7"/>
  <c r="BW42" i="7"/>
  <c r="BX42" i="7"/>
  <c r="BY42" i="7"/>
  <c r="BZ42" i="7"/>
  <c r="CA42" i="7"/>
  <c r="CB42" i="7"/>
  <c r="CC42" i="7"/>
  <c r="CD42" i="7"/>
  <c r="CE42" i="7"/>
  <c r="CF42" i="7"/>
  <c r="CG42" i="7"/>
  <c r="CH42" i="7"/>
  <c r="CI42" i="7"/>
  <c r="CJ42" i="7"/>
  <c r="CK42" i="7"/>
  <c r="CL42" i="7"/>
  <c r="CM42" i="7"/>
  <c r="CN42" i="7"/>
  <c r="CO42" i="7"/>
  <c r="CP42" i="7"/>
  <c r="CQ42" i="7"/>
  <c r="CR42" i="7"/>
  <c r="CS42" i="7"/>
  <c r="D42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M29" i="7"/>
  <c r="BN29" i="7"/>
  <c r="BO29" i="7"/>
  <c r="BP29" i="7"/>
  <c r="BQ29" i="7"/>
  <c r="BR29" i="7"/>
  <c r="BS29" i="7"/>
  <c r="BT29" i="7"/>
  <c r="BU29" i="7"/>
  <c r="BV29" i="7"/>
  <c r="BW29" i="7"/>
  <c r="BX29" i="7"/>
  <c r="BY29" i="7"/>
  <c r="BZ29" i="7"/>
  <c r="CA29" i="7"/>
  <c r="CB29" i="7"/>
  <c r="CC29" i="7"/>
  <c r="CD29" i="7"/>
  <c r="CE29" i="7"/>
  <c r="CF29" i="7"/>
  <c r="CG29" i="7"/>
  <c r="CH29" i="7"/>
  <c r="CI29" i="7"/>
  <c r="CJ29" i="7"/>
  <c r="CK29" i="7"/>
  <c r="CL29" i="7"/>
  <c r="CM29" i="7"/>
  <c r="CN29" i="7"/>
  <c r="CO29" i="7"/>
  <c r="CP29" i="7"/>
  <c r="CQ29" i="7"/>
  <c r="CR29" i="7"/>
  <c r="CS29" i="7"/>
  <c r="D29" i="7"/>
  <c r="CU117" i="7"/>
  <c r="CU104" i="7"/>
  <c r="CU80" i="7"/>
  <c r="CU77" i="7"/>
  <c r="CU39" i="7"/>
  <c r="CU37" i="7"/>
  <c r="CU34" i="7"/>
  <c r="CU33" i="7"/>
  <c r="CU32" i="7"/>
  <c r="CU113" i="7" l="1"/>
  <c r="DA113" i="7"/>
  <c r="CZ113" i="7"/>
  <c r="CU112" i="7"/>
  <c r="DA112" i="7"/>
  <c r="CZ112" i="7"/>
  <c r="CU115" i="7"/>
  <c r="DA115" i="7"/>
  <c r="CZ115" i="7"/>
  <c r="CU114" i="7"/>
  <c r="DA114" i="7"/>
  <c r="CZ114" i="7"/>
  <c r="CR131" i="7"/>
  <c r="CR133" i="7" s="1"/>
  <c r="BL131" i="7"/>
  <c r="BL133" i="7" s="1"/>
  <c r="AF131" i="7"/>
  <c r="AF133" i="7" s="1"/>
  <c r="CJ131" i="7"/>
  <c r="CJ133" i="7" s="1"/>
  <c r="CB131" i="7"/>
  <c r="CB133" i="7" s="1"/>
  <c r="BT131" i="7"/>
  <c r="BT133" i="7" s="1"/>
  <c r="BD131" i="7"/>
  <c r="BD133" i="7" s="1"/>
  <c r="AV131" i="7"/>
  <c r="AV133" i="7" s="1"/>
  <c r="AN131" i="7"/>
  <c r="AN133" i="7" s="1"/>
  <c r="X131" i="7"/>
  <c r="X133" i="7" s="1"/>
  <c r="P131" i="7"/>
  <c r="P133" i="7" s="1"/>
  <c r="H131" i="7"/>
  <c r="H133" i="7" s="1"/>
  <c r="CO131" i="7"/>
  <c r="CO133" i="7" s="1"/>
  <c r="CG131" i="7"/>
  <c r="CG133" i="7" s="1"/>
  <c r="BY131" i="7"/>
  <c r="BY133" i="7" s="1"/>
  <c r="BQ131" i="7"/>
  <c r="BQ133" i="7" s="1"/>
  <c r="BI131" i="7"/>
  <c r="BI133" i="7" s="1"/>
  <c r="BE131" i="7"/>
  <c r="BE133" i="7" s="1"/>
  <c r="BA131" i="7"/>
  <c r="BA133" i="7" s="1"/>
  <c r="AW131" i="7"/>
  <c r="AW133" i="7" s="1"/>
  <c r="AS131" i="7"/>
  <c r="AS133" i="7" s="1"/>
  <c r="AO131" i="7"/>
  <c r="AO133" i="7" s="1"/>
  <c r="AK131" i="7"/>
  <c r="AK133" i="7" s="1"/>
  <c r="AC131" i="7"/>
  <c r="AC133" i="7" s="1"/>
  <c r="Y131" i="7"/>
  <c r="Y133" i="7" s="1"/>
  <c r="U131" i="7"/>
  <c r="U133" i="7" s="1"/>
  <c r="Q131" i="7"/>
  <c r="Q133" i="7" s="1"/>
  <c r="M131" i="7"/>
  <c r="M133" i="7" s="1"/>
  <c r="I131" i="7"/>
  <c r="I133" i="7" s="1"/>
  <c r="E131" i="7"/>
  <c r="E133" i="7" s="1"/>
  <c r="CS131" i="7"/>
  <c r="CS133" i="7" s="1"/>
  <c r="CK131" i="7"/>
  <c r="CK133" i="7" s="1"/>
  <c r="CC131" i="7"/>
  <c r="CC133" i="7" s="1"/>
  <c r="BU131" i="7"/>
  <c r="BU133" i="7" s="1"/>
  <c r="BM131" i="7"/>
  <c r="BM133" i="7" s="1"/>
  <c r="CN131" i="7"/>
  <c r="CN133" i="7" s="1"/>
  <c r="CF131" i="7"/>
  <c r="CF133" i="7" s="1"/>
  <c r="BX131" i="7"/>
  <c r="BX133" i="7" s="1"/>
  <c r="BP131" i="7"/>
  <c r="BP133" i="7" s="1"/>
  <c r="BH131" i="7"/>
  <c r="BH133" i="7" s="1"/>
  <c r="AZ131" i="7"/>
  <c r="AZ133" i="7" s="1"/>
  <c r="AR131" i="7"/>
  <c r="AR133" i="7" s="1"/>
  <c r="AJ131" i="7"/>
  <c r="AJ133" i="7" s="1"/>
  <c r="AB131" i="7"/>
  <c r="AB133" i="7" s="1"/>
  <c r="T131" i="7"/>
  <c r="T133" i="7" s="1"/>
  <c r="L131" i="7"/>
  <c r="L133" i="7" s="1"/>
  <c r="CQ131" i="7"/>
  <c r="CQ133" i="7" s="1"/>
  <c r="CM131" i="7"/>
  <c r="CM133" i="7" s="1"/>
  <c r="CI131" i="7"/>
  <c r="CI133" i="7" s="1"/>
  <c r="CE131" i="7"/>
  <c r="CE133" i="7" s="1"/>
  <c r="CA131" i="7"/>
  <c r="CA133" i="7" s="1"/>
  <c r="BW131" i="7"/>
  <c r="BW133" i="7" s="1"/>
  <c r="BS131" i="7"/>
  <c r="BS133" i="7" s="1"/>
  <c r="BO131" i="7"/>
  <c r="BO133" i="7" s="1"/>
  <c r="BK131" i="7"/>
  <c r="BK133" i="7" s="1"/>
  <c r="BG131" i="7"/>
  <c r="BG133" i="7" s="1"/>
  <c r="BC131" i="7"/>
  <c r="BC133" i="7" s="1"/>
  <c r="AY131" i="7"/>
  <c r="AY133" i="7" s="1"/>
  <c r="AU131" i="7"/>
  <c r="AU133" i="7" s="1"/>
  <c r="AQ131" i="7"/>
  <c r="AQ133" i="7" s="1"/>
  <c r="AM131" i="7"/>
  <c r="AM133" i="7" s="1"/>
  <c r="AI131" i="7"/>
  <c r="AI133" i="7" s="1"/>
  <c r="AE131" i="7"/>
  <c r="AE133" i="7" s="1"/>
  <c r="AA131" i="7"/>
  <c r="AA133" i="7" s="1"/>
  <c r="W131" i="7"/>
  <c r="W133" i="7" s="1"/>
  <c r="S131" i="7"/>
  <c r="S133" i="7" s="1"/>
  <c r="O131" i="7"/>
  <c r="O133" i="7" s="1"/>
  <c r="K131" i="7"/>
  <c r="K133" i="7" s="1"/>
  <c r="G131" i="7"/>
  <c r="G133" i="7" s="1"/>
  <c r="D131" i="7"/>
  <c r="D133" i="7" s="1"/>
  <c r="CP131" i="7"/>
  <c r="CP133" i="7" s="1"/>
  <c r="CL131" i="7"/>
  <c r="CL133" i="7" s="1"/>
  <c r="CH131" i="7"/>
  <c r="CH133" i="7" s="1"/>
  <c r="CD131" i="7"/>
  <c r="CD133" i="7" s="1"/>
  <c r="BZ131" i="7"/>
  <c r="BZ133" i="7" s="1"/>
  <c r="BV131" i="7"/>
  <c r="BV133" i="7" s="1"/>
  <c r="BR131" i="7"/>
  <c r="BR133" i="7" s="1"/>
  <c r="BN131" i="7"/>
  <c r="BN133" i="7" s="1"/>
  <c r="BJ131" i="7"/>
  <c r="BJ133" i="7" s="1"/>
  <c r="BF131" i="7"/>
  <c r="BF133" i="7" s="1"/>
  <c r="BB131" i="7"/>
  <c r="BB133" i="7" s="1"/>
  <c r="AX131" i="7"/>
  <c r="AX133" i="7" s="1"/>
  <c r="AT131" i="7"/>
  <c r="AT133" i="7" s="1"/>
  <c r="AP131" i="7"/>
  <c r="AP133" i="7" s="1"/>
  <c r="AL131" i="7"/>
  <c r="AL133" i="7" s="1"/>
  <c r="AH131" i="7"/>
  <c r="AH133" i="7" s="1"/>
  <c r="AD131" i="7"/>
  <c r="AD133" i="7" s="1"/>
  <c r="Z131" i="7"/>
  <c r="Z133" i="7" s="1"/>
  <c r="V131" i="7"/>
  <c r="V133" i="7" s="1"/>
  <c r="R131" i="7"/>
  <c r="R133" i="7" s="1"/>
  <c r="N131" i="7"/>
  <c r="N133" i="7" s="1"/>
  <c r="J131" i="7"/>
  <c r="J133" i="7" s="1"/>
  <c r="F131" i="7"/>
  <c r="F133" i="7" s="1"/>
  <c r="AG53" i="7" l="1"/>
  <c r="AG57" i="7" s="1"/>
  <c r="AG131" i="7" s="1"/>
  <c r="AG133" i="7" s="1"/>
  <c r="CT35" i="7" l="1"/>
  <c r="CT36" i="7"/>
  <c r="CT38" i="7"/>
  <c r="CT40" i="7"/>
  <c r="CT41" i="7"/>
  <c r="CT116" i="7"/>
  <c r="CT70" i="7"/>
  <c r="CT71" i="7"/>
  <c r="CT72" i="7"/>
  <c r="CT73" i="7"/>
  <c r="CT74" i="7"/>
  <c r="CT75" i="7"/>
  <c r="CT76" i="7"/>
  <c r="CT79" i="7"/>
  <c r="CT81" i="7"/>
  <c r="CT82" i="7"/>
  <c r="CT83" i="7"/>
  <c r="CT84" i="7"/>
  <c r="CT85" i="7"/>
  <c r="CT86" i="7"/>
  <c r="CT87" i="7"/>
  <c r="CT88" i="7"/>
  <c r="CT89" i="7"/>
  <c r="CT90" i="7"/>
  <c r="CT91" i="7"/>
  <c r="CT92" i="7"/>
  <c r="CT93" i="7"/>
  <c r="CT94" i="7"/>
  <c r="CT95" i="7"/>
  <c r="CT96" i="7"/>
  <c r="CT97" i="7"/>
  <c r="CT98" i="7"/>
  <c r="CT99" i="7"/>
  <c r="CT100" i="7"/>
  <c r="CT101" i="7"/>
  <c r="CT102" i="7"/>
  <c r="CT103" i="7"/>
  <c r="CT105" i="7"/>
  <c r="CT106" i="7"/>
  <c r="CT107" i="7"/>
  <c r="CT108" i="7"/>
  <c r="CT69" i="7"/>
  <c r="CT47" i="7"/>
  <c r="CT48" i="7"/>
  <c r="CT49" i="7"/>
  <c r="CT50" i="7"/>
  <c r="CT51" i="7"/>
  <c r="CT52" i="7"/>
  <c r="CT53" i="7"/>
  <c r="CT54" i="7"/>
  <c r="CT55" i="7"/>
  <c r="CT56" i="7"/>
  <c r="CT46" i="7"/>
  <c r="CT45" i="7"/>
  <c r="CT28" i="7"/>
  <c r="CT27" i="7"/>
  <c r="CT26" i="7"/>
  <c r="CT25" i="7"/>
  <c r="CT24" i="7"/>
  <c r="CT23" i="7"/>
  <c r="CT22" i="7"/>
  <c r="CT10" i="7"/>
  <c r="CT11" i="7"/>
  <c r="CT9" i="7"/>
  <c r="DA9" i="7" l="1"/>
  <c r="CZ9" i="7"/>
  <c r="CU23" i="7"/>
  <c r="DA23" i="7"/>
  <c r="CZ23" i="7"/>
  <c r="CU27" i="7"/>
  <c r="DA27" i="7"/>
  <c r="CZ27" i="7"/>
  <c r="CU56" i="7"/>
  <c r="DA56" i="7"/>
  <c r="CZ56" i="7"/>
  <c r="CU52" i="7"/>
  <c r="DA52" i="7"/>
  <c r="CZ52" i="7"/>
  <c r="CU48" i="7"/>
  <c r="CZ48" i="7"/>
  <c r="DA48" i="7"/>
  <c r="CU107" i="7"/>
  <c r="DA107" i="7"/>
  <c r="CZ107" i="7"/>
  <c r="CU98" i="7"/>
  <c r="DA98" i="7"/>
  <c r="CZ98" i="7"/>
  <c r="CU94" i="7"/>
  <c r="DA94" i="7"/>
  <c r="CZ94" i="7"/>
  <c r="CU86" i="7"/>
  <c r="DA86" i="7"/>
  <c r="CZ86" i="7"/>
  <c r="CU82" i="7"/>
  <c r="DA82" i="7"/>
  <c r="CZ82" i="7"/>
  <c r="CU71" i="7"/>
  <c r="DA71" i="7"/>
  <c r="CZ71" i="7"/>
  <c r="CU40" i="7"/>
  <c r="CZ40" i="7"/>
  <c r="DA40" i="7"/>
  <c r="CU11" i="7"/>
  <c r="DA11" i="7"/>
  <c r="CZ11" i="7"/>
  <c r="CU28" i="7"/>
  <c r="CZ28" i="7"/>
  <c r="DA28" i="7"/>
  <c r="CU55" i="7"/>
  <c r="DA55" i="7"/>
  <c r="CZ55" i="7"/>
  <c r="CU51" i="7"/>
  <c r="DA51" i="7"/>
  <c r="CZ51" i="7"/>
  <c r="CU47" i="7"/>
  <c r="DA47" i="7"/>
  <c r="CZ47" i="7"/>
  <c r="CU106" i="7"/>
  <c r="DA106" i="7"/>
  <c r="CZ106" i="7"/>
  <c r="CU97" i="7"/>
  <c r="DA97" i="7"/>
  <c r="CZ97" i="7"/>
  <c r="CU93" i="7"/>
  <c r="DA93" i="7"/>
  <c r="CZ93" i="7"/>
  <c r="CU89" i="7"/>
  <c r="DA89" i="7"/>
  <c r="CZ89" i="7"/>
  <c r="CU10" i="7"/>
  <c r="CZ10" i="7"/>
  <c r="DA10" i="7"/>
  <c r="CU25" i="7"/>
  <c r="DA25" i="7"/>
  <c r="CZ25" i="7"/>
  <c r="DA45" i="7"/>
  <c r="CZ45" i="7"/>
  <c r="CU54" i="7"/>
  <c r="DA54" i="7"/>
  <c r="CZ54" i="7"/>
  <c r="CU50" i="7"/>
  <c r="DA50" i="7"/>
  <c r="CZ50" i="7"/>
  <c r="CU105" i="7"/>
  <c r="DA105" i="7"/>
  <c r="CZ105" i="7"/>
  <c r="CU100" i="7"/>
  <c r="DA100" i="7"/>
  <c r="CZ100" i="7"/>
  <c r="CU96" i="7"/>
  <c r="DA96" i="7"/>
  <c r="CZ96" i="7"/>
  <c r="CU88" i="7"/>
  <c r="DA88" i="7"/>
  <c r="CZ88" i="7"/>
  <c r="CU73" i="7"/>
  <c r="DA73" i="7"/>
  <c r="CZ73" i="7"/>
  <c r="CU22" i="7"/>
  <c r="CZ22" i="7"/>
  <c r="DA22" i="7"/>
  <c r="CU46" i="7"/>
  <c r="DA46" i="7"/>
  <c r="CZ46" i="7"/>
  <c r="CU53" i="7"/>
  <c r="DA53" i="7"/>
  <c r="CZ53" i="7"/>
  <c r="CU49" i="7"/>
  <c r="DA49" i="7"/>
  <c r="CZ49" i="7"/>
  <c r="CU103" i="7"/>
  <c r="DA103" i="7"/>
  <c r="CZ103" i="7"/>
  <c r="CU99" i="7"/>
  <c r="DA99" i="7"/>
  <c r="CZ99" i="7"/>
  <c r="CU95" i="7"/>
  <c r="DA95" i="7"/>
  <c r="CZ95" i="7"/>
  <c r="CU87" i="7"/>
  <c r="DA87" i="7"/>
  <c r="CZ87" i="7"/>
  <c r="CU83" i="7"/>
  <c r="DA83" i="7"/>
  <c r="CZ83" i="7"/>
  <c r="CU72" i="7"/>
  <c r="DA72" i="7"/>
  <c r="CZ72" i="7"/>
  <c r="CU90" i="7"/>
  <c r="CZ90" i="7"/>
  <c r="DA90" i="7"/>
  <c r="CU76" i="7"/>
  <c r="CZ76" i="7"/>
  <c r="DA76" i="7"/>
  <c r="DA116" i="7"/>
  <c r="CZ116" i="7"/>
  <c r="CU24" i="7"/>
  <c r="DA24" i="7"/>
  <c r="CZ24" i="7"/>
  <c r="CU70" i="7"/>
  <c r="DA70" i="7"/>
  <c r="CZ70" i="7"/>
  <c r="CU79" i="7"/>
  <c r="DA79" i="7"/>
  <c r="CZ79" i="7"/>
  <c r="CU41" i="7"/>
  <c r="DA41" i="7"/>
  <c r="CZ41" i="7"/>
  <c r="CU102" i="7"/>
  <c r="DA102" i="7"/>
  <c r="CZ102" i="7"/>
  <c r="CU101" i="7"/>
  <c r="DA101" i="7"/>
  <c r="CZ101" i="7"/>
  <c r="CU92" i="7"/>
  <c r="DA92" i="7"/>
  <c r="CZ92" i="7"/>
  <c r="CU91" i="7"/>
  <c r="DA91" i="7"/>
  <c r="CZ91" i="7"/>
  <c r="CU85" i="7"/>
  <c r="DA85" i="7"/>
  <c r="CZ85" i="7"/>
  <c r="CU84" i="7"/>
  <c r="DA84" i="7"/>
  <c r="CZ84" i="7"/>
  <c r="CU81" i="7"/>
  <c r="DA81" i="7"/>
  <c r="CZ81" i="7"/>
  <c r="CU75" i="7"/>
  <c r="CZ75" i="7"/>
  <c r="DA75" i="7"/>
  <c r="CU74" i="7"/>
  <c r="DA74" i="7"/>
  <c r="CZ74" i="7"/>
  <c r="DA69" i="7"/>
  <c r="CZ69" i="7"/>
  <c r="CU38" i="7"/>
  <c r="DA38" i="7"/>
  <c r="CZ38" i="7"/>
  <c r="CU36" i="7"/>
  <c r="DA36" i="7"/>
  <c r="CZ36" i="7"/>
  <c r="CZ35" i="7"/>
  <c r="DA35" i="7"/>
  <c r="CU26" i="7"/>
  <c r="DA26" i="7"/>
  <c r="CZ26" i="7"/>
  <c r="CU108" i="7"/>
  <c r="CZ108" i="7"/>
  <c r="DA108" i="7"/>
  <c r="CU9" i="7"/>
  <c r="CT57" i="7"/>
  <c r="CU45" i="7"/>
  <c r="CU69" i="7"/>
  <c r="CU116" i="7"/>
  <c r="CT42" i="7"/>
  <c r="CU35" i="7"/>
  <c r="CQ253" i="3"/>
  <c r="CQ254" i="3"/>
  <c r="CQ255" i="3"/>
  <c r="CQ256" i="3"/>
  <c r="CQ257" i="3"/>
  <c r="CQ258" i="3"/>
  <c r="CQ259" i="3"/>
  <c r="CQ260" i="3"/>
  <c r="CQ261" i="3"/>
  <c r="CQ262" i="3"/>
  <c r="CQ263" i="3"/>
  <c r="CQ264" i="3"/>
  <c r="CQ265" i="3"/>
  <c r="CQ266" i="3"/>
  <c r="CQ267" i="3"/>
  <c r="CQ268" i="3"/>
  <c r="CQ269" i="3"/>
  <c r="CQ270" i="3"/>
  <c r="CQ271" i="3"/>
  <c r="CQ272" i="3"/>
  <c r="CQ273" i="3"/>
  <c r="CQ274" i="3"/>
  <c r="CQ275" i="3"/>
  <c r="CQ276" i="3"/>
  <c r="CQ277" i="3"/>
  <c r="CQ278" i="3"/>
  <c r="CQ279" i="3"/>
  <c r="CQ280" i="3"/>
  <c r="CQ281" i="3"/>
  <c r="CQ252" i="3"/>
  <c r="CQ251" i="3"/>
  <c r="CQ247" i="3"/>
  <c r="CQ246" i="3"/>
  <c r="CQ245" i="3"/>
  <c r="CQ244" i="3"/>
  <c r="CQ243" i="3"/>
  <c r="CQ242" i="3"/>
  <c r="CQ241" i="3"/>
  <c r="CQ240" i="3"/>
  <c r="CQ239" i="3"/>
  <c r="CQ238" i="3"/>
  <c r="CQ237" i="3"/>
  <c r="CQ236" i="3"/>
  <c r="CQ235" i="3"/>
  <c r="CQ234" i="3"/>
  <c r="CQ233" i="3"/>
  <c r="CQ232" i="3"/>
  <c r="CQ231" i="3"/>
  <c r="CQ230" i="3"/>
  <c r="CQ229" i="3"/>
  <c r="CQ228" i="3"/>
  <c r="CQ227" i="3"/>
  <c r="CQ226" i="3"/>
  <c r="CQ225" i="3"/>
  <c r="CQ224" i="3"/>
  <c r="CQ223" i="3"/>
  <c r="CQ222" i="3"/>
  <c r="CQ221" i="3"/>
  <c r="CQ220" i="3"/>
  <c r="CQ219" i="3"/>
  <c r="CQ218" i="3"/>
  <c r="CQ217" i="3"/>
  <c r="CQ216" i="3"/>
  <c r="CQ215" i="3"/>
  <c r="CQ214" i="3"/>
  <c r="CQ213" i="3"/>
  <c r="CQ212" i="3"/>
  <c r="CQ211" i="3"/>
  <c r="CQ210" i="3"/>
  <c r="CQ209" i="3"/>
  <c r="CQ208" i="3"/>
  <c r="CQ207" i="3"/>
  <c r="CQ206" i="3"/>
  <c r="CQ205" i="3"/>
  <c r="CQ204" i="3"/>
  <c r="CQ203" i="3"/>
  <c r="CQ202" i="3"/>
  <c r="CQ201" i="3"/>
  <c r="CQ200" i="3"/>
  <c r="CQ199" i="3"/>
  <c r="CQ198" i="3"/>
  <c r="CQ197" i="3"/>
  <c r="CQ196" i="3"/>
  <c r="CQ195" i="3"/>
  <c r="CQ194" i="3"/>
  <c r="CQ193" i="3"/>
  <c r="CQ192" i="3"/>
  <c r="CQ191" i="3"/>
  <c r="CQ190" i="3"/>
  <c r="CQ189" i="3"/>
  <c r="CQ188" i="3"/>
  <c r="CQ187" i="3"/>
  <c r="CQ186" i="3"/>
  <c r="CQ185" i="3"/>
  <c r="CQ184" i="3"/>
  <c r="CQ183" i="3"/>
  <c r="CQ182" i="3"/>
  <c r="CQ181" i="3"/>
  <c r="CQ180" i="3"/>
  <c r="CQ179" i="3"/>
  <c r="CQ178" i="3"/>
  <c r="CQ177" i="3"/>
  <c r="CQ176" i="3"/>
  <c r="CQ175" i="3"/>
  <c r="CQ174" i="3"/>
  <c r="CQ173" i="3"/>
  <c r="CQ172" i="3"/>
  <c r="CQ171" i="3"/>
  <c r="CQ170" i="3"/>
  <c r="CQ169" i="3"/>
  <c r="CQ168" i="3"/>
  <c r="CQ167" i="3"/>
  <c r="CQ166" i="3"/>
  <c r="CQ165" i="3"/>
  <c r="CQ164" i="3"/>
  <c r="CQ163" i="3"/>
  <c r="CQ162" i="3"/>
  <c r="CQ161" i="3"/>
  <c r="CQ160" i="3"/>
  <c r="CQ159" i="3"/>
  <c r="CQ158" i="3"/>
  <c r="CQ157" i="3"/>
  <c r="CQ156" i="3"/>
  <c r="CQ155" i="3"/>
  <c r="CQ154" i="3"/>
  <c r="CQ153" i="3"/>
  <c r="CQ152" i="3"/>
  <c r="CQ151" i="3"/>
  <c r="CQ150" i="3"/>
  <c r="CQ149" i="3"/>
  <c r="CQ148" i="3"/>
  <c r="CQ147" i="3"/>
  <c r="CQ146" i="3"/>
  <c r="CQ145" i="3"/>
  <c r="CQ144" i="3"/>
  <c r="CQ143" i="3"/>
  <c r="CQ142" i="3"/>
  <c r="CQ141" i="3"/>
  <c r="CQ140" i="3"/>
  <c r="CQ139" i="3"/>
  <c r="CQ138" i="3"/>
  <c r="CQ137" i="3"/>
  <c r="CQ136" i="3"/>
  <c r="CQ135" i="3"/>
  <c r="CQ134" i="3"/>
  <c r="CQ133" i="3"/>
  <c r="CQ132" i="3"/>
  <c r="CQ131" i="3"/>
  <c r="CQ130" i="3"/>
  <c r="CQ129" i="3"/>
  <c r="CQ128" i="3"/>
  <c r="CQ127" i="3"/>
  <c r="CQ126" i="3"/>
  <c r="CQ125" i="3"/>
  <c r="CQ124" i="3"/>
  <c r="CQ123" i="3"/>
  <c r="CQ122" i="3"/>
  <c r="CQ121" i="3"/>
  <c r="CQ120" i="3"/>
  <c r="CQ119" i="3"/>
  <c r="CQ118" i="3"/>
  <c r="CQ117" i="3"/>
  <c r="CR112" i="3"/>
  <c r="CP112" i="3"/>
  <c r="CO112" i="3"/>
  <c r="CN112" i="3"/>
  <c r="CM112" i="3"/>
  <c r="CL112" i="3"/>
  <c r="CK112" i="3"/>
  <c r="CJ112" i="3"/>
  <c r="CI112" i="3"/>
  <c r="CH112" i="3"/>
  <c r="CG112" i="3"/>
  <c r="CF112" i="3"/>
  <c r="CE112" i="3"/>
  <c r="CD112" i="3"/>
  <c r="CC112" i="3"/>
  <c r="CB112" i="3"/>
  <c r="CA112" i="3"/>
  <c r="BZ112" i="3"/>
  <c r="BY112" i="3"/>
  <c r="BX112" i="3"/>
  <c r="BW112" i="3"/>
  <c r="BV112" i="3"/>
  <c r="BU112" i="3"/>
  <c r="BT112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CQ111" i="3"/>
  <c r="CQ112" i="3" s="1"/>
  <c r="CP108" i="3"/>
  <c r="CO108" i="3"/>
  <c r="CN108" i="3"/>
  <c r="CM108" i="3"/>
  <c r="CL108" i="3"/>
  <c r="CK108" i="3"/>
  <c r="CJ108" i="3"/>
  <c r="CI108" i="3"/>
  <c r="CH108" i="3"/>
  <c r="CG108" i="3"/>
  <c r="CF108" i="3"/>
  <c r="CE108" i="3"/>
  <c r="CD108" i="3"/>
  <c r="CC108" i="3"/>
  <c r="CB108" i="3"/>
  <c r="CA108" i="3"/>
  <c r="BZ108" i="3"/>
  <c r="BY108" i="3"/>
  <c r="BX108" i="3"/>
  <c r="BW108" i="3"/>
  <c r="BV108" i="3"/>
  <c r="BU108" i="3"/>
  <c r="BT108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CQ107" i="3"/>
  <c r="CQ106" i="3"/>
  <c r="CR99" i="3"/>
  <c r="CP99" i="3"/>
  <c r="CO99" i="3"/>
  <c r="CN99" i="3"/>
  <c r="CM99" i="3"/>
  <c r="CL99" i="3"/>
  <c r="CK99" i="3"/>
  <c r="CJ99" i="3"/>
  <c r="CI99" i="3"/>
  <c r="CH99" i="3"/>
  <c r="CG99" i="3"/>
  <c r="CF99" i="3"/>
  <c r="CE99" i="3"/>
  <c r="CD99" i="3"/>
  <c r="CC99" i="3"/>
  <c r="CB99" i="3"/>
  <c r="CA99" i="3"/>
  <c r="BZ99" i="3"/>
  <c r="BY99" i="3"/>
  <c r="BX99" i="3"/>
  <c r="BW99" i="3"/>
  <c r="BV99" i="3"/>
  <c r="BU99" i="3"/>
  <c r="BT99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CQ98" i="3"/>
  <c r="CQ97" i="3"/>
  <c r="CQ96" i="3"/>
  <c r="CQ95" i="3"/>
  <c r="CQ94" i="3"/>
  <c r="CQ93" i="3"/>
  <c r="CQ92" i="3"/>
  <c r="CR89" i="3"/>
  <c r="CP89" i="3"/>
  <c r="CO89" i="3"/>
  <c r="CN89" i="3"/>
  <c r="CM89" i="3"/>
  <c r="CL89" i="3"/>
  <c r="CK89" i="3"/>
  <c r="CJ89" i="3"/>
  <c r="CI89" i="3"/>
  <c r="CH89" i="3"/>
  <c r="CG89" i="3"/>
  <c r="CF89" i="3"/>
  <c r="CE89" i="3"/>
  <c r="CD89" i="3"/>
  <c r="CC89" i="3"/>
  <c r="CB89" i="3"/>
  <c r="CA89" i="3"/>
  <c r="BZ89" i="3"/>
  <c r="BY89" i="3"/>
  <c r="BX89" i="3"/>
  <c r="BW89" i="3"/>
  <c r="BV89" i="3"/>
  <c r="BU89" i="3"/>
  <c r="BT89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CQ88" i="3"/>
  <c r="CQ87" i="3"/>
  <c r="CQ86" i="3"/>
  <c r="CQ85" i="3"/>
  <c r="CQ84" i="3"/>
  <c r="CQ83" i="3"/>
  <c r="CQ82" i="3"/>
  <c r="CQ81" i="3"/>
  <c r="CQ80" i="3"/>
  <c r="CQ79" i="3"/>
  <c r="CQ78" i="3"/>
  <c r="CQ77" i="3"/>
  <c r="CQ76" i="3"/>
  <c r="CQ75" i="3"/>
  <c r="CQ74" i="3"/>
  <c r="CQ73" i="3"/>
  <c r="CQ72" i="3"/>
  <c r="CQ71" i="3"/>
  <c r="CQ70" i="3"/>
  <c r="CQ69" i="3"/>
  <c r="CQ68" i="3"/>
  <c r="CQ67" i="3"/>
  <c r="CQ66" i="3"/>
  <c r="CQ65" i="3"/>
  <c r="CQ64" i="3"/>
  <c r="CQ63" i="3"/>
  <c r="CQ62" i="3"/>
  <c r="CQ61" i="3"/>
  <c r="CQ60" i="3"/>
  <c r="CQ59" i="3"/>
  <c r="CQ58" i="3"/>
  <c r="CQ57" i="3"/>
  <c r="CQ56" i="3"/>
  <c r="CQ55" i="3"/>
  <c r="CQ54" i="3"/>
  <c r="CQ53" i="3"/>
  <c r="CQ52" i="3"/>
  <c r="CQ51" i="3"/>
  <c r="CQ50" i="3"/>
  <c r="CQ49" i="3"/>
  <c r="CQ48" i="3"/>
  <c r="CQ47" i="3"/>
  <c r="CR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CQ42" i="3"/>
  <c r="CQ41" i="3"/>
  <c r="CQ40" i="3"/>
  <c r="CQ39" i="3"/>
  <c r="CQ38" i="3"/>
  <c r="CQ37" i="3"/>
  <c r="CQ36" i="3"/>
  <c r="CQ35" i="3"/>
  <c r="CQ34" i="3"/>
  <c r="CQ33" i="3"/>
  <c r="CQ32" i="3"/>
  <c r="CQ31" i="3"/>
  <c r="CQ30" i="3"/>
  <c r="CQ29" i="3"/>
  <c r="CQ28" i="3"/>
  <c r="CQ27" i="3"/>
  <c r="CQ26" i="3"/>
  <c r="CQ25" i="3"/>
  <c r="CQ24" i="3"/>
  <c r="CQ23" i="3"/>
  <c r="CQ22" i="3"/>
  <c r="CQ21" i="3"/>
  <c r="CQ20" i="3"/>
  <c r="CQ19" i="3"/>
  <c r="CQ18" i="3"/>
  <c r="CQ17" i="3"/>
  <c r="CQ16" i="3"/>
  <c r="CQ15" i="3"/>
  <c r="CQ14" i="3"/>
  <c r="CQ13" i="3"/>
  <c r="CQ12" i="3"/>
  <c r="CQ11" i="3"/>
  <c r="CT12" i="7"/>
  <c r="CT20" i="7"/>
  <c r="CT128" i="7"/>
  <c r="CT127" i="7"/>
  <c r="CT123" i="7"/>
  <c r="CT122" i="7"/>
  <c r="CT118" i="7"/>
  <c r="CT65" i="7"/>
  <c r="CT64" i="7"/>
  <c r="CT63" i="7"/>
  <c r="CT62" i="7"/>
  <c r="CT61" i="7"/>
  <c r="CT60" i="7"/>
  <c r="CT13" i="7"/>
  <c r="CT14" i="7"/>
  <c r="CT15" i="7"/>
  <c r="CT16" i="7"/>
  <c r="CT17" i="7"/>
  <c r="CT18" i="7"/>
  <c r="CT19" i="7"/>
  <c r="CT21" i="7"/>
  <c r="CU17" i="7" l="1"/>
  <c r="DA17" i="7"/>
  <c r="CZ17" i="7"/>
  <c r="CU13" i="7"/>
  <c r="DA13" i="7"/>
  <c r="CZ13" i="7"/>
  <c r="CU63" i="7"/>
  <c r="DA63" i="7"/>
  <c r="CZ63" i="7"/>
  <c r="CU20" i="7"/>
  <c r="DA20" i="7"/>
  <c r="CZ20" i="7"/>
  <c r="CU21" i="7"/>
  <c r="DA21" i="7"/>
  <c r="CZ21" i="7"/>
  <c r="CU16" i="7"/>
  <c r="DA16" i="7"/>
  <c r="CZ16" i="7"/>
  <c r="CU64" i="7"/>
  <c r="DA64" i="7"/>
  <c r="CZ64" i="7"/>
  <c r="CU123" i="7"/>
  <c r="DA123" i="7"/>
  <c r="CZ123" i="7"/>
  <c r="CU12" i="7"/>
  <c r="DA12" i="7"/>
  <c r="CZ12" i="7"/>
  <c r="CU19" i="7"/>
  <c r="DA19" i="7"/>
  <c r="CZ19" i="7"/>
  <c r="CU15" i="7"/>
  <c r="DA15" i="7"/>
  <c r="CZ15" i="7"/>
  <c r="CU61" i="7"/>
  <c r="DA61" i="7"/>
  <c r="CZ61" i="7"/>
  <c r="CU65" i="7"/>
  <c r="DA65" i="7"/>
  <c r="CZ65" i="7"/>
  <c r="CU57" i="7"/>
  <c r="CU18" i="7"/>
  <c r="CZ18" i="7"/>
  <c r="DA18" i="7"/>
  <c r="CU14" i="7"/>
  <c r="CZ14" i="7"/>
  <c r="DA14" i="7"/>
  <c r="CU62" i="7"/>
  <c r="DA62" i="7"/>
  <c r="CZ62" i="7"/>
  <c r="CU118" i="7"/>
  <c r="DA118" i="7"/>
  <c r="CZ118" i="7"/>
  <c r="CU128" i="7"/>
  <c r="DA128" i="7"/>
  <c r="CZ128" i="7"/>
  <c r="DA57" i="7"/>
  <c r="CZ57" i="7"/>
  <c r="DA122" i="7"/>
  <c r="CZ122" i="7"/>
  <c r="CZ127" i="7"/>
  <c r="DA127" i="7"/>
  <c r="DA60" i="7"/>
  <c r="CZ60" i="7"/>
  <c r="CU42" i="7"/>
  <c r="DA42" i="7"/>
  <c r="CZ42" i="7"/>
  <c r="CT119" i="7"/>
  <c r="H101" i="3"/>
  <c r="L101" i="3"/>
  <c r="P101" i="3"/>
  <c r="T101" i="3"/>
  <c r="X101" i="3"/>
  <c r="AB101" i="3"/>
  <c r="AF101" i="3"/>
  <c r="AJ101" i="3"/>
  <c r="AN101" i="3"/>
  <c r="AR101" i="3"/>
  <c r="AV101" i="3"/>
  <c r="AZ101" i="3"/>
  <c r="BD101" i="3"/>
  <c r="BH101" i="3"/>
  <c r="BL101" i="3"/>
  <c r="BP101" i="3"/>
  <c r="BT101" i="3"/>
  <c r="BX101" i="3"/>
  <c r="CB101" i="3"/>
  <c r="CF101" i="3"/>
  <c r="CJ101" i="3"/>
  <c r="CN101" i="3"/>
  <c r="CT124" i="7"/>
  <c r="CU122" i="7"/>
  <c r="CU124" i="7" s="1"/>
  <c r="CT66" i="7"/>
  <c r="CU60" i="7"/>
  <c r="CU119" i="7"/>
  <c r="CU127" i="7"/>
  <c r="CU129" i="7" s="1"/>
  <c r="CT129" i="7"/>
  <c r="CT29" i="7"/>
  <c r="CQ108" i="3"/>
  <c r="F101" i="3"/>
  <c r="J101" i="3"/>
  <c r="N101" i="3"/>
  <c r="R101" i="3"/>
  <c r="V101" i="3"/>
  <c r="Z101" i="3"/>
  <c r="AD101" i="3"/>
  <c r="AH101" i="3"/>
  <c r="AL101" i="3"/>
  <c r="AP101" i="3"/>
  <c r="AT101" i="3"/>
  <c r="AX101" i="3"/>
  <c r="BB101" i="3"/>
  <c r="BF101" i="3"/>
  <c r="BJ101" i="3"/>
  <c r="BN101" i="3"/>
  <c r="BR101" i="3"/>
  <c r="BV101" i="3"/>
  <c r="BZ101" i="3"/>
  <c r="CD101" i="3"/>
  <c r="CH101" i="3"/>
  <c r="CL101" i="3"/>
  <c r="CP101" i="3"/>
  <c r="CQ43" i="3"/>
  <c r="E101" i="3"/>
  <c r="I101" i="3"/>
  <c r="M101" i="3"/>
  <c r="Q101" i="3"/>
  <c r="U101" i="3"/>
  <c r="Y101" i="3"/>
  <c r="AC101" i="3"/>
  <c r="AG101" i="3"/>
  <c r="AK101" i="3"/>
  <c r="AO101" i="3"/>
  <c r="AS101" i="3"/>
  <c r="AW101" i="3"/>
  <c r="BA101" i="3"/>
  <c r="BE101" i="3"/>
  <c r="BI101" i="3"/>
  <c r="BM101" i="3"/>
  <c r="BQ101" i="3"/>
  <c r="BU101" i="3"/>
  <c r="BY101" i="3"/>
  <c r="CC101" i="3"/>
  <c r="CG101" i="3"/>
  <c r="CK101" i="3"/>
  <c r="CO101" i="3"/>
  <c r="CQ99" i="3"/>
  <c r="G101" i="3"/>
  <c r="K101" i="3"/>
  <c r="O101" i="3"/>
  <c r="S101" i="3"/>
  <c r="W101" i="3"/>
  <c r="AA101" i="3"/>
  <c r="AE101" i="3"/>
  <c r="AI101" i="3"/>
  <c r="AM101" i="3"/>
  <c r="AQ101" i="3"/>
  <c r="AU101" i="3"/>
  <c r="AY101" i="3"/>
  <c r="BC101" i="3"/>
  <c r="BG101" i="3"/>
  <c r="BK101" i="3"/>
  <c r="BO101" i="3"/>
  <c r="BS101" i="3"/>
  <c r="BW101" i="3"/>
  <c r="CA101" i="3"/>
  <c r="CE101" i="3"/>
  <c r="CI101" i="3"/>
  <c r="CM101" i="3"/>
  <c r="CR101" i="3"/>
  <c r="CR108" i="3" s="1"/>
  <c r="CQ89" i="3"/>
  <c r="CQ101" i="3" s="1"/>
  <c r="CU29" i="7" l="1"/>
  <c r="CU66" i="7"/>
  <c r="DA124" i="7"/>
  <c r="CZ124" i="7"/>
  <c r="CZ129" i="7"/>
  <c r="DA129" i="7"/>
  <c r="CZ119" i="7"/>
  <c r="DA119" i="7"/>
  <c r="DA66" i="7"/>
  <c r="CZ66" i="7"/>
  <c r="DA29" i="7"/>
  <c r="CZ29" i="7"/>
  <c r="CT78" i="7"/>
  <c r="DA78" i="7" l="1"/>
  <c r="CZ78" i="7"/>
  <c r="CU78" i="7"/>
  <c r="CU109" i="7" s="1"/>
  <c r="CU131" i="7" s="1"/>
  <c r="CT109" i="7"/>
  <c r="CT131" i="7" l="1"/>
  <c r="DA109" i="7"/>
  <c r="CZ109" i="7"/>
  <c r="CT133" i="7" l="1"/>
  <c r="CZ131" i="7"/>
  <c r="DA131" i="7"/>
</calcChain>
</file>

<file path=xl/comments1.xml><?xml version="1.0" encoding="utf-8"?>
<comments xmlns="http://schemas.openxmlformats.org/spreadsheetml/2006/main">
  <authors>
    <author>Pilis Miguelina Peña Sánchez</author>
    <author>ycalvor</author>
    <author>Gustavo Martínez</author>
  </authors>
  <commentList>
    <comment ref="O26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Backup 3
JF 5
Armas 3</t>
        </r>
      </text>
    </comment>
    <comment ref="AD35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Se carga las horas extras de los centros técnicos.</t>
        </r>
      </text>
    </comment>
    <comment ref="AV5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Mantenimientos adecuaciones costos fijos 243 mil mas unas adecuaciones según contratos.</t>
        </r>
      </text>
    </comment>
    <comment ref="AG53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Compra de Bombillo Gestión Social (Coordinar con el área la cantidad)
</t>
        </r>
      </text>
    </comment>
    <comment ref="AB6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Transunión</t>
        </r>
      </text>
    </comment>
    <comment ref="AD6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Confirmar por el área . Monto presupuestado RD$38MM. Monto indicado parta ISO.</t>
        </r>
      </text>
    </comment>
    <comment ref="D7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Pendiente por confirmar con el área.-</t>
        </r>
      </text>
    </comment>
    <comment ref="J70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GAM</t>
        </r>
      </text>
    </comment>
    <comment ref="J74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GAM</t>
        </r>
      </text>
    </comment>
    <comment ref="AB74" authorId="1" shapeId="0">
      <text>
        <r>
          <rPr>
            <b/>
            <sz val="9"/>
            <color indexed="81"/>
            <rFont val="Tahoma"/>
            <family val="2"/>
          </rPr>
          <t xml:space="preserve">ycalvor ; </t>
        </r>
        <r>
          <rPr>
            <sz val="9"/>
            <color indexed="81"/>
            <rFont val="Tahoma"/>
            <family val="2"/>
          </rPr>
          <t>Recibo de cobros manuales.-</t>
        </r>
      </text>
    </comment>
    <comment ref="AC74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A la fecha registros de talonarios de cobro manual.</t>
        </r>
      </text>
    </comment>
    <comment ref="AV75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Baños portátiles.</t>
        </r>
      </text>
    </comment>
    <comment ref="BF76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Aumento de un 20% según proyección.</t>
        </r>
      </text>
    </comment>
    <comment ref="CK76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Gasto incluido.-</t>
        </r>
      </text>
    </comment>
    <comment ref="AB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Lintech aumento de 30% respecto a la proyección de cierre 2015.</t>
        </r>
      </text>
    </comment>
    <comment ref="AC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Confirmar con el área, costos fijos RD$38,940 mensual. Transacciones procesadas Vocom- Enlace técnico</t>
        </r>
      </text>
    </comment>
    <comment ref="AD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Ensombrado de fecturas.  Coordinado con Alberto, solo se manejará en Santigo, para los demás se debe cambiar contrato.</t>
        </r>
      </text>
    </comment>
    <comment ref="BR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Ensombrado de factura aumento 10%, confirmar con el área.</t>
        </r>
      </text>
    </comment>
    <comment ref="O90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Muñiz</t>
        </r>
      </text>
    </comment>
    <comment ref="AB91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G4S</t>
        </r>
      </text>
    </comment>
    <comment ref="AC93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Junta central electoral , costos fijos $ 15,000 mil</t>
        </r>
      </text>
    </comment>
    <comment ref="AE94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Junta central electoral , costos fijos $ 15,000 mil</t>
        </r>
      </text>
    </comment>
    <comment ref="I102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GAM</t>
        </r>
      </text>
    </comment>
    <comment ref="AF107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Preguntar al área caso de operativa eléctrica</t>
        </r>
      </text>
    </comment>
    <comment ref="AB108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SIE</t>
        </r>
      </text>
    </comment>
    <comment ref="BC108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Monto backup adecuación.</t>
        </r>
      </text>
    </comment>
    <comment ref="D114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Alquiler ADM y 2130</t>
        </r>
      </text>
    </comment>
    <comment ref="AA114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Aqluiler salón de formación RD$40,382.21
</t>
        </r>
      </text>
    </comment>
    <comment ref="W115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Confirmar si van a distribuir montos entre los diferentes centros..-</t>
        </r>
      </text>
    </comment>
    <comment ref="D116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Parqueo Trinitaria</t>
        </r>
      </text>
    </comment>
    <comment ref="J122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Pendiente POA 2016</t>
        </r>
      </text>
    </comment>
    <comment ref="O122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12000000 Mercadeo</t>
        </r>
      </text>
    </comment>
    <comment ref="AG122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Se incluye monto para proyectos del área, por ejemplo La Casita.</t>
        </r>
      </text>
    </comment>
    <comment ref="O123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Backup.</t>
        </r>
      </text>
    </comment>
    <comment ref="D127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Pendiente de confirmar por Tesorería.-</t>
        </r>
      </text>
    </comment>
    <comment ref="C136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Pendiente definir</t>
        </r>
      </text>
    </comment>
  </commentList>
</comments>
</file>

<file path=xl/comments2.xml><?xml version="1.0" encoding="utf-8"?>
<comments xmlns="http://schemas.openxmlformats.org/spreadsheetml/2006/main">
  <authors>
    <author>Pier Luigi Ariza Lopez</author>
  </authors>
  <commentList>
    <comment ref="C72" authorId="0" shapeId="0">
      <text>
        <r>
          <rPr>
            <b/>
            <sz val="9"/>
            <color indexed="81"/>
            <rFont val="Tahoma"/>
            <family val="2"/>
          </rPr>
          <t>Cuentas de gastos de Edenorte.</t>
        </r>
      </text>
    </comment>
    <comment ref="C73" authorId="0" shapeId="0">
      <text>
        <r>
          <rPr>
            <b/>
            <sz val="9"/>
            <color indexed="81"/>
            <rFont val="Tahoma"/>
            <family val="2"/>
          </rPr>
          <t>Ejecución proyectos de inversión de Edenorte.</t>
        </r>
      </text>
    </comment>
  </commentList>
</comments>
</file>

<file path=xl/comments3.xml><?xml version="1.0" encoding="utf-8"?>
<comments xmlns="http://schemas.openxmlformats.org/spreadsheetml/2006/main">
  <authors>
    <author>dcrisostomom</author>
  </authors>
  <commentList>
    <comment ref="C23" authorId="0" shapeId="0">
      <text>
        <r>
          <rPr>
            <b/>
            <sz val="9"/>
            <color indexed="81"/>
            <rFont val="Tahoma"/>
            <family val="2"/>
          </rPr>
          <t>dcrisostomom:</t>
        </r>
        <r>
          <rPr>
            <sz val="9"/>
            <color indexed="81"/>
            <rFont val="Tahoma"/>
            <family val="2"/>
          </rPr>
          <t xml:space="preserve">
Deben indicar los NIE, Nombres y puestos de las personas que coloquen para laptop.</t>
        </r>
      </text>
    </comment>
  </commentList>
</comments>
</file>

<file path=xl/comments4.xml><?xml version="1.0" encoding="utf-8"?>
<comments xmlns="http://schemas.openxmlformats.org/spreadsheetml/2006/main">
  <authors>
    <author>Pilis Miguelina Peña Sánchez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Indicar el área u oficina que se necesita realizar la adecuación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Indicar descripción de lo que se necesita realizar en la adecuación</t>
        </r>
      </text>
    </comment>
  </commentList>
</comments>
</file>

<file path=xl/sharedStrings.xml><?xml version="1.0" encoding="utf-8"?>
<sst xmlns="http://schemas.openxmlformats.org/spreadsheetml/2006/main" count="2319" uniqueCount="866">
  <si>
    <t>N110291080</t>
  </si>
  <si>
    <t>N110292010</t>
  </si>
  <si>
    <t>N110293010</t>
  </si>
  <si>
    <t>N110294010</t>
  </si>
  <si>
    <t>N110295010</t>
  </si>
  <si>
    <t>Posiciones Presupuestarias</t>
  </si>
  <si>
    <t>Gerencia Comercial S. Pto. Plata</t>
  </si>
  <si>
    <t>Oficina Comercial Puerto Plata</t>
  </si>
  <si>
    <t>Oficina Comercial Sosúa</t>
  </si>
  <si>
    <t>Oficina Comercial Puerto Plata Sur</t>
  </si>
  <si>
    <t>Oficinas EX-PRA</t>
  </si>
  <si>
    <t>TOTAL PRESUPUESTO GENERAL RD$</t>
  </si>
  <si>
    <t>TOTAL PRESUPUESTO GENERAL US$ Equivalente</t>
  </si>
  <si>
    <t>INVERSIONES NO LIGADAS A PROYECTO</t>
  </si>
  <si>
    <t>Subestaciones</t>
  </si>
  <si>
    <t>Sistemas de Segurida</t>
  </si>
  <si>
    <t>Redes</t>
  </si>
  <si>
    <t>Transformadores</t>
  </si>
  <si>
    <t>Acometidas</t>
  </si>
  <si>
    <t>Medidores</t>
  </si>
  <si>
    <t>Luminarias</t>
  </si>
  <si>
    <t>Columnas de Alumbrad</t>
  </si>
  <si>
    <t>Bancos de Capacitore</t>
  </si>
  <si>
    <t>Interruptores Teleco</t>
  </si>
  <si>
    <t>Equipos de Telemedid</t>
  </si>
  <si>
    <t>Equipos de Telecomun</t>
  </si>
  <si>
    <t>Otros Activos</t>
  </si>
  <si>
    <t>Lic.y Aplic.Inform.</t>
  </si>
  <si>
    <t>TOTAL INVERSIONES NO LIGADAS A PROYECTO</t>
  </si>
  <si>
    <t>GASTOS DE PERSONAL</t>
  </si>
  <si>
    <t>Horas Extras</t>
  </si>
  <si>
    <t>Dietas y Viaticos</t>
  </si>
  <si>
    <t>Viaj.y Representac.</t>
  </si>
  <si>
    <t>Otros gastos personales</t>
  </si>
  <si>
    <t>TOTAL GASTOS DE PERSONAL</t>
  </si>
  <si>
    <t>REPARACION Y MANTENIMIENTO</t>
  </si>
  <si>
    <t>Reparación y Mantenimientos Equipo Telec</t>
  </si>
  <si>
    <t>Reparación y Mantenimientos Transformado</t>
  </si>
  <si>
    <t>Reparación y Mantenimientos Subestacione</t>
  </si>
  <si>
    <t>Reparación y manten. Instalaciónes Elect</t>
  </si>
  <si>
    <t>Reparación y Mantenimientos Eq. Audiovis</t>
  </si>
  <si>
    <t>Reparación y Mantenimientos Sistemas Inf</t>
  </si>
  <si>
    <t>TOTAL REPARACION Y MANTENIMIENTO</t>
  </si>
  <si>
    <t>HONORARIOS</t>
  </si>
  <si>
    <t>Honorarios Profesionales</t>
  </si>
  <si>
    <t>Honorarios Notariales</t>
  </si>
  <si>
    <t>Honorarios de Asesoria Financiera</t>
  </si>
  <si>
    <t>Honorarios de Asesoria Fiscal</t>
  </si>
  <si>
    <t>Honorarios de Asesoria Legal</t>
  </si>
  <si>
    <t>Honorarios de Auditoria</t>
  </si>
  <si>
    <t>TOTAL HONORARIOS</t>
  </si>
  <si>
    <t>SUMINISTROS Y SERVICIOS</t>
  </si>
  <si>
    <t>Agua</t>
  </si>
  <si>
    <t>Combustibles y Lubricantes Vehículos y E</t>
  </si>
  <si>
    <t>Combustibles y Lubricantes Maq. y Equipo</t>
  </si>
  <si>
    <t>Gastos Impresos de Documentos empresaria</t>
  </si>
  <si>
    <t>Materiales y servicios Medio Ambiente</t>
  </si>
  <si>
    <t>Materiales y Equipos de protección</t>
  </si>
  <si>
    <t>Herramientas y prendas de trabajo</t>
  </si>
  <si>
    <t>Gastos Transporte y peajes</t>
  </si>
  <si>
    <t>Indemnizaciones a Terceros</t>
  </si>
  <si>
    <t>Derechos y Gastos Arancelarios</t>
  </si>
  <si>
    <t>Fletes</t>
  </si>
  <si>
    <t>Gastos Materiales Diversos</t>
  </si>
  <si>
    <t>Material de Desechos</t>
  </si>
  <si>
    <t>Material para Servicios Contratados</t>
  </si>
  <si>
    <t>Gastos Contratos de Cobranzas</t>
  </si>
  <si>
    <t>Contrato Servicio de Mensajeria</t>
  </si>
  <si>
    <t>Gastos Contratos Mantenimientos</t>
  </si>
  <si>
    <t>Gastos Contratos Otros</t>
  </si>
  <si>
    <t>Gastos Por Servicios Profesionales Contr</t>
  </si>
  <si>
    <t>Gastos Impresos Artisticos de Promocion</t>
  </si>
  <si>
    <t>Gastos Judiciales</t>
  </si>
  <si>
    <t>Gastos Legales</t>
  </si>
  <si>
    <t>Comisiones por Cobros con Tarjetas</t>
  </si>
  <si>
    <t>Multas y Sanciones</t>
  </si>
  <si>
    <t>Suscripciones y Cuotas</t>
  </si>
  <si>
    <t>Gastos Fiestas y Reuniones</t>
  </si>
  <si>
    <t>Gastos Contratos Detección Fraudes</t>
  </si>
  <si>
    <t>Gastos Contratos Brigadas Perdidas</t>
  </si>
  <si>
    <t>Comisiones por Cobro</t>
  </si>
  <si>
    <t>Otros Gastos Operativos</t>
  </si>
  <si>
    <t>TOTAL SUMINISTROS Y SERVICIOS</t>
  </si>
  <si>
    <t>ARRENDAMIENTOS</t>
  </si>
  <si>
    <t>Alquiler_Viviendas</t>
  </si>
  <si>
    <t>Alquiler_Inmuebles</t>
  </si>
  <si>
    <t>Alquiler_Garajes</t>
  </si>
  <si>
    <t>Comisiones Alquiler</t>
  </si>
  <si>
    <t>TOTAL ARRENDAMIENTOS</t>
  </si>
  <si>
    <t>MARKETING Y RELACIONES PUBLICAS</t>
  </si>
  <si>
    <t>G. Publicidad y Prom.</t>
  </si>
  <si>
    <t>G. Relaciones Públicas</t>
  </si>
  <si>
    <t>TOTAL MARKETING Y RELACIONES PUBLICAS</t>
  </si>
  <si>
    <t>PAGOS ANTICIPADOS</t>
  </si>
  <si>
    <t>Anticipos de Seguros</t>
  </si>
  <si>
    <t>Servicios Pag. por Antic.</t>
  </si>
  <si>
    <t>TOTAL PAGOS ANTICIPADOS</t>
  </si>
  <si>
    <t>TOTAL PRESUPUESTO</t>
  </si>
  <si>
    <t>TOTAL PRESUPUESTO US$</t>
  </si>
  <si>
    <t>N110201000</t>
  </si>
  <si>
    <t>N110215010</t>
  </si>
  <si>
    <t>N110240100</t>
  </si>
  <si>
    <t>N110220100</t>
  </si>
  <si>
    <t>N110216010</t>
  </si>
  <si>
    <t>N110260100</t>
  </si>
  <si>
    <t>N110281080</t>
  </si>
  <si>
    <t>N110282010</t>
  </si>
  <si>
    <t>N110283010</t>
  </si>
  <si>
    <t>N110284010</t>
  </si>
  <si>
    <t>N110285010</t>
  </si>
  <si>
    <t>N110286010</t>
  </si>
  <si>
    <t>N110287010</t>
  </si>
  <si>
    <t>N110212108</t>
  </si>
  <si>
    <t>N110212201</t>
  </si>
  <si>
    <t>N110212301</t>
  </si>
  <si>
    <t>N110212401</t>
  </si>
  <si>
    <t>N110212501</t>
  </si>
  <si>
    <t>N110212304</t>
  </si>
  <si>
    <t>N110212202</t>
  </si>
  <si>
    <t>N110212204</t>
  </si>
  <si>
    <t>N110212701</t>
  </si>
  <si>
    <t>N110212702</t>
  </si>
  <si>
    <t>N110271080</t>
  </si>
  <si>
    <t>N110272010</t>
  </si>
  <si>
    <t>N110273010</t>
  </si>
  <si>
    <t>N110274010</t>
  </si>
  <si>
    <t>N110275010</t>
  </si>
  <si>
    <t>N110276010</t>
  </si>
  <si>
    <t>N110277010</t>
  </si>
  <si>
    <t>N110278010</t>
  </si>
  <si>
    <t>N110211108</t>
  </si>
  <si>
    <t>N110211201</t>
  </si>
  <si>
    <t>N110211301</t>
  </si>
  <si>
    <t>N110211401</t>
  </si>
  <si>
    <t>N110211501</t>
  </si>
  <si>
    <t>N110211601</t>
  </si>
  <si>
    <t>N110211701</t>
  </si>
  <si>
    <t>N110211801</t>
  </si>
  <si>
    <t>N110211901</t>
  </si>
  <si>
    <t>Comunicaciones</t>
  </si>
  <si>
    <t>Sistemas</t>
  </si>
  <si>
    <t>Dirección Comercial</t>
  </si>
  <si>
    <t>Gerencia Gestión Comercial</t>
  </si>
  <si>
    <t>Gerencia Técnica Com.</t>
  </si>
  <si>
    <t>Gcia Negocios y Gestión Clientes Corpor. Y proyecto 24 horas</t>
  </si>
  <si>
    <t>Gcia Proyectos Comerciales</t>
  </si>
  <si>
    <t>Gestión Social</t>
  </si>
  <si>
    <t>Gerencia Comercial Sector Mao</t>
  </si>
  <si>
    <t>Oficina Comercial Mao</t>
  </si>
  <si>
    <t>Oficina Comercial Santiago Rodríguez</t>
  </si>
  <si>
    <t>Oficina Comercial Montecristi</t>
  </si>
  <si>
    <t>Oficina Comercial Dajabón</t>
  </si>
  <si>
    <t>Oficina Comercial Esperanza</t>
  </si>
  <si>
    <t>Oficina Comercial Villa Vásquez</t>
  </si>
  <si>
    <t>Gerencia Comercial Sector Santiago</t>
  </si>
  <si>
    <t>Oficina Comercial 30</t>
  </si>
  <si>
    <t>Oficina Comercial 31</t>
  </si>
  <si>
    <t>Oficina Comercial 32</t>
  </si>
  <si>
    <t>Oficina Comercial 33</t>
  </si>
  <si>
    <t xml:space="preserve">Oficina Comercial Jacagua 2138 </t>
  </si>
  <si>
    <t>Oficina Comercial Licey</t>
  </si>
  <si>
    <t>Oficina Comercial Gurabo</t>
  </si>
  <si>
    <t>Cienfuegos</t>
  </si>
  <si>
    <t>Gerencia Comercial Sector La Vega</t>
  </si>
  <si>
    <t>Oficina Comercial La Vega 1</t>
  </si>
  <si>
    <t>Oficina Comercial La Vega 2</t>
  </si>
  <si>
    <t>Oficina Comercial Bonao</t>
  </si>
  <si>
    <t>Oficina Comercial Jarabacoa</t>
  </si>
  <si>
    <t>Oficina Comercial Constanza</t>
  </si>
  <si>
    <t>Oficina Comercial Moca</t>
  </si>
  <si>
    <t>Gerencia  Comercial Sector San Francisco</t>
  </si>
  <si>
    <t>Oficina Comercial San Francisco I</t>
  </si>
  <si>
    <t>Oficina Comercial San Francisco II</t>
  </si>
  <si>
    <t>Oficina Comercial Salcedo</t>
  </si>
  <si>
    <t>Oficina Comercial Cotuí</t>
  </si>
  <si>
    <t>Oficina Comercial Pimentel</t>
  </si>
  <si>
    <t>Oficina Comercial Nagua</t>
  </si>
  <si>
    <t>Oficina Comercial Samana</t>
  </si>
  <si>
    <t>Radio Mototur  Movil Modelo DGM6100 VHF (2004110)</t>
  </si>
  <si>
    <t>Radio Portátil DGP6150 4W 146-174 MHZ (2004111)</t>
  </si>
  <si>
    <t>Router Cisco</t>
  </si>
  <si>
    <t>Router Ethernet Lan FatBox</t>
  </si>
  <si>
    <t>Teléfono Análogo (2004414)</t>
  </si>
  <si>
    <t>Switch</t>
  </si>
  <si>
    <t>Router Inalámbrico</t>
  </si>
  <si>
    <t>Radio Doble Vía (Walkie Talkie)</t>
  </si>
  <si>
    <t xml:space="preserve">Gabinetes </t>
  </si>
  <si>
    <t xml:space="preserve">Switch industrial para subestaciones </t>
  </si>
  <si>
    <t>Soporte y Mesa de Ayuda</t>
  </si>
  <si>
    <t>Computador Portatil (2001035)</t>
  </si>
  <si>
    <t>Computador Desktop</t>
  </si>
  <si>
    <t>Monitor Pantalla Plana 17"</t>
  </si>
  <si>
    <t>Monitor Pantalla Plana 19"</t>
  </si>
  <si>
    <t>Terminal Portatil P/Lectura (TPL) (1005765)</t>
  </si>
  <si>
    <t>Proyector Multimedia (2001215)</t>
  </si>
  <si>
    <t>Cámara Fotográfica (2003233)</t>
  </si>
  <si>
    <t>Puntero Láser (1005744)</t>
  </si>
  <si>
    <t>Ploter (1005653)</t>
  </si>
  <si>
    <t>Bocinas de Computador</t>
  </si>
  <si>
    <t>N-Computing</t>
  </si>
  <si>
    <t>Thin Client</t>
  </si>
  <si>
    <t>Impresora Térmica</t>
  </si>
  <si>
    <t>Televisión 32"</t>
  </si>
  <si>
    <t>Televisión 40"</t>
  </si>
  <si>
    <t>Equipo de Bocinas</t>
  </si>
  <si>
    <t>Antena 1/4 Onda</t>
  </si>
  <si>
    <t>Antena Radio portatil</t>
  </si>
  <si>
    <t>Caja de Cable UTP</t>
  </si>
  <si>
    <t>Conectores Hembra y Macho</t>
  </si>
  <si>
    <t xml:space="preserve">Cable de antena LM MT 17 CXPL259 CONN </t>
  </si>
  <si>
    <t>Cable Telefónico (2004413)</t>
  </si>
  <si>
    <t>Cable de Alimentacion duplex con su conector de entrada12v para radio Base y Portafusible</t>
  </si>
  <si>
    <t>Patch Cord (2004410)</t>
  </si>
  <si>
    <t>Aparato Telefónico IP (2004515)</t>
  </si>
  <si>
    <t>Aparato Telefónico Análogo</t>
  </si>
  <si>
    <t>Kit de Antena 1/4 Onda NMO 136-174 MHZ (1008540)</t>
  </si>
  <si>
    <t>Bateria radio Portatil</t>
  </si>
  <si>
    <t>Cargador -fuente radio  Portatil</t>
  </si>
  <si>
    <t>Microfono Radio movil-base</t>
  </si>
  <si>
    <t>Caja de Cable  exterior STP</t>
  </si>
  <si>
    <t>Organizador de Gabinentes de data</t>
  </si>
  <si>
    <t>Pachpanel</t>
  </si>
  <si>
    <t>Bandeja de Gabinete</t>
  </si>
  <si>
    <t>Conector RJ45</t>
  </si>
  <si>
    <t>Cajita Jack</t>
  </si>
  <si>
    <t>MiniJack</t>
  </si>
  <si>
    <t>Protectores RJ45 RS485</t>
  </si>
  <si>
    <t>Adaptador AC para Laptop (2003223)</t>
  </si>
  <si>
    <t>Disco Duro Externo</t>
  </si>
  <si>
    <t>Memoria USB</t>
  </si>
  <si>
    <t>Memoria RAM</t>
  </si>
  <si>
    <t>Disco Duro Desktop</t>
  </si>
  <si>
    <t xml:space="preserve">Memorias  PC'S </t>
  </si>
  <si>
    <t>Pantalla para la laptop</t>
  </si>
  <si>
    <t>Teclado para Laptop (2009405)</t>
  </si>
  <si>
    <t>Reparación de Ploter (1005653)</t>
  </si>
  <si>
    <t>Reparación Proyector Multimedia</t>
  </si>
  <si>
    <t>Soporte y Mantenimiento de Licencias XXXX</t>
  </si>
  <si>
    <t>G_Suministros_M_Ofic</t>
  </si>
  <si>
    <t>Mouse USB</t>
  </si>
  <si>
    <t>Teclado para desktop</t>
  </si>
  <si>
    <t>Baterías para Laptop</t>
  </si>
  <si>
    <t>Power para PC (Fuente p/Computadoras)</t>
  </si>
  <si>
    <t>TOTAL CANTIDAD</t>
  </si>
  <si>
    <t>Descripción cuentas</t>
  </si>
  <si>
    <t>Dirección Comercial Corporativa</t>
  </si>
  <si>
    <t>Sector Puerto Plata</t>
  </si>
  <si>
    <t>Sector Valverde Mao</t>
  </si>
  <si>
    <t>Sector Santiago</t>
  </si>
  <si>
    <t>Sector La Vega</t>
  </si>
  <si>
    <t>Sector San Francisco</t>
  </si>
  <si>
    <t>Esta planilla sólo indicar cantidades</t>
  </si>
  <si>
    <t>ADECUACIONES</t>
  </si>
  <si>
    <t>Oficina</t>
  </si>
  <si>
    <t>Detalle adecuación</t>
  </si>
  <si>
    <t>Centro de costo</t>
  </si>
  <si>
    <t>Alquiler_Vehículos (transportación)</t>
  </si>
  <si>
    <t>Indicar monto necesario en combustibles y alquiler de vehículos</t>
  </si>
  <si>
    <t>NGENERAL</t>
  </si>
  <si>
    <t>Consejo Administración</t>
  </si>
  <si>
    <t>N101000000</t>
  </si>
  <si>
    <t>Dirección Auditoría</t>
  </si>
  <si>
    <t>N120100000</t>
  </si>
  <si>
    <t>Gerencia General</t>
  </si>
  <si>
    <t>N110010000</t>
  </si>
  <si>
    <t>Gerencia Relaciones Públicas</t>
  </si>
  <si>
    <t>N110450100</t>
  </si>
  <si>
    <t>Dirección Tecnología de Información</t>
  </si>
  <si>
    <t>N110460100</t>
  </si>
  <si>
    <t>Tecnología/ Infraestructura</t>
  </si>
  <si>
    <t>N110460200</t>
  </si>
  <si>
    <t>N110460300</t>
  </si>
  <si>
    <t>N110460400</t>
  </si>
  <si>
    <t>Dirección Planificación y Ctrol. Gestión</t>
  </si>
  <si>
    <t>N110440100</t>
  </si>
  <si>
    <t>N110420100</t>
  </si>
  <si>
    <t>Dirección Seguridad y Vigilancia</t>
  </si>
  <si>
    <t>N110470100</t>
  </si>
  <si>
    <t>Director Adm. Y Financiero</t>
  </si>
  <si>
    <t>N110101000</t>
  </si>
  <si>
    <t>Gerencia Contabilidad</t>
  </si>
  <si>
    <t>N110110100</t>
  </si>
  <si>
    <t>Gerencia Finanzas</t>
  </si>
  <si>
    <t>N110110200</t>
  </si>
  <si>
    <t>Gerencia Validación Cobranza</t>
  </si>
  <si>
    <t>N110110300</t>
  </si>
  <si>
    <t>Dirección Logística</t>
  </si>
  <si>
    <t>Transportación</t>
  </si>
  <si>
    <t>Servicios Generales</t>
  </si>
  <si>
    <t>Compras</t>
  </si>
  <si>
    <t>Almacén</t>
  </si>
  <si>
    <t>N110120100</t>
  </si>
  <si>
    <t>N110120400</t>
  </si>
  <si>
    <t>N110120300</t>
  </si>
  <si>
    <t>N110120200</t>
  </si>
  <si>
    <t>N110120500</t>
  </si>
  <si>
    <t>Dirección Gestión Humana</t>
  </si>
  <si>
    <t>N110130100</t>
  </si>
  <si>
    <t>Dirección de Pérdidas</t>
  </si>
  <si>
    <t>Gcia de Coord. Y  Normalización</t>
  </si>
  <si>
    <t>Gcia Gestión de Información</t>
  </si>
  <si>
    <t>Gcia Grandes Suministros</t>
  </si>
  <si>
    <t>Gerencia Medición</t>
  </si>
  <si>
    <t>Gerencia Ejecucion Proyectos</t>
  </si>
  <si>
    <t>Gerencia Pérdidas Sector Santiago</t>
  </si>
  <si>
    <t>Gcia. Pérdidas Sector San Francisco</t>
  </si>
  <si>
    <t>Gcia.  Pérdidas Sector Puerto Plata</t>
  </si>
  <si>
    <t>Gcia. Pérdidas Sector La Vega</t>
  </si>
  <si>
    <t>Gcia. Pérdidas Sector Mao</t>
  </si>
  <si>
    <t>Dirección Distribución</t>
  </si>
  <si>
    <t>Gerencia  Energía</t>
  </si>
  <si>
    <t>Gcia Operación y Mantenimiento</t>
  </si>
  <si>
    <t>Gerencia Normas y BDI</t>
  </si>
  <si>
    <t>Gerencia  Obras</t>
  </si>
  <si>
    <t>Gerencia Subestaciones</t>
  </si>
  <si>
    <t>Gcia. Técnica Distribución</t>
  </si>
  <si>
    <t>Gcia. Mantenimiento de Redes SEPP</t>
  </si>
  <si>
    <t xml:space="preserve">Gcia. Mantenimiento de Redes SEST </t>
  </si>
  <si>
    <t>Gcia. Mantenimiento de Redes SESF</t>
  </si>
  <si>
    <t>Gcia. Mantenimiento de Redes SELV</t>
  </si>
  <si>
    <t>Gcia. Mantenimiento de Redes SEVM</t>
  </si>
  <si>
    <t>N110701000</t>
  </si>
  <si>
    <t>N110710100</t>
  </si>
  <si>
    <t>N110730100</t>
  </si>
  <si>
    <t>N110740100</t>
  </si>
  <si>
    <t>N110750100</t>
  </si>
  <si>
    <t>N110212107</t>
  </si>
  <si>
    <t>N110211107</t>
  </si>
  <si>
    <t>N110291070</t>
  </si>
  <si>
    <t>N110271070</t>
  </si>
  <si>
    <t>N110281070</t>
  </si>
  <si>
    <t>N110760100</t>
  </si>
  <si>
    <t>N110301000</t>
  </si>
  <si>
    <t>N110310100</t>
  </si>
  <si>
    <t>N110320100</t>
  </si>
  <si>
    <t>N110330100</t>
  </si>
  <si>
    <t>N110340100</t>
  </si>
  <si>
    <t>N110350100</t>
  </si>
  <si>
    <t>N110360100</t>
  </si>
  <si>
    <t>N110291090</t>
  </si>
  <si>
    <t>N110212109</t>
  </si>
  <si>
    <t>N110211109</t>
  </si>
  <si>
    <t>N110271090</t>
  </si>
  <si>
    <t>N110281090</t>
  </si>
  <si>
    <t>Dirección  Jurídica</t>
  </si>
  <si>
    <t>Dirección Tecnología</t>
  </si>
  <si>
    <t>Oficina Comercial Tamboril</t>
  </si>
  <si>
    <t>2004779</t>
  </si>
  <si>
    <t>ARCHIVO METALICO DE 4 GAVETA</t>
  </si>
  <si>
    <t>2004519</t>
  </si>
  <si>
    <t>ARMARIO DOS PUERTAS</t>
  </si>
  <si>
    <t>2004521</t>
  </si>
  <si>
    <t>ARMARIO P/GUARDAR BIENES (LOKERS)</t>
  </si>
  <si>
    <t>2004834</t>
  </si>
  <si>
    <t>ASPIRADORA</t>
  </si>
  <si>
    <t>2004523</t>
  </si>
  <si>
    <t>ASPIRADORA PORTATIL</t>
  </si>
  <si>
    <t>2005002</t>
  </si>
  <si>
    <t>BALANZA DIGITAL</t>
  </si>
  <si>
    <t>2004527</t>
  </si>
  <si>
    <t>BEBEDERO</t>
  </si>
  <si>
    <t>2004759</t>
  </si>
  <si>
    <t>BOMBA P/CISTERNA 3/4 HP</t>
  </si>
  <si>
    <t>2004534</t>
  </si>
  <si>
    <t>CAJA FUERTE</t>
  </si>
  <si>
    <t>2004560</t>
  </si>
  <si>
    <t>CREDENZA</t>
  </si>
  <si>
    <t>2004561</t>
  </si>
  <si>
    <t>CUERPO D/GAVETA P/ESCRITORIO</t>
  </si>
  <si>
    <t>2004575</t>
  </si>
  <si>
    <t>ESCRITORIO</t>
  </si>
  <si>
    <t>2004830</t>
  </si>
  <si>
    <t>ESTUFA ELECTRICA</t>
  </si>
  <si>
    <t>2004976</t>
  </si>
  <si>
    <t>HODROLAVADORA 1450 PSI</t>
  </si>
  <si>
    <t>2004603</t>
  </si>
  <si>
    <t>INVERSOR 350W</t>
  </si>
  <si>
    <t>2004604</t>
  </si>
  <si>
    <t>INVERSOR 4.0KW</t>
  </si>
  <si>
    <t>2004942</t>
  </si>
  <si>
    <t>INVERSOR 4.0KW  48VCC</t>
  </si>
  <si>
    <t>2004905</t>
  </si>
  <si>
    <t>INVERSOR 6 KW</t>
  </si>
  <si>
    <t>2004635</t>
  </si>
  <si>
    <t>MESA D/CONFERENCIA</t>
  </si>
  <si>
    <t>2004653</t>
  </si>
  <si>
    <t>MICROONDA</t>
  </si>
  <si>
    <t>2004819</t>
  </si>
  <si>
    <t>MODULO P/CAJA</t>
  </si>
  <si>
    <t>2004664</t>
  </si>
  <si>
    <t>NEVERA</t>
  </si>
  <si>
    <t>2004810</t>
  </si>
  <si>
    <t xml:space="preserve">SILLA D/ESPERA </t>
  </si>
  <si>
    <t>2004691</t>
  </si>
  <si>
    <t>SILLA D/ESPERA DOS PERSONAS</t>
  </si>
  <si>
    <t>2004693</t>
  </si>
  <si>
    <t>SILLA D/VISITA</t>
  </si>
  <si>
    <t>2004690</t>
  </si>
  <si>
    <t>SILLA P/CAJERO</t>
  </si>
  <si>
    <t>2004698</t>
  </si>
  <si>
    <t>SILLA SECRETARIAL</t>
  </si>
  <si>
    <t>2004699</t>
  </si>
  <si>
    <t>SILLON EJECUTIVO</t>
  </si>
  <si>
    <t>2004700</t>
  </si>
  <si>
    <t>SILLON SEMI-EJECUTIVO</t>
  </si>
  <si>
    <t>2004790</t>
  </si>
  <si>
    <t>2004740</t>
  </si>
  <si>
    <t>TRITURADORA DE PAPEL</t>
  </si>
  <si>
    <t>Unidad de medida</t>
  </si>
  <si>
    <t>UN</t>
  </si>
  <si>
    <t>ARCHIVO ACORDEON</t>
  </si>
  <si>
    <t>BANDITA D/GOMA</t>
  </si>
  <si>
    <t>CJ</t>
  </si>
  <si>
    <t>BOLIGRAFO  AZUL</t>
  </si>
  <si>
    <t>BOLIGRAFO  ROJO</t>
  </si>
  <si>
    <t>BOLIGRAFO DETECTOR D/DINERO FALSO</t>
  </si>
  <si>
    <t>BOLIGRAFO NEGRO</t>
  </si>
  <si>
    <t>BOLIGRAFOS D/TINTA INDELEBLE</t>
  </si>
  <si>
    <t>BOLSA PLASTICA DE SEGURIDAD</t>
  </si>
  <si>
    <t>BORRADOR PIZARRA</t>
  </si>
  <si>
    <t>BULTO P/LAPTOP</t>
  </si>
  <si>
    <t>CAJA CARTON 37' X 30 X 57'</t>
  </si>
  <si>
    <t>CAJA DE CARTON PARA ARCHIVO</t>
  </si>
  <si>
    <t>CALCULADORA</t>
  </si>
  <si>
    <t>CARPETA CON LOGO</t>
  </si>
  <si>
    <t>CARPETA TRES ARGOLLAS 1 1/2"</t>
  </si>
  <si>
    <t>CARPETA TRES ARGOLLAS 1"</t>
  </si>
  <si>
    <t>CARPETA TRES ARGOLLAS 2"</t>
  </si>
  <si>
    <t>CARPETA TRES ARGOLLAS 3"</t>
  </si>
  <si>
    <t>CARPETA TRES ARGOLLAS 4"</t>
  </si>
  <si>
    <t>CARPETA TRES ARGOLLAS DE 1/2"</t>
  </si>
  <si>
    <t>CERA PARA DEDO</t>
  </si>
  <si>
    <t>CHINCHE</t>
  </si>
  <si>
    <t>CINTA ADHESIVA 3/4"</t>
  </si>
  <si>
    <t>CINTA ADHESIVA DOBLE CARA 1"</t>
  </si>
  <si>
    <t>CINTA ADHESIVA DOBLE CARA 3/4"</t>
  </si>
  <si>
    <t>ROL</t>
  </si>
  <si>
    <t>CINTA P/EMPAQUE TRANSPARENTE 2"</t>
  </si>
  <si>
    <t>CINTA P/IMPRESION D/CARNET</t>
  </si>
  <si>
    <t>CINTA P/MAQUINA SUMADORA</t>
  </si>
  <si>
    <t>CLIP BILLETERO 1"</t>
  </si>
  <si>
    <t>CLIP BOARD</t>
  </si>
  <si>
    <t>CLIP GRANDE</t>
  </si>
  <si>
    <t>CLIP PEQUEÑO</t>
  </si>
  <si>
    <t>CLIPS  BILLETERO  1/2"</t>
  </si>
  <si>
    <t>CLIPS DE BILLETERO 5/8"</t>
  </si>
  <si>
    <t>CLIPS DE BILLETERO DE 1"</t>
  </si>
  <si>
    <t>CLIPS DE BILLETERO DE 1.5"</t>
  </si>
  <si>
    <t>CLIPS DE BILLETERO DE 1/2</t>
  </si>
  <si>
    <t>CLIPS DE BILLETERO DE 2"</t>
  </si>
  <si>
    <t>CLIPS DE BILLETERO DE 3"</t>
  </si>
  <si>
    <t>CLIPS DE BILLETERO DE 4"</t>
  </si>
  <si>
    <t>CLIPS P/CARNET</t>
  </si>
  <si>
    <t>COQUI</t>
  </si>
  <si>
    <t>CORDON PORTA CARNET</t>
  </si>
  <si>
    <t>CORRECTOR LIQUIDO</t>
  </si>
  <si>
    <t>CUADERNO ESPERIAL</t>
  </si>
  <si>
    <t>DISPENSADOR P/CINTA DE EMP</t>
  </si>
  <si>
    <t>DISPENSADOR P/CINTA PEGANTE</t>
  </si>
  <si>
    <t>DISPENSADOR P/ROLLO TURNO MATIC</t>
  </si>
  <si>
    <t>ESPIRAL P/ENCUADERNAR 1"</t>
  </si>
  <si>
    <t>ESPIRAL P/ENCUADERNAR 1/2"</t>
  </si>
  <si>
    <t>ESPIRAL P/ENCUADERNAR 2"</t>
  </si>
  <si>
    <t>ESPIRAL P/ENCUADERNAR 3/4"</t>
  </si>
  <si>
    <t>ESPIRAL P/ENCUADERNAR 5/16"</t>
  </si>
  <si>
    <t>ESPIRAL P/ENCUADERNAR 5/8"</t>
  </si>
  <si>
    <t>ESPIRAL P/ENCUADERNAR 7/16"</t>
  </si>
  <si>
    <t>FELPA AZUL</t>
  </si>
  <si>
    <t>FELPA PUNTA FINA NEGRA</t>
  </si>
  <si>
    <t>FELPA PUNTA FINA ROJO</t>
  </si>
  <si>
    <t>FOLDERS 8 1/2 X 11</t>
  </si>
  <si>
    <t>GOMA D/BORRAR</t>
  </si>
  <si>
    <t>GRAPA P/100 PAGINA</t>
  </si>
  <si>
    <t>GRAPA P/160 PAGINA</t>
  </si>
  <si>
    <t>GRAPA P/GRAPADORA</t>
  </si>
  <si>
    <t>GRAPADORA STANDARD</t>
  </si>
  <si>
    <t>GRAPADORA (100 HOJAS)</t>
  </si>
  <si>
    <t>LABELS P/ FOLDERS</t>
  </si>
  <si>
    <t>PQ</t>
  </si>
  <si>
    <t>LAPIZ</t>
  </si>
  <si>
    <t>LIBRETA DE NOTAS 8 1/2" X 14"</t>
  </si>
  <si>
    <t>LIBRETA RAYADA 5"X 8"(PEQ)</t>
  </si>
  <si>
    <t>LIBRETA RAYADA 8"½ X 11"</t>
  </si>
  <si>
    <t>LIBRO RECORD 300 PAGINAS</t>
  </si>
  <si>
    <t>LIBRO RECORD 500 PAGINAS</t>
  </si>
  <si>
    <t>LIBRO RECORD DE 150 PAGINAS</t>
  </si>
  <si>
    <t>MARCADOR D/TINTA INDELEBLE</t>
  </si>
  <si>
    <t>MARCADOR PIZARRA BLANCA</t>
  </si>
  <si>
    <t>MARCADOR W10 NEGRO 513-435</t>
  </si>
  <si>
    <t>MARCADOR W10 ROJO 521-356</t>
  </si>
  <si>
    <t>MASCOTA</t>
  </si>
  <si>
    <t>MASKING TAPE DE 1"</t>
  </si>
  <si>
    <t>MASKING TAPE DE 2"</t>
  </si>
  <si>
    <t>MURAL CON COLCHO 24" X 36"</t>
  </si>
  <si>
    <t>MURAL CON COLCHO 36" X 48"</t>
  </si>
  <si>
    <t>PAPEL BLANCO  17 X 22 "</t>
  </si>
  <si>
    <t>PAPEL BOND BLANCO 8"1/2 X 11"</t>
  </si>
  <si>
    <t>PAPEL BOND BLANCO 8"1/2"X 14"</t>
  </si>
  <si>
    <t>RM</t>
  </si>
  <si>
    <t>PAPEL CARBON</t>
  </si>
  <si>
    <t>PAPEL D/HILO</t>
  </si>
  <si>
    <t>PAPEL P/IMP MATRICIAL EPSON ERC-38</t>
  </si>
  <si>
    <t>PENDAFLEX 8 1/2" X 11"</t>
  </si>
  <si>
    <t>PENDAFLEX 8 1/2" X 13"</t>
  </si>
  <si>
    <t>PERFORADORA 2 HOYO</t>
  </si>
  <si>
    <t>PERFORADORA 3 HOYOS</t>
  </si>
  <si>
    <t>PIZARRA CON FONDO BLANCO</t>
  </si>
  <si>
    <t>PLASTICO P/CARNET</t>
  </si>
  <si>
    <t>PORTA CARNET</t>
  </si>
  <si>
    <t>POST IT 3" X 5"</t>
  </si>
  <si>
    <t>POST-IT DE 1 1/2" X 2"</t>
  </si>
  <si>
    <t>POST-IT DE 2" X 3"</t>
  </si>
  <si>
    <t>POST-IT DE 3" X 3"</t>
  </si>
  <si>
    <t>PROTECTOR D/HOJA</t>
  </si>
  <si>
    <t>REGLA 12"</t>
  </si>
  <si>
    <t>RESALTADOR D/TEXTO</t>
  </si>
  <si>
    <t>SACAGRAPAS</t>
  </si>
  <si>
    <t>SACAPUNTA</t>
  </si>
  <si>
    <t>SEPARADOR CARPETA 8 1/2" X 11"</t>
  </si>
  <si>
    <t>SET BANDEJA P/ESCRITORIO</t>
  </si>
  <si>
    <t>SOBRE BLANCO 9" X 6" CON LOGO IMPRESO</t>
  </si>
  <si>
    <t>SOBRE BLANCO CON LOGO IMPRESO</t>
  </si>
  <si>
    <t>SOBRE BLANCO CON LOGO Y VENTANA</t>
  </si>
  <si>
    <t>SOBRE CON LOGO 9" X 12"</t>
  </si>
  <si>
    <t>SOBRE CON LOGO TIPO CARTA</t>
  </si>
  <si>
    <t>SOBRE CORREO INTERNO 8"1/2"X11"</t>
  </si>
  <si>
    <t>SOBRE MANILA 10" X 13"</t>
  </si>
  <si>
    <t>SOBRE MANILA 10" X 15"</t>
  </si>
  <si>
    <t>SOBRE MANILA 14" X 16"</t>
  </si>
  <si>
    <t>SOBRE MANILA 6 1/2" X 9 1/2"</t>
  </si>
  <si>
    <t>SOBRE MANILA 6 X 9</t>
  </si>
  <si>
    <t>STICK PEGAMENTO 40GR</t>
  </si>
  <si>
    <t>TIJERA</t>
  </si>
  <si>
    <t>2005400</t>
  </si>
  <si>
    <t>AZUCAR BLANCA</t>
  </si>
  <si>
    <t>LB</t>
  </si>
  <si>
    <t>2005434</t>
  </si>
  <si>
    <t>AZUCAR PARA DIETA</t>
  </si>
  <si>
    <t>2005401</t>
  </si>
  <si>
    <t>CAFE</t>
  </si>
  <si>
    <t>2005435</t>
  </si>
  <si>
    <t>CREMORA</t>
  </si>
  <si>
    <t>2005405</t>
  </si>
  <si>
    <t xml:space="preserve">SERVILLETA </t>
  </si>
  <si>
    <t>2005511</t>
  </si>
  <si>
    <t>TE FRIO</t>
  </si>
  <si>
    <t>2005510</t>
  </si>
  <si>
    <t>VASOS DESECHABLES NO 3 (100/1)</t>
  </si>
  <si>
    <t>2005419</t>
  </si>
  <si>
    <t>VASOS DESECHABLES NO 7 (50/1)</t>
  </si>
  <si>
    <t>Codigo</t>
  </si>
  <si>
    <t>Utensilios de cocina</t>
  </si>
  <si>
    <t>CA</t>
  </si>
  <si>
    <t>Mobiliarios y equipos</t>
  </si>
  <si>
    <t>Gerencia Mercadeo</t>
  </si>
  <si>
    <t>Completar este cuadro con las adecuaciones necesarias para realizar en el año 2016.</t>
  </si>
  <si>
    <t>Dirección Proyectos Financiados</t>
  </si>
  <si>
    <t>N110801000</t>
  </si>
  <si>
    <t>N110810100</t>
  </si>
  <si>
    <t xml:space="preserve">Gerencia de Gestión Comercial y Reducción de Pérdidas </t>
  </si>
  <si>
    <t xml:space="preserve">Gerencia de Ingenieria y Obra </t>
  </si>
  <si>
    <t xml:space="preserve">Gastos Materiales de Limpieza y Aseo </t>
  </si>
  <si>
    <t>Gastos de Seguridad y Vigilancia</t>
  </si>
  <si>
    <t>Gastos de Limpieza</t>
  </si>
  <si>
    <t>N110230100</t>
  </si>
  <si>
    <t>Dirección Compra de Energía y Regulación</t>
  </si>
  <si>
    <t>N110430100</t>
  </si>
  <si>
    <t>N110212203</t>
  </si>
  <si>
    <t>Terrenos</t>
  </si>
  <si>
    <t>Edificios</t>
  </si>
  <si>
    <t>Mejoras en Propiedad</t>
  </si>
  <si>
    <t>Mobiliarios y Equipo</t>
  </si>
  <si>
    <t>Equipos de Transportes</t>
  </si>
  <si>
    <t xml:space="preserve">Maquinarias y Equipo </t>
  </si>
  <si>
    <t>Sueldos y Salarios</t>
  </si>
  <si>
    <t>Beneficios Marginales</t>
  </si>
  <si>
    <t>Incentivos al Personal</t>
  </si>
  <si>
    <t>Capacitación y Adiestram.</t>
  </si>
  <si>
    <t>Atenciones al Empleados</t>
  </si>
  <si>
    <t>Gastos x Uniformes</t>
  </si>
  <si>
    <t>Reparación y Mantenimientos Edificaciones</t>
  </si>
  <si>
    <t>Reparación y manten. Mobiliarios y Equip</t>
  </si>
  <si>
    <t>Reparación y manten. Maquinarias y Equip</t>
  </si>
  <si>
    <t>Reparación y manten. Vehículos y Equipos</t>
  </si>
  <si>
    <t>Reparación y Mantenimientos Otros Equipo</t>
  </si>
  <si>
    <t>Reparación y Mant. Mejoras Propiedad Arrendadas</t>
  </si>
  <si>
    <t>Teléfonos y Comunicaciones</t>
  </si>
  <si>
    <t>Gastos Suministros y Materiales de Ofici</t>
  </si>
  <si>
    <t>Gastos Asistencias Médicas (DGH)</t>
  </si>
  <si>
    <t>Utensilios de Cocina</t>
  </si>
  <si>
    <t>Material de Primeros Auxilios</t>
  </si>
  <si>
    <t>Uniformes</t>
  </si>
  <si>
    <t>Alquiler_Vehiculos</t>
  </si>
  <si>
    <t>Alquiler_Equipos</t>
  </si>
  <si>
    <t>Alquiler_Vehículos_Empleados</t>
  </si>
  <si>
    <t>Dirección Finanzas</t>
  </si>
  <si>
    <t>Gerencia Tesorería</t>
  </si>
  <si>
    <t>Dirección Reducción de Pérdidas</t>
  </si>
  <si>
    <t>Dirección de R. Pérdidas</t>
  </si>
  <si>
    <t>Gcia Técnica de Reduccción de Pérdidas</t>
  </si>
  <si>
    <t>Gerencia de Análisis y Estudios de Reducción de Pérdidas</t>
  </si>
  <si>
    <t>Gerencia de Ingeniería</t>
  </si>
  <si>
    <t>Gerencia de Gestión de Negocios</t>
  </si>
  <si>
    <t>Gcia. Pérdidas Sector Santiago</t>
  </si>
  <si>
    <t>Ejecutado</t>
  </si>
  <si>
    <t>Ejecutado 2014</t>
  </si>
  <si>
    <t>Tasa de Cambio 2015</t>
  </si>
  <si>
    <t>Tasa de Cambio 2016</t>
  </si>
  <si>
    <t>Presupuesto (modificado)</t>
  </si>
  <si>
    <t>Presupuesto (original)</t>
  </si>
  <si>
    <t>Variación</t>
  </si>
  <si>
    <t>Original vs. ppto 2016</t>
  </si>
  <si>
    <t>Modificado vs. ppto 2016</t>
  </si>
  <si>
    <t>Monto backup.</t>
  </si>
  <si>
    <t>Monto según proyección 2015.</t>
  </si>
  <si>
    <t>Se redujo por la compra realizada en el 2015, como también adecuaciones correspondiente.</t>
  </si>
  <si>
    <t>Observación</t>
  </si>
  <si>
    <t>Monto de acuerdo a la proyección del año 2015, mas un aumento de un 20%.</t>
  </si>
  <si>
    <t>Incremento aprox. 10% brigada poda.</t>
  </si>
  <si>
    <t>Se redujo el monto existente en la comercial de proyecto levantamiento de postes. Se indicó RD$2 MM para ISO.</t>
  </si>
  <si>
    <t>Monto según proyección 2015, incremento de un 10%. Pendiente revisar por JF.</t>
  </si>
  <si>
    <t>Aumento en Linktech y ensombrado de factura según proyección 2015.</t>
  </si>
  <si>
    <t>Gastos Contratos Servicios Técnicos</t>
  </si>
  <si>
    <t>A GH se le indicó RD$13 MM.</t>
  </si>
  <si>
    <t>Monto de brigada según proyección 2015 y aumento de un 10%.</t>
  </si>
  <si>
    <t>Monto según proyección 2015 (se traslada diferencia a Planificación).</t>
  </si>
  <si>
    <t>Dirección Seguridad Fisica</t>
  </si>
  <si>
    <t>Cuenta</t>
  </si>
  <si>
    <t>Descripción</t>
  </si>
  <si>
    <t>Colocar en cuenta</t>
  </si>
  <si>
    <t>Real</t>
  </si>
  <si>
    <t>Transferir</t>
  </si>
  <si>
    <t>Gastos Suministros y Materiales de Oficina</t>
  </si>
  <si>
    <t>TOTAL</t>
  </si>
  <si>
    <t>A</t>
  </si>
  <si>
    <t>B</t>
  </si>
  <si>
    <t>Renglón</t>
  </si>
  <si>
    <t>Cierre (aproximado</t>
  </si>
  <si>
    <t xml:space="preserve">      Gastos de Personal</t>
  </si>
  <si>
    <t xml:space="preserve">      Reparaciones Y Mantenimientos</t>
  </si>
  <si>
    <t xml:space="preserve">      Alquileres</t>
  </si>
  <si>
    <t xml:space="preserve">      Honorarios y Trabajos Contratado</t>
  </si>
  <si>
    <t xml:space="preserve">      Suministros y Servicios</t>
  </si>
  <si>
    <t xml:space="preserve">      Marketing y Relaciones Publicas</t>
  </si>
  <si>
    <t xml:space="preserve">      Pagos Anticipados</t>
  </si>
  <si>
    <t>Presupuesto 2016</t>
  </si>
  <si>
    <t>C</t>
  </si>
  <si>
    <t>% Var.    (C vs. A)</t>
  </si>
  <si>
    <t>% Var.    (C vs. B)</t>
  </si>
  <si>
    <t>RD$</t>
  </si>
  <si>
    <t>Presupuesto Planificado</t>
  </si>
  <si>
    <t>Presupuesto actual</t>
  </si>
  <si>
    <t xml:space="preserve">        Total RD$</t>
  </si>
  <si>
    <t xml:space="preserve">        Total US$</t>
  </si>
  <si>
    <t>CeBe</t>
  </si>
  <si>
    <t>Monto</t>
  </si>
  <si>
    <t>Ngeneral</t>
  </si>
  <si>
    <t xml:space="preserve">Edenorte General </t>
  </si>
  <si>
    <t/>
  </si>
  <si>
    <t>Consejo Directivo</t>
  </si>
  <si>
    <t>Gerencia de Cobranzas Centralizadas</t>
  </si>
  <si>
    <t>Gerencia de Servicios Comerciales Centralizados</t>
  </si>
  <si>
    <t>Gerencia Proyectos Comerciales</t>
  </si>
  <si>
    <t>Gerencia Técnica Comercial</t>
  </si>
  <si>
    <t>Gerencia Gestión Social</t>
  </si>
  <si>
    <t>Dirección de Auditoria Interna</t>
  </si>
  <si>
    <t>Direcc.  Finanzas</t>
  </si>
  <si>
    <t xml:space="preserve">Gerencia Contabilidad </t>
  </si>
  <si>
    <t>Gerencia Validación de Cobranzas</t>
  </si>
  <si>
    <t>Dirección de Proyectos Financiados</t>
  </si>
  <si>
    <t>G. Comercial y Pérd</t>
  </si>
  <si>
    <t>Gerencia de Ingenieria y Obra</t>
  </si>
  <si>
    <t>Dirección de Reducción de Pérdidas</t>
  </si>
  <si>
    <t>Gerencia Grandes Suministros</t>
  </si>
  <si>
    <t xml:space="preserve">Dirección de Seguridad Fisica </t>
  </si>
  <si>
    <t>Dirección de Servicios Jurídicos</t>
  </si>
  <si>
    <t>Gerencia de Energía</t>
  </si>
  <si>
    <t>Gerencia de Obras</t>
  </si>
  <si>
    <t>Gerencia Técnica de Distribución</t>
  </si>
  <si>
    <t>Dirección Planificación y Control Gestión</t>
  </si>
  <si>
    <t>Dirección Tecnología de la Información</t>
  </si>
  <si>
    <t>Infraestructura</t>
  </si>
  <si>
    <t>Gerencia Comercialización SELV</t>
  </si>
  <si>
    <t>Oficina Comercial La Vega I</t>
  </si>
  <si>
    <t>Oficina Comercial la Vega II</t>
  </si>
  <si>
    <t>Oficina Comercial BONAO</t>
  </si>
  <si>
    <t>Oficina Ex PRA Sector La Vega</t>
  </si>
  <si>
    <t>Gerencia Comercialización SEPP</t>
  </si>
  <si>
    <t>Oficina Ex PRA Sector Puerto Plata</t>
  </si>
  <si>
    <t>Gerencia Comercialización SESF</t>
  </si>
  <si>
    <t>Oficina Comercial Samaná</t>
  </si>
  <si>
    <t>Oficina Ex PRA Sector San Francisco</t>
  </si>
  <si>
    <t>Gerencia Comercialización SEST</t>
  </si>
  <si>
    <t>Oficina Tamboril</t>
  </si>
  <si>
    <t>OOCC Los Reyes (Jacagua)</t>
  </si>
  <si>
    <t>Oficina Ex PRA Sector Santiago</t>
  </si>
  <si>
    <t>Cienfuego y Ingenio Abajo SEST</t>
  </si>
  <si>
    <t>Gerencia Comercialización SEVM</t>
  </si>
  <si>
    <t>Ofic.Comercial Santiago Rodríguez</t>
  </si>
  <si>
    <t>Gerencia de Mantenimiento de Redes, La Vega</t>
  </si>
  <si>
    <t>Gerencia de Mantenimiento de Redes, Mao</t>
  </si>
  <si>
    <t>Gerencia de Mantenimiento de Redes, Puerto Plata</t>
  </si>
  <si>
    <t>Gerencia de Mantenimiento de Redes, San Francisco</t>
  </si>
  <si>
    <t>Gerencia de Mantenimiento de Redes, Santiago</t>
  </si>
  <si>
    <t>Gerencia de Reducción de Pérdidas , La Vega</t>
  </si>
  <si>
    <t>Gerencia de Reducción de Pérdidas ,Santiago</t>
  </si>
  <si>
    <t>Gerencia de Reducción de Pérdidas, Mao</t>
  </si>
  <si>
    <t>Gerencia de Reducción de Pérdidas, Puerto Plata</t>
  </si>
  <si>
    <t>Gerencia de Reducción de Pérdidas, San Francisco</t>
  </si>
  <si>
    <t>SUELDO</t>
  </si>
  <si>
    <t>Capacitación</t>
  </si>
  <si>
    <t>Alquiler de vehículo empleado</t>
  </si>
  <si>
    <t>Incentivo</t>
  </si>
  <si>
    <t xml:space="preserve">Beneficio Marginales </t>
  </si>
  <si>
    <t xml:space="preserve">   Dirección/ Gerencia</t>
  </si>
  <si>
    <t xml:space="preserve">Presupuesto </t>
  </si>
  <si>
    <t xml:space="preserve">  Consejo de Administración</t>
  </si>
  <si>
    <t xml:space="preserve">  Gerencia General</t>
  </si>
  <si>
    <t xml:space="preserve">  Direccion Auditoria Interna</t>
  </si>
  <si>
    <t xml:space="preserve"> Gerencia  Relaciones Pública </t>
  </si>
  <si>
    <t xml:space="preserve"> Gerencia Mercadeo</t>
  </si>
  <si>
    <t xml:space="preserve">  Dirección Planificación y Control</t>
  </si>
  <si>
    <t xml:space="preserve">  Direccion Tecnología e Información</t>
  </si>
  <si>
    <t xml:space="preserve">  Dirección Servicios Jurídicos</t>
  </si>
  <si>
    <t xml:space="preserve">  Dirección Seguridad</t>
  </si>
  <si>
    <t xml:space="preserve">  Dirección Gestión Humana</t>
  </si>
  <si>
    <t xml:space="preserve">  Dirección Finanzas</t>
  </si>
  <si>
    <t xml:space="preserve">  Dirección Logística</t>
  </si>
  <si>
    <t xml:space="preserve">  Direccion de Distribución</t>
  </si>
  <si>
    <t xml:space="preserve">  Dirección Proyectos Financiados</t>
  </si>
  <si>
    <t xml:space="preserve">  Dirección Reducción de Pérdidas</t>
  </si>
  <si>
    <t xml:space="preserve">  Dirección  Compra de Energía</t>
  </si>
  <si>
    <t xml:space="preserve">  Dirección Comercial</t>
  </si>
  <si>
    <t xml:space="preserve">  Ngeneral</t>
  </si>
  <si>
    <t>Total</t>
  </si>
  <si>
    <t>US$</t>
  </si>
  <si>
    <t>Otras gratificaciones</t>
  </si>
  <si>
    <t>Instalaciones eléctricas</t>
  </si>
  <si>
    <t>Comisiones y gastos bancarios</t>
  </si>
  <si>
    <t>Otros gastos operativos de instituciones empresariales</t>
  </si>
  <si>
    <t>Otros seguros</t>
  </si>
  <si>
    <t>Edificios no residenciales</t>
  </si>
  <si>
    <t>Obras de energía</t>
  </si>
  <si>
    <t>Otros equipos</t>
  </si>
  <si>
    <t>Equipo computacional</t>
  </si>
  <si>
    <t>Muebles de oficina y estantería</t>
  </si>
  <si>
    <t>Automóviles y camiones</t>
  </si>
  <si>
    <t>Informáticas</t>
  </si>
  <si>
    <t>Sueldos fijos</t>
  </si>
  <si>
    <t>Viáticos dentro del país</t>
  </si>
  <si>
    <t>Servicios de capacitación</t>
  </si>
  <si>
    <t>Viaticos fuera del país</t>
  </si>
  <si>
    <t>Obras menores en edificaciones</t>
  </si>
  <si>
    <t>Mantenimiento y reparación de muebles y equipos de oficina</t>
  </si>
  <si>
    <t>Mantenimiento y reparación de equipos de producción</t>
  </si>
  <si>
    <t>Mantenimiento y reparación de equipo de comunicación</t>
  </si>
  <si>
    <t>Mantenimiento y reparación de equipos de transporte, tracción y elevación</t>
  </si>
  <si>
    <t>Mantenimiento y reparación de equipo para computación</t>
  </si>
  <si>
    <t>Otros servicios técnicos profesionales</t>
  </si>
  <si>
    <t>Servicios jurídicos</t>
  </si>
  <si>
    <t>Servicios de contabilidad y auditoría</t>
  </si>
  <si>
    <t>Teléfono local</t>
  </si>
  <si>
    <t>Combustibles y lubricantes</t>
  </si>
  <si>
    <t>Utiles de escritorio, oficina informática y de enseñanza</t>
  </si>
  <si>
    <t>Impresión y encuadernación</t>
  </si>
  <si>
    <t>Limpieza e higiene</t>
  </si>
  <si>
    <t>Compensación servicios de seguridad</t>
  </si>
  <si>
    <t>Servicios sanitarios médicos y veterinarios</t>
  </si>
  <si>
    <t>Limpieza, desmalezamiento de tierras y terrenos</t>
  </si>
  <si>
    <t>Prendas de vestir</t>
  </si>
  <si>
    <t>Peaje</t>
  </si>
  <si>
    <t>Otros gastos por indemnizaciones y compensaciones</t>
  </si>
  <si>
    <t>Productos y Utiles Varios  n.i.p</t>
  </si>
  <si>
    <t>Servicios de manejo y embalaje</t>
  </si>
  <si>
    <t>Gastos judiciales</t>
  </si>
  <si>
    <t>Libros, revistas y periódicos</t>
  </si>
  <si>
    <t>Festividades</t>
  </si>
  <si>
    <t>Utiles de cocina y comedor</t>
  </si>
  <si>
    <t>Productos medicinales para uso humano</t>
  </si>
  <si>
    <t>Alquileres de equipos de transporte, tracción y elevación</t>
  </si>
  <si>
    <t>Alquilleres y rentas de edificios y locales</t>
  </si>
  <si>
    <t>Alquiler de equipo de comunicación</t>
  </si>
  <si>
    <t>Otros alquileres</t>
  </si>
  <si>
    <t>Publicidad y propaganda</t>
  </si>
  <si>
    <t>Venta de energía eléctrica</t>
  </si>
  <si>
    <t>Energía eléctrica</t>
  </si>
  <si>
    <t>Derechos</t>
  </si>
  <si>
    <t xml:space="preserve">TOTAL INGRESOS RD$ </t>
  </si>
  <si>
    <t>TOTAL  RD$</t>
  </si>
  <si>
    <t>Maquinaria y equipo industrial</t>
  </si>
  <si>
    <t>2.1.1.1.01</t>
  </si>
  <si>
    <t>2.1.2.2.05</t>
  </si>
  <si>
    <t>2.1.4.2.04</t>
  </si>
  <si>
    <t>2.2.1.3</t>
  </si>
  <si>
    <t>2.2.1.6.1</t>
  </si>
  <si>
    <t>2.2.1.7</t>
  </si>
  <si>
    <t>2.2.2.1</t>
  </si>
  <si>
    <t>2.2.2.2</t>
  </si>
  <si>
    <t>2.2.3.1.01</t>
  </si>
  <si>
    <t>2.2.3.2.01</t>
  </si>
  <si>
    <t>2.2.4.3.02</t>
  </si>
  <si>
    <t>2.2.4.4</t>
  </si>
  <si>
    <t>2.2.5.1.01</t>
  </si>
  <si>
    <t>2.2.5.3.03</t>
  </si>
  <si>
    <t>2.2.5.4</t>
  </si>
  <si>
    <t>2.2.5.8</t>
  </si>
  <si>
    <t>2.2.6.9</t>
  </si>
  <si>
    <t>2.2.7.1.01</t>
  </si>
  <si>
    <t>2.2.7.1.03</t>
  </si>
  <si>
    <t>2.2.7.1.06</t>
  </si>
  <si>
    <t>2.2.7.2.01</t>
  </si>
  <si>
    <t>2.2.7.2.02</t>
  </si>
  <si>
    <t>2.2.7.2.05</t>
  </si>
  <si>
    <t>2.2.7.2.06</t>
  </si>
  <si>
    <t>2.2.7.2.07</t>
  </si>
  <si>
    <t>2.2.8.1</t>
  </si>
  <si>
    <t>2.2.8.2.01</t>
  </si>
  <si>
    <t>2.2.8.3.01</t>
  </si>
  <si>
    <t>2.2.8.5.03</t>
  </si>
  <si>
    <t>2.2.8.6.02</t>
  </si>
  <si>
    <t>2.2.8.7.02</t>
  </si>
  <si>
    <t>2.2.8.7.03</t>
  </si>
  <si>
    <t>2.2.8.7.04</t>
  </si>
  <si>
    <t>2.2.8.7.06</t>
  </si>
  <si>
    <t>2.2.8.8.02</t>
  </si>
  <si>
    <t>2.2.8.9.04</t>
  </si>
  <si>
    <t>2.2.8.9.05</t>
  </si>
  <si>
    <t>2.3.2.3</t>
  </si>
  <si>
    <t>2.3.3.4</t>
  </si>
  <si>
    <t>2.3.4.1</t>
  </si>
  <si>
    <t>2.3.7.1</t>
  </si>
  <si>
    <t>2.3.9.2.01</t>
  </si>
  <si>
    <t>2.3.9.5.01</t>
  </si>
  <si>
    <t>2.3.9.9.01</t>
  </si>
  <si>
    <t>2.6.1.1</t>
  </si>
  <si>
    <t>2.6.1.3.01</t>
  </si>
  <si>
    <t>2.6.4.1</t>
  </si>
  <si>
    <t>2.6.5.2</t>
  </si>
  <si>
    <t>2.6.5.8</t>
  </si>
  <si>
    <t>2.6.8.8.01</t>
  </si>
  <si>
    <t>2.6.9.2</t>
  </si>
  <si>
    <t>2.7.2.2</t>
  </si>
  <si>
    <t>Ingresos  2016</t>
  </si>
  <si>
    <t>1.5.2.2.04</t>
  </si>
  <si>
    <t>2.2.1.6.01</t>
  </si>
  <si>
    <t>EDENORTE DOMINICANA S,A.</t>
  </si>
  <si>
    <t>Presupuesto:</t>
  </si>
  <si>
    <t>Ejecución mes:</t>
  </si>
  <si>
    <t>Concepto:</t>
  </si>
  <si>
    <t>Gastos operativos e Inversión no ligada a Proyecto, Inversión y Aporte Gobierno RD$</t>
  </si>
  <si>
    <t>Año 2018</t>
  </si>
  <si>
    <t>1.5.1.2</t>
  </si>
  <si>
    <t>VENTAS SERVICIOS DEL ESTADO</t>
  </si>
  <si>
    <t>INGRESOS</t>
  </si>
  <si>
    <t>Descripción de Ingresos</t>
  </si>
  <si>
    <r>
      <rPr>
        <b/>
        <u/>
        <sz val="14"/>
        <color theme="1"/>
        <rFont val="Calibri"/>
        <family val="2"/>
        <scheme val="minor"/>
      </rPr>
      <t>Nota</t>
    </r>
    <r>
      <rPr>
        <b/>
        <sz val="14"/>
        <color theme="1"/>
        <rFont val="Calibri"/>
        <family val="2"/>
        <scheme val="minor"/>
      </rPr>
      <t xml:space="preserve">: </t>
    </r>
    <r>
      <rPr>
        <sz val="14"/>
        <color theme="1"/>
        <rFont val="Calibri"/>
        <family val="2"/>
        <scheme val="minor"/>
      </rPr>
      <t>destacar que son datos preliminares ya que aún contabilidad está registrado facturas en dicho  periodo.</t>
    </r>
  </si>
  <si>
    <t>Otros ingresos diversos</t>
  </si>
  <si>
    <t>1.6.1.4.1.99</t>
  </si>
  <si>
    <t>1.5.2.2.13</t>
  </si>
  <si>
    <t>1.4.1.2</t>
  </si>
  <si>
    <t>TRANSFERENCIAS/APORTACIONES CORRIENTES RECIBIDAS DEL GOBIERNO CENTRAL</t>
  </si>
  <si>
    <t>1.4.1.2.01</t>
  </si>
  <si>
    <t>Del gobierno central</t>
  </si>
  <si>
    <t>DESCRIPCIÓN DE EGRESOS</t>
  </si>
  <si>
    <t>Código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</si>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</sst>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(* #,##0.00_);_(* \(#,##0.00\);_(* &quot;-&quot;??_);_(@_)"/>
    <numFmt numFmtId="164" formatCode="_-* #,##0.00\ _€_-;\-* #,##0.00\ _€_-;_-* &quot;-&quot;??\ _€_-;_-@_-"/>
    <numFmt numFmtId="165" formatCode="#,##0.00_-;#,##0.00\-;&quot; &quot;"/>
    <numFmt numFmtId="166" formatCode="#,##0_-;#,##0\-;&quot; &quot;"/>
    <numFmt numFmtId="167" formatCode="0.0%"/>
    <numFmt numFmtId="168" formatCode="0.000_)"/>
    <numFmt numFmtId="169" formatCode="_(&quot;Rp.&quot;* #,##0_);_(&quot;Rp.&quot;* \(#,##0\);_(&quot;Rp.&quot;* &quot;-&quot;_);_(@_)"/>
    <numFmt numFmtId="170" formatCode="\ \ _•\–\ \ \ \ @"/>
    <numFmt numFmtId="171" formatCode="#,##0.0%\);\(#,##0.0%\)"/>
    <numFmt numFmtId="172" formatCode="_([$€-2]* #,##0.00_);_([$€-2]* \(#,##0.00\);_([$€-2]* &quot;-&quot;??_)"/>
    <numFmt numFmtId="173" formatCode="0.000000"/>
    <numFmt numFmtId="174" formatCode="_-&quot;£&quot;* #,##0_-;\-&quot;£&quot;* #,##0_-;_-&quot;£&quot;* &quot;-&quot;_-;_-@_-"/>
    <numFmt numFmtId="175" formatCode="_-&quot;£&quot;* #,##0.00_-;\-&quot;£&quot;* #,##0.00_-;_-&quot;£&quot;* &quot;-&quot;??_-;_-@_-"/>
    <numFmt numFmtId="176" formatCode="_(* #,##0.00000_);_(* \(#,##0.00000\);_(* &quot;-&quot;??_);_(@_)"/>
    <numFmt numFmtId="177" formatCode="_(* #,##0_);_(* \(#,##0\);_(* &quot;-&quot;??_);_(@_)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b/>
      <sz val="11"/>
      <name val="Century Gothic"/>
      <family val="2"/>
    </font>
    <font>
      <b/>
      <sz val="10"/>
      <color theme="0"/>
      <name val="Century Gothic"/>
      <family val="2"/>
    </font>
    <font>
      <sz val="10"/>
      <color rgb="FFFF0000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entury Gothic"/>
      <family val="2"/>
    </font>
    <font>
      <b/>
      <i/>
      <sz val="10"/>
      <color theme="0"/>
      <name val="Century Gothic"/>
      <family val="2"/>
    </font>
    <font>
      <b/>
      <sz val="10"/>
      <color rgb="FF0070C0"/>
      <name val="Century Gothic"/>
      <family val="2"/>
    </font>
    <font>
      <b/>
      <u/>
      <sz val="10"/>
      <name val="Century Gothic"/>
      <family val="2"/>
    </font>
    <font>
      <b/>
      <u/>
      <sz val="10"/>
      <color theme="0"/>
      <name val="Century Gothic"/>
      <family val="2"/>
    </font>
    <font>
      <sz val="9"/>
      <name val="Calibri"/>
      <family val="2"/>
    </font>
    <font>
      <sz val="1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b/>
      <sz val="11"/>
      <name val="Calibri Light"/>
      <family val="2"/>
    </font>
    <font>
      <sz val="11"/>
      <name val="Calibri Light"/>
      <family val="2"/>
    </font>
    <font>
      <sz val="10"/>
      <color theme="1"/>
      <name val="Calibri Light"/>
      <family val="2"/>
    </font>
    <font>
      <b/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color rgb="FF00000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rgb="FFFFFFFF"/>
      <name val="Arial Narrow"/>
      <family val="2"/>
    </font>
    <font>
      <b/>
      <sz val="10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4"/>
      <color rgb="FF31869B"/>
      <name val="Aparajita"/>
      <family val="2"/>
    </font>
    <font>
      <b/>
      <sz val="14"/>
      <color rgb="FFFFFFFF"/>
      <name val="Aparajita"/>
      <family val="2"/>
    </font>
    <font>
      <sz val="14"/>
      <color rgb="FF000000"/>
      <name val="Aparajita"/>
      <family val="2"/>
    </font>
    <font>
      <b/>
      <sz val="14"/>
      <color rgb="FF31869B"/>
      <name val="Aparajita"/>
      <family val="2"/>
    </font>
    <font>
      <sz val="14"/>
      <color theme="1"/>
      <name val="Aparajita"/>
      <family val="2"/>
    </font>
    <font>
      <sz val="11"/>
      <color indexed="8"/>
      <name val="Calibri"/>
      <family val="2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1"/>
      <color indexed="14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sz val="11"/>
      <name val="Times"/>
    </font>
    <font>
      <sz val="12"/>
      <name val="Times New Roman"/>
      <family val="1"/>
    </font>
    <font>
      <sz val="10"/>
      <name val="Times New Roman"/>
      <family val="1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2"/>
      <name val="Arial"/>
      <family val="2"/>
    </font>
    <font>
      <b/>
      <sz val="15"/>
      <color indexed="62"/>
      <name val="Tahoma"/>
      <family val="2"/>
    </font>
    <font>
      <b/>
      <sz val="13"/>
      <color indexed="62"/>
      <name val="Tahoma"/>
      <family val="2"/>
    </font>
    <font>
      <b/>
      <sz val="11"/>
      <color indexed="62"/>
      <name val="Tahoma"/>
      <family val="2"/>
    </font>
    <font>
      <b/>
      <sz val="10"/>
      <name val="Arial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b/>
      <sz val="11"/>
      <color indexed="63"/>
      <name val="Tahoma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sz val="11"/>
      <color indexed="10"/>
      <name val="Tahom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b/>
      <sz val="16"/>
      <name val="Century Gothic"/>
      <family val="2"/>
    </font>
    <font>
      <b/>
      <sz val="12"/>
      <color theme="1"/>
      <name val="Century Gothic"/>
      <family val="2"/>
    </font>
    <font>
      <b/>
      <sz val="14"/>
      <color theme="0"/>
      <name val="Century Gothic"/>
      <family val="2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u/>
      <sz val="16"/>
      <name val="Century Gothic"/>
      <family val="2"/>
    </font>
    <font>
      <sz val="11"/>
      <name val="Century Gothic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Century Gothic"/>
      <family val="2"/>
    </font>
    <font>
      <sz val="16"/>
      <name val="Century Gothic"/>
      <family val="2"/>
    </font>
    <font>
      <sz val="9"/>
      <color rgb="FF000000"/>
      <name val="Cambria"/>
      <family val="1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rgb="FF00AF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" fillId="0" borderId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15" borderId="0" applyNumberFormat="0" applyBorder="0" applyAlignment="0" applyProtection="0"/>
    <xf numFmtId="0" fontId="40" fillId="17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21" borderId="0" applyNumberFormat="0" applyBorder="0" applyAlignment="0" applyProtection="0"/>
    <xf numFmtId="0" fontId="40" fillId="15" borderId="0" applyNumberFormat="0" applyBorder="0" applyAlignment="0" applyProtection="0"/>
    <xf numFmtId="0" fontId="40" fillId="22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1" fillId="23" borderId="0" applyNumberFormat="0" applyBorder="0" applyAlignment="0" applyProtection="0"/>
    <xf numFmtId="0" fontId="42" fillId="13" borderId="18" applyNumberFormat="0" applyAlignment="0" applyProtection="0"/>
    <xf numFmtId="0" fontId="43" fillId="24" borderId="19" applyNumberFormat="0" applyAlignment="0" applyProtection="0"/>
    <xf numFmtId="168" fontId="44" fillId="0" borderId="0"/>
    <xf numFmtId="169" fontId="5" fillId="0" borderId="0" applyFont="0" applyFill="0" applyBorder="0" applyAlignment="0" applyProtection="0"/>
    <xf numFmtId="170" fontId="45" fillId="0" borderId="0" applyFont="0" applyFill="0" applyBorder="0" applyAlignment="0" applyProtection="0"/>
    <xf numFmtId="171" fontId="46" fillId="0" borderId="0"/>
    <xf numFmtId="172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25" borderId="0" applyNumberFormat="0" applyBorder="0" applyAlignment="0" applyProtection="0"/>
    <xf numFmtId="0" fontId="49" fillId="0" borderId="16" applyNumberFormat="0" applyAlignment="0" applyProtection="0">
      <alignment horizontal="left" vertical="center"/>
    </xf>
    <xf numFmtId="0" fontId="49" fillId="0" borderId="6">
      <alignment horizontal="left" vertical="center"/>
    </xf>
    <xf numFmtId="0" fontId="50" fillId="0" borderId="20" applyNumberFormat="0" applyFill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/>
    <xf numFmtId="0" fontId="54" fillId="14" borderId="18" applyNumberFormat="0" applyAlignment="0" applyProtection="0"/>
    <xf numFmtId="0" fontId="55" fillId="0" borderId="23" applyNumberFormat="0" applyFill="0" applyAlignment="0" applyProtection="0"/>
    <xf numFmtId="0" fontId="5" fillId="26" borderId="24" applyNumberFormat="0" applyFont="0" applyAlignment="0" applyProtection="0"/>
    <xf numFmtId="0" fontId="56" fillId="13" borderId="25" applyNumberFormat="0" applyAlignment="0" applyProtection="0"/>
    <xf numFmtId="10" fontId="5" fillId="0" borderId="0" applyFont="0" applyFill="0" applyBorder="0" applyAlignment="0" applyProtection="0"/>
    <xf numFmtId="0" fontId="57" fillId="0" borderId="0" applyNumberFormat="0" applyFont="0" applyFill="0" applyBorder="0" applyAlignment="0" applyProtection="0">
      <alignment horizontal="left"/>
    </xf>
    <xf numFmtId="15" fontId="57" fillId="0" borderId="0" applyFont="0" applyFill="0" applyBorder="0" applyAlignment="0" applyProtection="0"/>
    <xf numFmtId="4" fontId="57" fillId="0" borderId="0" applyFont="0" applyFill="0" applyBorder="0" applyAlignment="0" applyProtection="0"/>
    <xf numFmtId="0" fontId="58" fillId="0" borderId="17">
      <alignment horizontal="center"/>
    </xf>
    <xf numFmtId="3" fontId="57" fillId="0" borderId="0" applyFont="0" applyFill="0" applyBorder="0" applyAlignment="0" applyProtection="0"/>
    <xf numFmtId="0" fontId="57" fillId="27" borderId="0" applyNumberFormat="0" applyFont="0" applyBorder="0" applyAlignment="0" applyProtection="0"/>
    <xf numFmtId="0" fontId="5" fillId="28" borderId="0"/>
    <xf numFmtId="173" fontId="5" fillId="0" borderId="0">
      <alignment horizontal="left" wrapText="1"/>
    </xf>
    <xf numFmtId="0" fontId="59" fillId="0" borderId="0" applyNumberForma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38" fillId="15" borderId="0" applyNumberFormat="0" applyBorder="0" applyAlignment="0" applyProtection="0"/>
    <xf numFmtId="0" fontId="38" fillId="23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0" borderId="0" applyNumberFormat="0" applyBorder="0" applyAlignment="0" applyProtection="0"/>
    <xf numFmtId="0" fontId="38" fillId="31" borderId="0" applyNumberFormat="0" applyBorder="0" applyAlignment="0" applyProtection="0"/>
    <xf numFmtId="0" fontId="38" fillId="29" borderId="0" applyNumberFormat="0" applyBorder="0" applyAlignment="0" applyProtection="0"/>
    <xf numFmtId="0" fontId="38" fillId="18" borderId="0" applyNumberFormat="0" applyBorder="0" applyAlignment="0" applyProtection="0"/>
    <xf numFmtId="0" fontId="38" fillId="32" borderId="0" applyNumberFormat="0" applyBorder="0" applyAlignment="0" applyProtection="0"/>
    <xf numFmtId="0" fontId="61" fillId="33" borderId="0" applyNumberFormat="0" applyBorder="0" applyAlignment="0" applyProtection="0"/>
    <xf numFmtId="0" fontId="61" fillId="20" borderId="0" applyNumberFormat="0" applyBorder="0" applyAlignment="0" applyProtection="0"/>
    <xf numFmtId="0" fontId="61" fillId="31" borderId="0" applyNumberFormat="0" applyBorder="0" applyAlignment="0" applyProtection="0"/>
    <xf numFmtId="0" fontId="61" fillId="34" borderId="0" applyNumberFormat="0" applyBorder="0" applyAlignment="0" applyProtection="0"/>
    <xf numFmtId="0" fontId="61" fillId="19" borderId="0" applyNumberFormat="0" applyBorder="0" applyAlignment="0" applyProtection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4" borderId="0" applyNumberFormat="0" applyBorder="0" applyAlignment="0" applyProtection="0"/>
    <xf numFmtId="0" fontId="61" fillId="19" borderId="0" applyNumberFormat="0" applyBorder="0" applyAlignment="0" applyProtection="0"/>
    <xf numFmtId="0" fontId="61" fillId="39" borderId="0" applyNumberFormat="0" applyBorder="0" applyAlignment="0" applyProtection="0"/>
    <xf numFmtId="0" fontId="62" fillId="23" borderId="0" applyNumberFormat="0" applyBorder="0" applyAlignment="0" applyProtection="0"/>
    <xf numFmtId="0" fontId="63" fillId="17" borderId="18" applyNumberFormat="0" applyAlignment="0" applyProtection="0"/>
    <xf numFmtId="0" fontId="64" fillId="24" borderId="19" applyNumberFormat="0" applyAlignment="0" applyProtection="0"/>
    <xf numFmtId="0" fontId="65" fillId="0" borderId="0" applyNumberFormat="0" applyFill="0" applyBorder="0" applyAlignment="0" applyProtection="0"/>
    <xf numFmtId="0" fontId="66" fillId="25" borderId="0" applyNumberFormat="0" applyBorder="0" applyAlignment="0" applyProtection="0"/>
    <xf numFmtId="0" fontId="67" fillId="0" borderId="26" applyNumberFormat="0" applyFill="0" applyAlignment="0" applyProtection="0"/>
    <xf numFmtId="0" fontId="68" fillId="0" borderId="21" applyNumberFormat="0" applyFill="0" applyAlignment="0" applyProtection="0"/>
    <xf numFmtId="0" fontId="69" fillId="0" borderId="27" applyNumberFormat="0" applyFill="0" applyAlignment="0" applyProtection="0"/>
    <xf numFmtId="0" fontId="69" fillId="0" borderId="0" applyNumberFormat="0" applyFill="0" applyBorder="0" applyAlignment="0" applyProtection="0"/>
    <xf numFmtId="0" fontId="70" fillId="14" borderId="18" applyNumberFormat="0" applyAlignment="0" applyProtection="0"/>
    <xf numFmtId="0" fontId="71" fillId="0" borderId="23" applyNumberFormat="0" applyFill="0" applyAlignment="0" applyProtection="0"/>
    <xf numFmtId="43" fontId="5" fillId="0" borderId="0" applyFont="0" applyFill="0" applyBorder="0" applyAlignment="0" applyProtection="0"/>
    <xf numFmtId="0" fontId="72" fillId="26" borderId="0" applyNumberFormat="0" applyBorder="0" applyAlignment="0" applyProtection="0"/>
    <xf numFmtId="0" fontId="38" fillId="40" borderId="24" applyNumberFormat="0" applyFont="0" applyAlignment="0" applyProtection="0"/>
    <xf numFmtId="0" fontId="73" fillId="17" borderId="25" applyNumberFormat="0" applyAlignment="0" applyProtection="0"/>
    <xf numFmtId="9" fontId="5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8" applyNumberFormat="0" applyFill="0" applyAlignment="0" applyProtection="0"/>
    <xf numFmtId="0" fontId="76" fillId="0" borderId="0" applyNumberFormat="0" applyFill="0" applyBorder="0" applyAlignment="0" applyProtection="0"/>
    <xf numFmtId="0" fontId="42" fillId="13" borderId="18" applyNumberFormat="0" applyAlignment="0" applyProtection="0"/>
    <xf numFmtId="0" fontId="54" fillId="14" borderId="18" applyNumberFormat="0" applyAlignment="0" applyProtection="0"/>
    <xf numFmtId="0" fontId="5" fillId="26" borderId="24" applyNumberFormat="0" applyFont="0" applyAlignment="0" applyProtection="0"/>
    <xf numFmtId="0" fontId="56" fillId="13" borderId="25" applyNumberFormat="0" applyAlignment="0" applyProtection="0"/>
    <xf numFmtId="0" fontId="38" fillId="0" borderId="0"/>
  </cellStyleXfs>
  <cellXfs count="282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Fill="1"/>
    <xf numFmtId="0" fontId="2" fillId="0" borderId="3" xfId="0" applyFont="1" applyBorder="1"/>
    <xf numFmtId="43" fontId="3" fillId="0" borderId="1" xfId="1" applyFont="1" applyBorder="1"/>
    <xf numFmtId="0" fontId="2" fillId="0" borderId="0" xfId="0" applyFont="1" applyBorder="1"/>
    <xf numFmtId="0" fontId="2" fillId="0" borderId="0" xfId="0" applyFont="1" applyFill="1" applyAlignment="1">
      <alignment horizontal="right"/>
    </xf>
    <xf numFmtId="0" fontId="2" fillId="2" borderId="0" xfId="0" applyFont="1" applyFill="1"/>
    <xf numFmtId="0" fontId="2" fillId="2" borderId="3" xfId="0" applyFont="1" applyFill="1" applyBorder="1"/>
    <xf numFmtId="0" fontId="3" fillId="2" borderId="0" xfId="0" applyFont="1" applyFill="1"/>
    <xf numFmtId="43" fontId="3" fillId="2" borderId="1" xfId="1" applyFont="1" applyFill="1" applyBorder="1"/>
    <xf numFmtId="1" fontId="2" fillId="2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wrapText="1"/>
    </xf>
    <xf numFmtId="0" fontId="2" fillId="3" borderId="3" xfId="0" applyFont="1" applyFill="1" applyBorder="1"/>
    <xf numFmtId="0" fontId="8" fillId="3" borderId="3" xfId="0" applyFont="1" applyFill="1" applyBorder="1" applyAlignment="1">
      <alignment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43" fontId="4" fillId="5" borderId="1" xfId="1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4" fillId="5" borderId="0" xfId="0" applyFont="1" applyFill="1"/>
    <xf numFmtId="43" fontId="4" fillId="5" borderId="0" xfId="0" applyNumberFormat="1" applyFont="1" applyFill="1" applyBorder="1" applyAlignment="1">
      <alignment horizontal="center" wrapText="1"/>
    </xf>
    <xf numFmtId="43" fontId="4" fillId="5" borderId="0" xfId="1" applyFont="1" applyFill="1" applyBorder="1" applyAlignment="1">
      <alignment horizontal="center" wrapText="1"/>
    </xf>
    <xf numFmtId="2" fontId="7" fillId="4" borderId="0" xfId="0" applyNumberFormat="1" applyFont="1" applyFill="1" applyAlignment="1">
      <alignment horizontal="left"/>
    </xf>
    <xf numFmtId="0" fontId="7" fillId="4" borderId="0" xfId="0" applyFont="1" applyFill="1" applyAlignment="1">
      <alignment wrapText="1"/>
    </xf>
    <xf numFmtId="0" fontId="4" fillId="3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2" fillId="3" borderId="0" xfId="0" applyFont="1" applyFill="1"/>
    <xf numFmtId="0" fontId="13" fillId="3" borderId="0" xfId="0" applyFont="1" applyFill="1"/>
    <xf numFmtId="0" fontId="13" fillId="3" borderId="3" xfId="0" applyFont="1" applyFill="1" applyBorder="1"/>
    <xf numFmtId="1" fontId="3" fillId="3" borderId="4" xfId="0" applyNumberFormat="1" applyFont="1" applyFill="1" applyBorder="1"/>
    <xf numFmtId="0" fontId="4" fillId="3" borderId="0" xfId="0" applyFont="1" applyFill="1"/>
    <xf numFmtId="0" fontId="4" fillId="3" borderId="3" xfId="0" applyFont="1" applyFill="1" applyBorder="1"/>
    <xf numFmtId="0" fontId="4" fillId="3" borderId="3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3" fillId="3" borderId="5" xfId="0" applyFont="1" applyFill="1" applyBorder="1"/>
    <xf numFmtId="0" fontId="2" fillId="3" borderId="0" xfId="0" applyFont="1" applyFill="1" applyBorder="1"/>
    <xf numFmtId="1" fontId="3" fillId="3" borderId="1" xfId="0" applyNumberFormat="1" applyFont="1" applyFill="1" applyBorder="1"/>
    <xf numFmtId="0" fontId="3" fillId="3" borderId="1" xfId="0" applyFont="1" applyFill="1" applyBorder="1"/>
    <xf numFmtId="0" fontId="14" fillId="3" borderId="0" xfId="0" applyFont="1" applyFill="1"/>
    <xf numFmtId="0" fontId="13" fillId="3" borderId="1" xfId="0" applyFont="1" applyFill="1" applyBorder="1"/>
    <xf numFmtId="0" fontId="3" fillId="3" borderId="0" xfId="0" applyFont="1" applyFill="1" applyBorder="1"/>
    <xf numFmtId="0" fontId="11" fillId="3" borderId="0" xfId="0" applyFont="1" applyFill="1" applyAlignment="1">
      <alignment horizontal="center"/>
    </xf>
    <xf numFmtId="0" fontId="2" fillId="3" borderId="1" xfId="0" applyFont="1" applyFill="1" applyBorder="1"/>
    <xf numFmtId="0" fontId="4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wrapText="1"/>
    </xf>
    <xf numFmtId="0" fontId="2" fillId="5" borderId="0" xfId="0" applyFont="1" applyFill="1"/>
    <xf numFmtId="0" fontId="15" fillId="4" borderId="0" xfId="0" applyFont="1" applyFill="1"/>
    <xf numFmtId="1" fontId="4" fillId="0" borderId="0" xfId="2" applyNumberFormat="1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13" fillId="3" borderId="0" xfId="0" applyFont="1" applyFill="1" applyBorder="1"/>
    <xf numFmtId="1" fontId="3" fillId="3" borderId="1" xfId="0" applyNumberFormat="1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" fontId="4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43" fontId="2" fillId="0" borderId="3" xfId="1" applyFont="1" applyBorder="1"/>
    <xf numFmtId="43" fontId="0" fillId="0" borderId="7" xfId="1" applyFont="1" applyFill="1" applyBorder="1"/>
    <xf numFmtId="4" fontId="2" fillId="0" borderId="3" xfId="0" applyNumberFormat="1" applyFont="1" applyBorder="1"/>
    <xf numFmtId="0" fontId="2" fillId="2" borderId="1" xfId="0" applyFont="1" applyFill="1" applyBorder="1"/>
    <xf numFmtId="43" fontId="2" fillId="0" borderId="1" xfId="1" applyFont="1" applyBorder="1"/>
    <xf numFmtId="43" fontId="2" fillId="2" borderId="3" xfId="1" applyFont="1" applyFill="1" applyBorder="1"/>
    <xf numFmtId="4" fontId="2" fillId="2" borderId="3" xfId="0" applyNumberFormat="1" applyFont="1" applyFill="1" applyBorder="1"/>
    <xf numFmtId="43" fontId="3" fillId="3" borderId="1" xfId="1" applyFont="1" applyFill="1" applyBorder="1"/>
    <xf numFmtId="165" fontId="0" fillId="7" borderId="8" xfId="0" applyNumberFormat="1" applyFont="1" applyFill="1" applyBorder="1"/>
    <xf numFmtId="43" fontId="0" fillId="0" borderId="1" xfId="1" applyFont="1" applyFill="1" applyBorder="1"/>
    <xf numFmtId="43" fontId="2" fillId="7" borderId="3" xfId="1" applyFont="1" applyFill="1" applyBorder="1"/>
    <xf numFmtId="43" fontId="4" fillId="0" borderId="3" xfId="1" applyFont="1" applyBorder="1"/>
    <xf numFmtId="43" fontId="17" fillId="0" borderId="7" xfId="1" applyFont="1" applyBorder="1"/>
    <xf numFmtId="43" fontId="2" fillId="8" borderId="3" xfId="1" applyFont="1" applyFill="1" applyBorder="1"/>
    <xf numFmtId="43" fontId="4" fillId="8" borderId="3" xfId="1" applyFont="1" applyFill="1" applyBorder="1"/>
    <xf numFmtId="0" fontId="6" fillId="8" borderId="1" xfId="0" applyFont="1" applyFill="1" applyBorder="1" applyAlignment="1">
      <alignment horizontal="center" wrapText="1"/>
    </xf>
    <xf numFmtId="43" fontId="3" fillId="8" borderId="1" xfId="1" applyFont="1" applyFill="1" applyBorder="1"/>
    <xf numFmtId="43" fontId="11" fillId="8" borderId="1" xfId="1" applyFont="1" applyFill="1" applyBorder="1"/>
    <xf numFmtId="0" fontId="2" fillId="8" borderId="3" xfId="0" applyFont="1" applyFill="1" applyBorder="1"/>
    <xf numFmtId="0" fontId="2" fillId="8" borderId="1" xfId="0" applyFont="1" applyFill="1" applyBorder="1"/>
    <xf numFmtId="0" fontId="3" fillId="8" borderId="0" xfId="0" applyFont="1" applyFill="1"/>
    <xf numFmtId="43" fontId="11" fillId="2" borderId="1" xfId="1" applyFont="1" applyFill="1" applyBorder="1"/>
    <xf numFmtId="0" fontId="3" fillId="8" borderId="1" xfId="0" applyFont="1" applyFill="1" applyBorder="1"/>
    <xf numFmtId="43" fontId="11" fillId="6" borderId="1" xfId="1" applyFont="1" applyFill="1" applyBorder="1"/>
    <xf numFmtId="43" fontId="11" fillId="0" borderId="1" xfId="1" applyFont="1" applyBorder="1"/>
    <xf numFmtId="43" fontId="3" fillId="7" borderId="1" xfId="1" applyFont="1" applyFill="1" applyBorder="1"/>
    <xf numFmtId="4" fontId="0" fillId="0" borderId="1" xfId="0" applyNumberFormat="1" applyBorder="1"/>
    <xf numFmtId="43" fontId="3" fillId="0" borderId="0" xfId="1" applyFont="1"/>
    <xf numFmtId="43" fontId="0" fillId="0" borderId="1" xfId="1" applyFont="1" applyBorder="1"/>
    <xf numFmtId="165" fontId="18" fillId="2" borderId="7" xfId="0" applyNumberFormat="1" applyFont="1" applyFill="1" applyBorder="1"/>
    <xf numFmtId="165" fontId="18" fillId="2" borderId="1" xfId="0" applyNumberFormat="1" applyFont="1" applyFill="1" applyBorder="1"/>
    <xf numFmtId="0" fontId="3" fillId="0" borderId="1" xfId="0" applyFont="1" applyBorder="1"/>
    <xf numFmtId="0" fontId="3" fillId="2" borderId="1" xfId="0" applyFont="1" applyFill="1" applyBorder="1"/>
    <xf numFmtId="43" fontId="2" fillId="0" borderId="3" xfId="1" applyFont="1" applyFill="1" applyBorder="1"/>
    <xf numFmtId="0" fontId="2" fillId="0" borderId="3" xfId="0" applyFont="1" applyFill="1" applyBorder="1"/>
    <xf numFmtId="0" fontId="3" fillId="0" borderId="0" xfId="0" applyFont="1" applyFill="1"/>
    <xf numFmtId="0" fontId="3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11" fillId="9" borderId="1" xfId="1" applyFont="1" applyFill="1" applyBorder="1"/>
    <xf numFmtId="43" fontId="4" fillId="9" borderId="3" xfId="1" applyFont="1" applyFill="1" applyBorder="1"/>
    <xf numFmtId="165" fontId="19" fillId="9" borderId="8" xfId="0" applyNumberFormat="1" applyFont="1" applyFill="1" applyBorder="1"/>
    <xf numFmtId="43" fontId="2" fillId="9" borderId="3" xfId="1" applyFont="1" applyFill="1" applyBorder="1"/>
    <xf numFmtId="4" fontId="2" fillId="6" borderId="3" xfId="0" applyNumberFormat="1" applyFont="1" applyFill="1" applyBorder="1"/>
    <xf numFmtId="43" fontId="2" fillId="6" borderId="3" xfId="1" applyFont="1" applyFill="1" applyBorder="1"/>
    <xf numFmtId="43" fontId="3" fillId="10" borderId="1" xfId="1" applyFont="1" applyFill="1" applyBorder="1"/>
    <xf numFmtId="165" fontId="0" fillId="2" borderId="7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3" fontId="3" fillId="0" borderId="0" xfId="0" applyNumberFormat="1" applyFont="1"/>
    <xf numFmtId="43" fontId="3" fillId="2" borderId="7" xfId="1" applyFont="1" applyFill="1" applyBorder="1"/>
    <xf numFmtId="4" fontId="3" fillId="0" borderId="1" xfId="0" applyNumberFormat="1" applyFont="1" applyBorder="1"/>
    <xf numFmtId="43" fontId="3" fillId="0" borderId="1" xfId="0" applyNumberFormat="1" applyFont="1" applyBorder="1"/>
    <xf numFmtId="43" fontId="3" fillId="11" borderId="1" xfId="0" applyNumberFormat="1" applyFont="1" applyFill="1" applyBorder="1"/>
    <xf numFmtId="167" fontId="3" fillId="0" borderId="0" xfId="3" applyNumberFormat="1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43" fontId="3" fillId="6" borderId="1" xfId="1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164" fontId="22" fillId="0" borderId="1" xfId="4" applyFont="1" applyBorder="1"/>
    <xf numFmtId="0" fontId="23" fillId="0" borderId="13" xfId="0" applyFont="1" applyBorder="1"/>
    <xf numFmtId="164" fontId="24" fillId="0" borderId="13" xfId="0" applyNumberFormat="1" applyFont="1" applyBorder="1"/>
    <xf numFmtId="0" fontId="0" fillId="2" borderId="0" xfId="0" applyFill="1"/>
    <xf numFmtId="0" fontId="25" fillId="0" borderId="0" xfId="0" applyFont="1" applyAlignment="1">
      <alignment horizontal="center" vertical="center"/>
    </xf>
    <xf numFmtId="0" fontId="26" fillId="12" borderId="1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 wrapText="1"/>
    </xf>
    <xf numFmtId="164" fontId="27" fillId="2" borderId="1" xfId="4" applyFont="1" applyFill="1" applyBorder="1"/>
    <xf numFmtId="164" fontId="0" fillId="0" borderId="0" xfId="0" applyNumberFormat="1"/>
    <xf numFmtId="9" fontId="27" fillId="2" borderId="1" xfId="3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vertical="center"/>
    </xf>
    <xf numFmtId="164" fontId="28" fillId="5" borderId="1" xfId="0" applyNumberFormat="1" applyFont="1" applyFill="1" applyBorder="1" applyAlignment="1">
      <alignment vertical="center"/>
    </xf>
    <xf numFmtId="9" fontId="28" fillId="5" borderId="1" xfId="3" applyFont="1" applyFill="1" applyBorder="1" applyAlignment="1">
      <alignment horizontal="center" vertical="center"/>
    </xf>
    <xf numFmtId="9" fontId="19" fillId="0" borderId="0" xfId="3" applyFont="1"/>
    <xf numFmtId="4" fontId="28" fillId="5" borderId="1" xfId="0" applyNumberFormat="1" applyFont="1" applyFill="1" applyBorder="1" applyAlignment="1">
      <alignment horizontal="right" vertical="center"/>
    </xf>
    <xf numFmtId="164" fontId="27" fillId="2" borderId="1" xfId="4" applyFont="1" applyFill="1" applyBorder="1" applyAlignment="1">
      <alignment horizontal="center"/>
    </xf>
    <xf numFmtId="0" fontId="29" fillId="0" borderId="0" xfId="0" applyFont="1"/>
    <xf numFmtId="164" fontId="27" fillId="2" borderId="1" xfId="4" applyFont="1" applyFill="1" applyBorder="1" applyAlignment="1">
      <alignment horizontal="left"/>
    </xf>
    <xf numFmtId="0" fontId="27" fillId="2" borderId="1" xfId="0" applyFont="1" applyFill="1" applyBorder="1"/>
    <xf numFmtId="164" fontId="19" fillId="0" borderId="0" xfId="3" applyNumberFormat="1" applyFont="1"/>
    <xf numFmtId="9" fontId="27" fillId="2" borderId="1" xfId="3" applyNumberFormat="1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 wrapText="1"/>
    </xf>
    <xf numFmtId="0" fontId="26" fillId="12" borderId="1" xfId="0" applyFont="1" applyFill="1" applyBorder="1" applyAlignment="1">
      <alignment horizontal="center" wrapText="1"/>
    </xf>
    <xf numFmtId="0" fontId="19" fillId="11" borderId="1" xfId="0" applyFont="1" applyFill="1" applyBorder="1"/>
    <xf numFmtId="1" fontId="2" fillId="0" borderId="1" xfId="0" applyNumberFormat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4" fontId="0" fillId="0" borderId="0" xfId="0" applyNumberFormat="1"/>
    <xf numFmtId="0" fontId="0" fillId="0" borderId="1" xfId="0" applyBorder="1"/>
    <xf numFmtId="1" fontId="4" fillId="0" borderId="0" xfId="0" applyNumberFormat="1" applyFont="1" applyFill="1" applyBorder="1" applyAlignment="1">
      <alignment horizontal="left"/>
    </xf>
    <xf numFmtId="43" fontId="0" fillId="0" borderId="0" xfId="0" applyNumberFormat="1"/>
    <xf numFmtId="43" fontId="2" fillId="0" borderId="7" xfId="1" applyFont="1" applyFill="1" applyBorder="1" applyAlignment="1">
      <alignment horizontal="center"/>
    </xf>
    <xf numFmtId="0" fontId="26" fillId="12" borderId="1" xfId="0" applyFont="1" applyFill="1" applyBorder="1"/>
    <xf numFmtId="0" fontId="30" fillId="2" borderId="1" xfId="0" applyFont="1" applyFill="1" applyBorder="1"/>
    <xf numFmtId="43" fontId="0" fillId="0" borderId="0" xfId="1" applyFont="1"/>
    <xf numFmtId="164" fontId="27" fillId="2" borderId="1" xfId="4" applyFont="1" applyFill="1" applyBorder="1" applyAlignment="1">
      <alignment horizontal="right"/>
    </xf>
    <xf numFmtId="0" fontId="31" fillId="2" borderId="0" xfId="0" applyFont="1" applyFill="1"/>
    <xf numFmtId="164" fontId="27" fillId="2" borderId="1" xfId="4" applyFont="1" applyFill="1" applyBorder="1" applyAlignment="1">
      <alignment horizontal="justify" vertical="center" wrapText="1"/>
    </xf>
    <xf numFmtId="4" fontId="28" fillId="5" borderId="1" xfId="0" applyNumberFormat="1" applyFont="1" applyFill="1" applyBorder="1" applyAlignment="1">
      <alignment horizontal="right" vertical="center" wrapText="1"/>
    </xf>
    <xf numFmtId="164" fontId="27" fillId="2" borderId="1" xfId="4" applyFont="1" applyFill="1" applyBorder="1" applyAlignment="1">
      <alignment horizontal="center" vertical="justify"/>
    </xf>
    <xf numFmtId="4" fontId="28" fillId="5" borderId="1" xfId="0" applyNumberFormat="1" applyFont="1" applyFill="1" applyBorder="1" applyAlignment="1">
      <alignment vertical="justify"/>
    </xf>
    <xf numFmtId="0" fontId="3" fillId="0" borderId="0" xfId="0" applyFont="1" applyProtection="1"/>
    <xf numFmtId="0" fontId="3" fillId="2" borderId="0" xfId="0" applyFont="1" applyFill="1" applyProtection="1"/>
    <xf numFmtId="0" fontId="2" fillId="0" borderId="0" xfId="0" applyFont="1" applyProtection="1"/>
    <xf numFmtId="0" fontId="3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1" fontId="2" fillId="0" borderId="0" xfId="0" applyNumberFormat="1" applyFont="1" applyAlignment="1" applyProtection="1">
      <alignment horizontal="center"/>
    </xf>
    <xf numFmtId="1" fontId="82" fillId="2" borderId="0" xfId="0" applyNumberFormat="1" applyFont="1" applyFill="1" applyAlignment="1" applyProtection="1">
      <alignment horizontal="left" vertical="center"/>
    </xf>
    <xf numFmtId="1" fontId="87" fillId="2" borderId="0" xfId="0" applyNumberFormat="1" applyFont="1" applyFill="1" applyAlignment="1" applyProtection="1">
      <alignment horizontal="left" vertical="center"/>
    </xf>
    <xf numFmtId="0" fontId="83" fillId="2" borderId="0" xfId="0" applyFont="1" applyFill="1" applyAlignment="1" applyProtection="1">
      <alignment vertical="center"/>
    </xf>
    <xf numFmtId="0" fontId="0" fillId="0" borderId="0" xfId="0" applyProtection="1"/>
    <xf numFmtId="0" fontId="77" fillId="4" borderId="29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79" fillId="2" borderId="33" xfId="0" applyFont="1" applyFill="1" applyBorder="1" applyProtection="1"/>
    <xf numFmtId="164" fontId="85" fillId="2" borderId="1" xfId="4" applyFont="1" applyFill="1" applyBorder="1" applyProtection="1"/>
    <xf numFmtId="43" fontId="3" fillId="2" borderId="0" xfId="1" applyFont="1" applyFill="1" applyBorder="1" applyProtection="1"/>
    <xf numFmtId="0" fontId="79" fillId="2" borderId="30" xfId="0" applyFont="1" applyFill="1" applyBorder="1" applyProtection="1"/>
    <xf numFmtId="43" fontId="0" fillId="0" borderId="0" xfId="1" applyFont="1" applyProtection="1"/>
    <xf numFmtId="0" fontId="4" fillId="2" borderId="1" xfId="2" applyFont="1" applyFill="1" applyBorder="1" applyAlignment="1" applyProtection="1">
      <alignment horizontal="center"/>
    </xf>
    <xf numFmtId="0" fontId="79" fillId="2" borderId="30" xfId="2" applyFont="1" applyFill="1" applyBorder="1" applyProtection="1"/>
    <xf numFmtId="0" fontId="4" fillId="2" borderId="8" xfId="0" applyFont="1" applyFill="1" applyBorder="1" applyAlignment="1" applyProtection="1">
      <alignment horizontal="center"/>
    </xf>
    <xf numFmtId="0" fontId="79" fillId="2" borderId="31" xfId="0" applyFont="1" applyFill="1" applyBorder="1" applyProtection="1"/>
    <xf numFmtId="0" fontId="4" fillId="2" borderId="14" xfId="0" applyFont="1" applyFill="1" applyBorder="1" applyAlignment="1" applyProtection="1">
      <alignment horizontal="center"/>
    </xf>
    <xf numFmtId="0" fontId="80" fillId="2" borderId="32" xfId="0" applyFont="1" applyFill="1" applyBorder="1" applyProtection="1"/>
    <xf numFmtId="0" fontId="4" fillId="2" borderId="15" xfId="0" applyFont="1" applyFill="1" applyBorder="1" applyAlignment="1" applyProtection="1">
      <alignment horizontal="center"/>
    </xf>
    <xf numFmtId="0" fontId="0" fillId="0" borderId="0" xfId="0" applyFill="1" applyProtection="1"/>
    <xf numFmtId="0" fontId="4" fillId="0" borderId="1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/>
    </xf>
    <xf numFmtId="0" fontId="84" fillId="4" borderId="29" xfId="0" applyFont="1" applyFill="1" applyBorder="1" applyAlignment="1" applyProtection="1">
      <alignment horizontal="right"/>
    </xf>
    <xf numFmtId="43" fontId="78" fillId="5" borderId="34" xfId="0" applyNumberFormat="1" applyFont="1" applyFill="1" applyBorder="1" applyAlignment="1" applyProtection="1">
      <alignment horizontal="center" wrapText="1"/>
    </xf>
    <xf numFmtId="0" fontId="0" fillId="2" borderId="0" xfId="0" applyFill="1" applyProtection="1"/>
    <xf numFmtId="0" fontId="4" fillId="2" borderId="0" xfId="0" applyFont="1" applyFill="1" applyBorder="1" applyAlignment="1" applyProtection="1">
      <alignment horizontal="center"/>
    </xf>
    <xf numFmtId="0" fontId="78" fillId="2" borderId="0" xfId="0" applyFont="1" applyFill="1" applyBorder="1" applyProtection="1"/>
    <xf numFmtId="0" fontId="4" fillId="5" borderId="1" xfId="0" applyFont="1" applyFill="1" applyBorder="1" applyAlignment="1" applyProtection="1">
      <alignment horizontal="center"/>
    </xf>
    <xf numFmtId="0" fontId="81" fillId="0" borderId="0" xfId="0" applyFont="1" applyProtection="1"/>
    <xf numFmtId="0" fontId="78" fillId="2" borderId="3" xfId="0" applyFont="1" applyFill="1" applyBorder="1" applyProtection="1"/>
    <xf numFmtId="0" fontId="37" fillId="0" borderId="0" xfId="0" applyFont="1" applyAlignment="1" applyProtection="1">
      <alignment vertical="center"/>
    </xf>
    <xf numFmtId="43" fontId="0" fillId="2" borderId="0" xfId="1" applyFont="1" applyFill="1" applyBorder="1" applyProtection="1"/>
    <xf numFmtId="0" fontId="32" fillId="2" borderId="0" xfId="0" applyFont="1" applyFill="1" applyBorder="1" applyAlignment="1" applyProtection="1">
      <alignment wrapText="1"/>
    </xf>
    <xf numFmtId="0" fontId="34" fillId="2" borderId="0" xfId="0" applyFont="1" applyFill="1" applyBorder="1" applyAlignment="1" applyProtection="1">
      <alignment horizontal="center" vertical="center" wrapText="1" readingOrder="1"/>
    </xf>
    <xf numFmtId="0" fontId="0" fillId="2" borderId="0" xfId="0" applyFill="1" applyBorder="1" applyProtection="1"/>
    <xf numFmtId="43" fontId="35" fillId="2" borderId="0" xfId="0" applyNumberFormat="1" applyFont="1" applyFill="1" applyBorder="1" applyAlignment="1" applyProtection="1">
      <alignment horizontal="left" wrapText="1" readingOrder="1"/>
    </xf>
    <xf numFmtId="14" fontId="35" fillId="2" borderId="0" xfId="0" applyNumberFormat="1" applyFont="1" applyFill="1" applyBorder="1" applyAlignment="1" applyProtection="1">
      <alignment horizontal="left" wrapText="1" readingOrder="1"/>
    </xf>
    <xf numFmtId="0" fontId="36" fillId="2" borderId="0" xfId="0" applyFont="1" applyFill="1" applyBorder="1" applyAlignment="1" applyProtection="1">
      <alignment horizontal="left" wrapText="1" readingOrder="1"/>
    </xf>
    <xf numFmtId="0" fontId="33" fillId="2" borderId="0" xfId="0" applyFont="1" applyFill="1" applyBorder="1" applyAlignment="1" applyProtection="1">
      <alignment vertical="center"/>
    </xf>
    <xf numFmtId="43" fontId="81" fillId="2" borderId="0" xfId="1" applyFont="1" applyFill="1" applyProtection="1"/>
    <xf numFmtId="4" fontId="0" fillId="0" borderId="0" xfId="0" applyNumberFormat="1" applyProtection="1"/>
    <xf numFmtId="164" fontId="88" fillId="2" borderId="1" xfId="4" applyFont="1" applyFill="1" applyBorder="1" applyProtection="1"/>
    <xf numFmtId="164" fontId="85" fillId="2" borderId="15" xfId="4" applyFont="1" applyFill="1" applyBorder="1" applyProtection="1"/>
    <xf numFmtId="0" fontId="7" fillId="4" borderId="35" xfId="0" applyFont="1" applyFill="1" applyBorder="1" applyAlignment="1" applyProtection="1">
      <alignment horizontal="center" vertical="center" wrapText="1"/>
    </xf>
    <xf numFmtId="4" fontId="82" fillId="5" borderId="36" xfId="0" applyNumberFormat="1" applyFont="1" applyFill="1" applyBorder="1" applyAlignment="1" applyProtection="1">
      <alignment horizontal="center" vertical="center" wrapText="1"/>
    </xf>
    <xf numFmtId="43" fontId="78" fillId="2" borderId="1" xfId="2" applyNumberFormat="1" applyFont="1" applyFill="1" applyBorder="1" applyAlignment="1" applyProtection="1">
      <alignment horizontal="center" wrapText="1"/>
    </xf>
    <xf numFmtId="0" fontId="4" fillId="2" borderId="1" xfId="2" applyFont="1" applyFill="1" applyBorder="1" applyAlignment="1" applyProtection="1">
      <alignment horizontal="center" wrapText="1"/>
    </xf>
    <xf numFmtId="0" fontId="4" fillId="2" borderId="1" xfId="2" applyFont="1" applyFill="1" applyBorder="1" applyAlignment="1" applyProtection="1">
      <alignment horizontal="left"/>
    </xf>
    <xf numFmtId="0" fontId="84" fillId="4" borderId="42" xfId="2" applyFont="1" applyFill="1" applyBorder="1" applyAlignment="1" applyProtection="1">
      <alignment horizontal="center"/>
    </xf>
    <xf numFmtId="4" fontId="82" fillId="5" borderId="43" xfId="0" applyNumberFormat="1" applyFont="1" applyFill="1" applyBorder="1" applyAlignment="1" applyProtection="1">
      <alignment horizontal="center" vertical="center" wrapText="1"/>
    </xf>
    <xf numFmtId="0" fontId="78" fillId="2" borderId="1" xfId="2" applyFont="1" applyFill="1" applyBorder="1" applyProtection="1"/>
    <xf numFmtId="0" fontId="84" fillId="4" borderId="44" xfId="0" applyFont="1" applyFill="1" applyBorder="1" applyAlignment="1" applyProtection="1">
      <alignment horizontal="right"/>
    </xf>
    <xf numFmtId="43" fontId="78" fillId="5" borderId="45" xfId="0" applyNumberFormat="1" applyFont="1" applyFill="1" applyBorder="1" applyAlignment="1" applyProtection="1">
      <alignment horizontal="center" wrapText="1"/>
    </xf>
    <xf numFmtId="1" fontId="2" fillId="0" borderId="1" xfId="0" applyNumberFormat="1" applyFont="1" applyBorder="1" applyAlignment="1" applyProtection="1">
      <alignment horizontal="center"/>
    </xf>
    <xf numFmtId="1" fontId="92" fillId="0" borderId="0" xfId="0" applyNumberFormat="1" applyFont="1" applyAlignment="1" applyProtection="1">
      <alignment horizontal="center"/>
    </xf>
    <xf numFmtId="43" fontId="6" fillId="2" borderId="1" xfId="2" applyNumberFormat="1" applyFont="1" applyFill="1" applyBorder="1" applyAlignment="1" applyProtection="1">
      <alignment horizontal="center" wrapText="1"/>
    </xf>
    <xf numFmtId="43" fontId="2" fillId="0" borderId="0" xfId="1" applyFont="1" applyAlignment="1" applyProtection="1">
      <alignment horizontal="center"/>
    </xf>
    <xf numFmtId="177" fontId="1" fillId="0" borderId="0" xfId="1" applyNumberFormat="1" applyFont="1" applyAlignment="1">
      <alignment vertical="center"/>
    </xf>
    <xf numFmtId="2" fontId="2" fillId="0" borderId="0" xfId="0" applyNumberFormat="1" applyFont="1" applyAlignment="1" applyProtection="1">
      <alignment horizontal="center"/>
    </xf>
    <xf numFmtId="176" fontId="2" fillId="0" borderId="0" xfId="1" applyNumberFormat="1" applyFont="1" applyAlignment="1" applyProtection="1">
      <alignment horizontal="center"/>
    </xf>
    <xf numFmtId="43" fontId="93" fillId="0" borderId="0" xfId="1" applyFont="1" applyAlignment="1" applyProtection="1">
      <alignment horizontal="center"/>
    </xf>
    <xf numFmtId="0" fontId="78" fillId="2" borderId="1" xfId="2" applyFont="1" applyFill="1" applyBorder="1" applyAlignment="1" applyProtection="1">
      <alignment wrapText="1"/>
    </xf>
    <xf numFmtId="0" fontId="3" fillId="2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26" fillId="12" borderId="1" xfId="0" applyFont="1" applyFill="1" applyBorder="1" applyAlignment="1">
      <alignment horizontal="center" wrapText="1"/>
    </xf>
    <xf numFmtId="0" fontId="86" fillId="0" borderId="0" xfId="0" applyFont="1" applyAlignment="1" applyProtection="1">
      <alignment horizontal="center"/>
    </xf>
    <xf numFmtId="0" fontId="89" fillId="0" borderId="37" xfId="0" applyFont="1" applyBorder="1" applyAlignment="1" applyProtection="1">
      <alignment horizontal="left" vertical="center" wrapText="1"/>
    </xf>
    <xf numFmtId="0" fontId="89" fillId="0" borderId="38" xfId="0" applyFont="1" applyBorder="1" applyAlignment="1" applyProtection="1">
      <alignment horizontal="left" vertical="center" wrapText="1"/>
    </xf>
    <xf numFmtId="0" fontId="89" fillId="0" borderId="12" xfId="0" applyFont="1" applyBorder="1" applyAlignment="1" applyProtection="1">
      <alignment horizontal="left" vertical="center" wrapText="1"/>
    </xf>
    <xf numFmtId="0" fontId="89" fillId="0" borderId="39" xfId="0" applyFont="1" applyBorder="1" applyAlignment="1" applyProtection="1">
      <alignment horizontal="left" vertical="center" wrapText="1"/>
    </xf>
    <xf numFmtId="0" fontId="89" fillId="0" borderId="40" xfId="0" applyFont="1" applyBorder="1" applyAlignment="1" applyProtection="1">
      <alignment horizontal="left" vertical="center" wrapText="1"/>
    </xf>
    <xf numFmtId="0" fontId="89" fillId="0" borderId="41" xfId="0" applyFont="1" applyBorder="1" applyAlignment="1" applyProtection="1">
      <alignment horizontal="left" vertical="center" wrapText="1"/>
    </xf>
    <xf numFmtId="0" fontId="11" fillId="5" borderId="1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wrapText="1"/>
    </xf>
    <xf numFmtId="0" fontId="11" fillId="5" borderId="6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4" fontId="94" fillId="0" borderId="0" xfId="0" applyNumberFormat="1" applyFont="1"/>
    <xf numFmtId="1" fontId="79" fillId="0" borderId="0" xfId="0" applyNumberFormat="1" applyFont="1" applyAlignment="1" applyProtection="1">
      <alignment horizontal="center"/>
    </xf>
  </cellXfs>
  <cellStyles count="115">
    <cellStyle name="20% - Accent1" xfId="9"/>
    <cellStyle name="20% - Accent1 2" xfId="67"/>
    <cellStyle name="20% - Accent2" xfId="10"/>
    <cellStyle name="20% - Accent2 2" xfId="68"/>
    <cellStyle name="20% - Accent3" xfId="11"/>
    <cellStyle name="20% - Accent3 2" xfId="69"/>
    <cellStyle name="20% - Accent4" xfId="12"/>
    <cellStyle name="20% - Accent4 2" xfId="70"/>
    <cellStyle name="20% - Accent5" xfId="13"/>
    <cellStyle name="20% - Accent5 2" xfId="71"/>
    <cellStyle name="20% - Accent6" xfId="14"/>
    <cellStyle name="20% - Accent6 2" xfId="72"/>
    <cellStyle name="40% - Accent1" xfId="15"/>
    <cellStyle name="40% - Accent1 2" xfId="73"/>
    <cellStyle name="40% - Accent2" xfId="16"/>
    <cellStyle name="40% - Accent2 2" xfId="74"/>
    <cellStyle name="40% - Accent3" xfId="17"/>
    <cellStyle name="40% - Accent3 2" xfId="75"/>
    <cellStyle name="40% - Accent4" xfId="18"/>
    <cellStyle name="40% - Accent4 2" xfId="76"/>
    <cellStyle name="40% - Accent5" xfId="19"/>
    <cellStyle name="40% - Accent5 2" xfId="77"/>
    <cellStyle name="40% - Accent6" xfId="20"/>
    <cellStyle name="40% - Accent6 2" xfId="78"/>
    <cellStyle name="60% - Accent1" xfId="21"/>
    <cellStyle name="60% - Accent1 2" xfId="79"/>
    <cellStyle name="60% - Accent2" xfId="22"/>
    <cellStyle name="60% - Accent2 2" xfId="80"/>
    <cellStyle name="60% - Accent3" xfId="23"/>
    <cellStyle name="60% - Accent3 2" xfId="81"/>
    <cellStyle name="60% - Accent4" xfId="24"/>
    <cellStyle name="60% - Accent4 2" xfId="82"/>
    <cellStyle name="60% - Accent5" xfId="25"/>
    <cellStyle name="60% - Accent5 2" xfId="83"/>
    <cellStyle name="60% - Accent6" xfId="26"/>
    <cellStyle name="60% - Accent6 2" xfId="84"/>
    <cellStyle name="Accent1" xfId="27"/>
    <cellStyle name="Accent1 2" xfId="85"/>
    <cellStyle name="Accent2" xfId="28"/>
    <cellStyle name="Accent2 2" xfId="86"/>
    <cellStyle name="Accent3" xfId="29"/>
    <cellStyle name="Accent3 2" xfId="87"/>
    <cellStyle name="Accent4" xfId="30"/>
    <cellStyle name="Accent4 2" xfId="88"/>
    <cellStyle name="Accent5" xfId="31"/>
    <cellStyle name="Accent5 2" xfId="89"/>
    <cellStyle name="Accent6" xfId="32"/>
    <cellStyle name="Accent6 2" xfId="90"/>
    <cellStyle name="Bad" xfId="33"/>
    <cellStyle name="Bad 2" xfId="91"/>
    <cellStyle name="Calculation" xfId="34"/>
    <cellStyle name="Calculation 2" xfId="92"/>
    <cellStyle name="Calculation 3" xfId="110"/>
    <cellStyle name="Check Cell" xfId="35"/>
    <cellStyle name="Check Cell 2" xfId="93"/>
    <cellStyle name="Comma  - Style1" xfId="36"/>
    <cellStyle name="Comma 2 13" xfId="7"/>
    <cellStyle name="Currency [$0]" xfId="37"/>
    <cellStyle name="Dash" xfId="38"/>
    <cellStyle name="Date" xfId="39"/>
    <cellStyle name="Euro" xfId="40"/>
    <cellStyle name="Explanatory Text" xfId="41"/>
    <cellStyle name="Explanatory Text 2" xfId="94"/>
    <cellStyle name="Good" xfId="42"/>
    <cellStyle name="Good 2" xfId="95"/>
    <cellStyle name="Header1" xfId="43"/>
    <cellStyle name="Header2" xfId="44"/>
    <cellStyle name="Heading 1" xfId="45"/>
    <cellStyle name="Heading 1 2" xfId="96"/>
    <cellStyle name="Heading 2" xfId="46"/>
    <cellStyle name="Heading 2 2" xfId="97"/>
    <cellStyle name="Heading 3" xfId="47"/>
    <cellStyle name="Heading 3 2" xfId="98"/>
    <cellStyle name="Heading 4" xfId="48"/>
    <cellStyle name="Heading 4 2" xfId="99"/>
    <cellStyle name="Headings" xfId="49"/>
    <cellStyle name="Input" xfId="50"/>
    <cellStyle name="Input 2" xfId="100"/>
    <cellStyle name="Input 3" xfId="111"/>
    <cellStyle name="Linked Cell" xfId="51"/>
    <cellStyle name="Linked Cell 2" xfId="101"/>
    <cellStyle name="Millares" xfId="1" builtinId="3"/>
    <cellStyle name="Millares 2" xfId="4"/>
    <cellStyle name="Millares 2 2" xfId="102"/>
    <cellStyle name="Millares 3" xfId="6"/>
    <cellStyle name="Neutral 2" xfId="103"/>
    <cellStyle name="Normal" xfId="0" builtinId="0"/>
    <cellStyle name="Normal 2" xfId="8"/>
    <cellStyle name="Normal 2 109" xfId="114"/>
    <cellStyle name="Normal 3" xfId="2"/>
    <cellStyle name="Normal 33" xfId="5"/>
    <cellStyle name="Note" xfId="52"/>
    <cellStyle name="Note 2" xfId="104"/>
    <cellStyle name="Note 3" xfId="112"/>
    <cellStyle name="Output" xfId="53"/>
    <cellStyle name="Output 2" xfId="105"/>
    <cellStyle name="Output 3" xfId="113"/>
    <cellStyle name="Percent [2]" xfId="54"/>
    <cellStyle name="Porcentaje" xfId="3" builtinId="5"/>
    <cellStyle name="Porcentaje 2" xfId="106"/>
    <cellStyle name="PSChar" xfId="55"/>
    <cellStyle name="PSDate" xfId="56"/>
    <cellStyle name="PSDec" xfId="57"/>
    <cellStyle name="PSHeading" xfId="58"/>
    <cellStyle name="PSInt" xfId="59"/>
    <cellStyle name="PSSpacer" xfId="60"/>
    <cellStyle name="Standard_Anpassen der Amortisation" xfId="61"/>
    <cellStyle name="Style 1" xfId="62"/>
    <cellStyle name="Title" xfId="63"/>
    <cellStyle name="Title 2" xfId="107"/>
    <cellStyle name="Total 2" xfId="108"/>
    <cellStyle name="Währung [0]_Compiling Utility Macros" xfId="64"/>
    <cellStyle name="Währung_Compiling Utility Macros" xfId="65"/>
    <cellStyle name="Warning Text" xfId="66"/>
    <cellStyle name="Warning Text 2" xfId="109"/>
  </cellStyles>
  <dxfs count="0"/>
  <tableStyles count="0" defaultTableStyle="TableStyleMedium9" defaultPivotStyle="PivotStyleLight16"/>
  <colors>
    <mruColors>
      <color rgb="FF032366"/>
      <color rgb="FF00A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CCEA5C.58421B8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CCEA5C.58421B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112058</xdr:colOff>
      <xdr:row>0</xdr:row>
      <xdr:rowOff>67236</xdr:rowOff>
    </xdr:from>
    <xdr:to>
      <xdr:col>2</xdr:col>
      <xdr:colOff>1117786</xdr:colOff>
      <xdr:row>3</xdr:row>
      <xdr:rowOff>28899</xdr:rowOff>
    </xdr:to>
    <xdr:pic>
      <xdr:nvPicPr>
        <xdr:cNvPr id="2" name="Picture 1" descr="lgo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" y="67236"/>
          <a:ext cx="2059080" cy="465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6353681</xdr:colOff>
      <xdr:row>1</xdr:row>
      <xdr:rowOff>136072</xdr:rowOff>
    </xdr:from>
    <xdr:to>
      <xdr:col>3</xdr:col>
      <xdr:colOff>1319891</xdr:colOff>
      <xdr:row>5</xdr:row>
      <xdr:rowOff>40822</xdr:rowOff>
    </xdr:to>
    <xdr:pic>
      <xdr:nvPicPr>
        <xdr:cNvPr id="3" name="Picture 1" descr="lgo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0824" y="326572"/>
          <a:ext cx="212356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B137"/>
  <sheetViews>
    <sheetView showGridLines="0" zoomScale="85" zoomScaleNormal="85" workbookViewId="0">
      <pane xSplit="3" ySplit="8" topLeftCell="D21" activePane="bottomRight" state="frozen"/>
      <selection pane="topRight" activeCell="D1" sqref="D1"/>
      <selection pane="bottomLeft" activeCell="A9" sqref="A9"/>
      <selection pane="bottomRight" activeCell="A88" sqref="A88:XFD88"/>
    </sheetView>
  </sheetViews>
  <sheetFormatPr baseColWidth="10" defaultRowHeight="13.5"/>
  <cols>
    <col min="1" max="1" width="2.7109375" style="15" customWidth="1"/>
    <col min="2" max="2" width="16.5703125" style="1" customWidth="1"/>
    <col min="3" max="3" width="56.140625" style="1" customWidth="1"/>
    <col min="4" max="4" width="17" style="1" customWidth="1"/>
    <col min="5" max="5" width="18" style="1" customWidth="1"/>
    <col min="6" max="6" width="14.140625" style="1" customWidth="1"/>
    <col min="7" max="7" width="16.85546875" style="1" customWidth="1"/>
    <col min="8" max="10" width="14.140625" style="1" customWidth="1"/>
    <col min="11" max="13" width="16.85546875" style="1" customWidth="1"/>
    <col min="14" max="14" width="14.140625" style="1" customWidth="1"/>
    <col min="15" max="15" width="19.85546875" style="1" customWidth="1"/>
    <col min="16" max="21" width="14.140625" style="1" customWidth="1"/>
    <col min="22" max="22" width="14.85546875" style="1" bestFit="1" customWidth="1"/>
    <col min="23" max="23" width="16.85546875" style="1" customWidth="1"/>
    <col min="24" max="27" width="14.140625" style="1" customWidth="1"/>
    <col min="28" max="28" width="14.140625" style="2" bestFit="1" customWidth="1"/>
    <col min="29" max="29" width="13.85546875" style="2" bestFit="1" customWidth="1"/>
    <col min="30" max="30" width="13.42578125" style="2" bestFit="1" customWidth="1"/>
    <col min="31" max="31" width="17.7109375" style="2" bestFit="1" customWidth="1"/>
    <col min="32" max="32" width="13.140625" style="2" bestFit="1" customWidth="1"/>
    <col min="33" max="33" width="14.140625" style="2" bestFit="1" customWidth="1"/>
    <col min="34" max="34" width="14.140625" style="2" customWidth="1"/>
    <col min="35" max="35" width="17.7109375" style="2" customWidth="1"/>
    <col min="36" max="36" width="17.140625" style="2" customWidth="1"/>
    <col min="37" max="37" width="14.42578125" style="2" customWidth="1"/>
    <col min="38" max="38" width="15" style="2" customWidth="1"/>
    <col min="39" max="39" width="14.5703125" style="2" customWidth="1"/>
    <col min="40" max="40" width="12.85546875" style="2" bestFit="1" customWidth="1"/>
    <col min="41" max="41" width="13.42578125" style="2" bestFit="1" customWidth="1"/>
    <col min="42" max="42" width="12.85546875" style="2" bestFit="1" customWidth="1"/>
    <col min="43" max="43" width="14.42578125" style="2" bestFit="1" customWidth="1"/>
    <col min="44" max="46" width="13.140625" style="2" customWidth="1"/>
    <col min="47" max="47" width="13.85546875" style="2" bestFit="1" customWidth="1"/>
    <col min="48" max="48" width="14.42578125" style="2" bestFit="1" customWidth="1"/>
    <col min="49" max="49" width="14.140625" style="2" bestFit="1" customWidth="1"/>
    <col min="50" max="53" width="15" style="2" bestFit="1" customWidth="1"/>
    <col min="54" max="54" width="15.140625" style="2" bestFit="1" customWidth="1"/>
    <col min="55" max="55" width="15.140625" style="2" customWidth="1"/>
    <col min="56" max="56" width="18.140625" style="2" customWidth="1"/>
    <col min="57" max="57" width="15.140625" style="2" customWidth="1"/>
    <col min="58" max="58" width="14.140625" style="2" bestFit="1" customWidth="1"/>
    <col min="59" max="59" width="13.85546875" style="2" bestFit="1" customWidth="1"/>
    <col min="60" max="60" width="14.140625" style="2" bestFit="1" customWidth="1"/>
    <col min="61" max="61" width="15.42578125" style="2" bestFit="1" customWidth="1"/>
    <col min="62" max="62" width="13.140625" style="2" bestFit="1" customWidth="1"/>
    <col min="63" max="67" width="14.140625" style="2" bestFit="1" customWidth="1"/>
    <col min="68" max="68" width="15.140625" style="2" customWidth="1"/>
    <col min="69" max="69" width="13.140625" style="2" bestFit="1" customWidth="1"/>
    <col min="70" max="70" width="14.140625" style="2" customWidth="1"/>
    <col min="71" max="71" width="15.5703125" style="2" customWidth="1"/>
    <col min="72" max="77" width="14.140625" style="2" bestFit="1" customWidth="1"/>
    <col min="78" max="78" width="13.140625" style="2" bestFit="1" customWidth="1"/>
    <col min="79" max="79" width="13.85546875" style="2" bestFit="1" customWidth="1"/>
    <col min="80" max="80" width="14.140625" style="2" bestFit="1" customWidth="1"/>
    <col min="81" max="81" width="14.28515625" style="2" bestFit="1" customWidth="1"/>
    <col min="82" max="87" width="14.140625" style="2" bestFit="1" customWidth="1"/>
    <col min="88" max="88" width="12.85546875" style="2" bestFit="1" customWidth="1"/>
    <col min="89" max="95" width="14.28515625" style="2" bestFit="1" customWidth="1"/>
    <col min="96" max="96" width="13.28515625" style="2" bestFit="1" customWidth="1"/>
    <col min="97" max="97" width="13.140625" style="2" bestFit="1" customWidth="1"/>
    <col min="98" max="98" width="16.7109375" style="2" bestFit="1" customWidth="1"/>
    <col min="99" max="100" width="17.140625" style="2" customWidth="1"/>
    <col min="101" max="101" width="16.140625" style="2" bestFit="1" customWidth="1"/>
    <col min="102" max="102" width="16.5703125" style="2" bestFit="1" customWidth="1"/>
    <col min="103" max="103" width="17.28515625" style="2" hidden="1" customWidth="1"/>
    <col min="104" max="105" width="14.7109375" style="2" bestFit="1" customWidth="1"/>
    <col min="106" max="106" width="40.7109375" style="2" customWidth="1"/>
    <col min="107" max="16384" width="11.42578125" style="2"/>
  </cols>
  <sheetData>
    <row r="2" spans="1:106" s="109" customFormat="1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4" spans="1:106" s="112" customFormat="1" ht="51">
      <c r="A4" s="110"/>
      <c r="B4" s="111"/>
      <c r="C4" s="111"/>
      <c r="D4" s="60" t="s">
        <v>258</v>
      </c>
      <c r="E4" s="60" t="s">
        <v>259</v>
      </c>
      <c r="F4" s="60" t="s">
        <v>261</v>
      </c>
      <c r="G4" s="60" t="s">
        <v>565</v>
      </c>
      <c r="H4" s="60" t="s">
        <v>263</v>
      </c>
      <c r="I4" s="60" t="s">
        <v>265</v>
      </c>
      <c r="J4" s="60" t="s">
        <v>554</v>
      </c>
      <c r="K4" s="261" t="s">
        <v>267</v>
      </c>
      <c r="L4" s="262"/>
      <c r="M4" s="262"/>
      <c r="N4" s="263"/>
      <c r="O4" s="60" t="s">
        <v>273</v>
      </c>
      <c r="P4" s="60" t="s">
        <v>344</v>
      </c>
      <c r="Q4" s="60" t="s">
        <v>626</v>
      </c>
      <c r="R4" s="261" t="s">
        <v>595</v>
      </c>
      <c r="S4" s="262"/>
      <c r="T4" s="262"/>
      <c r="U4" s="263"/>
      <c r="V4" s="255" t="s">
        <v>286</v>
      </c>
      <c r="W4" s="256"/>
      <c r="X4" s="256"/>
      <c r="Y4" s="256"/>
      <c r="Z4" s="257"/>
      <c r="AA4" s="72" t="s">
        <v>296</v>
      </c>
      <c r="AB4" s="258" t="s">
        <v>245</v>
      </c>
      <c r="AC4" s="259"/>
      <c r="AD4" s="259"/>
      <c r="AE4" s="259"/>
      <c r="AF4" s="259"/>
      <c r="AG4" s="260"/>
      <c r="AH4" s="258" t="s">
        <v>597</v>
      </c>
      <c r="AI4" s="259"/>
      <c r="AJ4" s="259"/>
      <c r="AK4" s="259"/>
      <c r="AL4" s="259"/>
      <c r="AM4" s="259"/>
      <c r="AN4" s="259"/>
      <c r="AO4" s="259"/>
      <c r="AP4" s="259"/>
      <c r="AQ4" s="260"/>
      <c r="AR4" s="258" t="s">
        <v>309</v>
      </c>
      <c r="AS4" s="259"/>
      <c r="AT4" s="259"/>
      <c r="AU4" s="259"/>
      <c r="AV4" s="259"/>
      <c r="AW4" s="259"/>
      <c r="AX4" s="259"/>
      <c r="AY4" s="259"/>
      <c r="AZ4" s="259"/>
      <c r="BA4" s="259"/>
      <c r="BB4" s="260"/>
      <c r="BC4" s="266" t="s">
        <v>556</v>
      </c>
      <c r="BD4" s="267"/>
      <c r="BE4" s="267"/>
      <c r="BF4" s="265" t="s">
        <v>246</v>
      </c>
      <c r="BG4" s="265"/>
      <c r="BH4" s="265"/>
      <c r="BI4" s="265"/>
      <c r="BJ4" s="265"/>
      <c r="BK4" s="265" t="s">
        <v>247</v>
      </c>
      <c r="BL4" s="265"/>
      <c r="BM4" s="265"/>
      <c r="BN4" s="265"/>
      <c r="BO4" s="265"/>
      <c r="BP4" s="265"/>
      <c r="BQ4" s="265"/>
      <c r="BR4" s="265" t="s">
        <v>248</v>
      </c>
      <c r="BS4" s="265"/>
      <c r="BT4" s="265"/>
      <c r="BU4" s="265"/>
      <c r="BV4" s="265"/>
      <c r="BW4" s="265"/>
      <c r="BX4" s="265"/>
      <c r="BY4" s="265"/>
      <c r="BZ4" s="265"/>
      <c r="CA4" s="265"/>
      <c r="CB4" s="265"/>
      <c r="CC4" s="265" t="s">
        <v>249</v>
      </c>
      <c r="CD4" s="265"/>
      <c r="CE4" s="265"/>
      <c r="CF4" s="265"/>
      <c r="CG4" s="265"/>
      <c r="CH4" s="265"/>
      <c r="CI4" s="265"/>
      <c r="CJ4" s="265"/>
      <c r="CK4" s="265" t="s">
        <v>250</v>
      </c>
      <c r="CL4" s="265"/>
      <c r="CM4" s="265"/>
      <c r="CN4" s="265"/>
      <c r="CO4" s="265"/>
      <c r="CP4" s="265"/>
      <c r="CQ4" s="265"/>
      <c r="CR4" s="265"/>
      <c r="CS4" s="265"/>
    </row>
    <row r="5" spans="1:106" s="3" customFormat="1" ht="22.5" customHeight="1">
      <c r="A5" s="17"/>
      <c r="D5" s="4" t="s">
        <v>258</v>
      </c>
      <c r="E5" s="4" t="s">
        <v>260</v>
      </c>
      <c r="F5" s="4" t="s">
        <v>262</v>
      </c>
      <c r="G5" s="4" t="s">
        <v>564</v>
      </c>
      <c r="H5" s="4" t="s">
        <v>264</v>
      </c>
      <c r="I5" s="4" t="s">
        <v>266</v>
      </c>
      <c r="J5" s="4" t="s">
        <v>566</v>
      </c>
      <c r="K5" s="4" t="s">
        <v>268</v>
      </c>
      <c r="L5" s="4" t="s">
        <v>270</v>
      </c>
      <c r="M5" s="4" t="s">
        <v>271</v>
      </c>
      <c r="N5" s="4" t="s">
        <v>272</v>
      </c>
      <c r="O5" s="4" t="s">
        <v>274</v>
      </c>
      <c r="P5" s="59" t="s">
        <v>275</v>
      </c>
      <c r="Q5" s="59" t="s">
        <v>277</v>
      </c>
      <c r="R5" s="4" t="s">
        <v>279</v>
      </c>
      <c r="S5" s="4" t="s">
        <v>281</v>
      </c>
      <c r="T5" s="4" t="s">
        <v>283</v>
      </c>
      <c r="U5" s="4" t="s">
        <v>285</v>
      </c>
      <c r="V5" s="4" t="s">
        <v>291</v>
      </c>
      <c r="W5" s="4" t="s">
        <v>292</v>
      </c>
      <c r="X5" s="4" t="s">
        <v>293</v>
      </c>
      <c r="Y5" s="4" t="s">
        <v>294</v>
      </c>
      <c r="Z5" s="4" t="s">
        <v>295</v>
      </c>
      <c r="AA5" s="4" t="s">
        <v>297</v>
      </c>
      <c r="AB5" s="4" t="s">
        <v>99</v>
      </c>
      <c r="AC5" s="4" t="s">
        <v>100</v>
      </c>
      <c r="AD5" s="4" t="s">
        <v>101</v>
      </c>
      <c r="AE5" s="4" t="s">
        <v>102</v>
      </c>
      <c r="AF5" s="4" t="s">
        <v>103</v>
      </c>
      <c r="AG5" s="4" t="s">
        <v>104</v>
      </c>
      <c r="AH5" s="4" t="s">
        <v>321</v>
      </c>
      <c r="AI5" s="4" t="s">
        <v>322</v>
      </c>
      <c r="AJ5" s="4" t="s">
        <v>323</v>
      </c>
      <c r="AK5" s="4" t="s">
        <v>324</v>
      </c>
      <c r="AL5" s="4" t="s">
        <v>325</v>
      </c>
      <c r="AM5" s="4" t="s">
        <v>326</v>
      </c>
      <c r="AN5" s="4" t="s">
        <v>327</v>
      </c>
      <c r="AO5" s="4" t="s">
        <v>328</v>
      </c>
      <c r="AP5" s="4" t="s">
        <v>329</v>
      </c>
      <c r="AQ5" s="4" t="s">
        <v>330</v>
      </c>
      <c r="AR5" s="4" t="s">
        <v>332</v>
      </c>
      <c r="AS5" s="4" t="s">
        <v>333</v>
      </c>
      <c r="AT5" s="4" t="s">
        <v>335</v>
      </c>
      <c r="AU5" s="4" t="s">
        <v>336</v>
      </c>
      <c r="AV5" s="4" t="s">
        <v>337</v>
      </c>
      <c r="AW5" s="4" t="s">
        <v>338</v>
      </c>
      <c r="AX5" s="4" t="s">
        <v>339</v>
      </c>
      <c r="AY5" s="4" t="s">
        <v>340</v>
      </c>
      <c r="AZ5" s="4" t="s">
        <v>341</v>
      </c>
      <c r="BA5" s="4" t="s">
        <v>342</v>
      </c>
      <c r="BB5" s="4" t="s">
        <v>343</v>
      </c>
      <c r="BC5" s="4" t="s">
        <v>557</v>
      </c>
      <c r="BD5" s="4" t="s">
        <v>558</v>
      </c>
      <c r="BE5" s="69"/>
      <c r="BF5" s="4" t="s">
        <v>0</v>
      </c>
      <c r="BG5" s="4" t="s">
        <v>1</v>
      </c>
      <c r="BH5" s="4" t="s">
        <v>2</v>
      </c>
      <c r="BI5" s="4" t="s">
        <v>3</v>
      </c>
      <c r="BJ5" s="4" t="s">
        <v>4</v>
      </c>
      <c r="BK5" s="4" t="s">
        <v>105</v>
      </c>
      <c r="BL5" s="4" t="s">
        <v>106</v>
      </c>
      <c r="BM5" s="4" t="s">
        <v>107</v>
      </c>
      <c r="BN5" s="4" t="s">
        <v>108</v>
      </c>
      <c r="BO5" s="4" t="s">
        <v>109</v>
      </c>
      <c r="BP5" s="4" t="s">
        <v>110</v>
      </c>
      <c r="BQ5" s="4" t="s">
        <v>111</v>
      </c>
      <c r="BR5" s="4" t="s">
        <v>112</v>
      </c>
      <c r="BS5" s="4" t="s">
        <v>113</v>
      </c>
      <c r="BT5" s="4" t="s">
        <v>114</v>
      </c>
      <c r="BU5" s="4" t="s">
        <v>115</v>
      </c>
      <c r="BV5" s="4" t="s">
        <v>116</v>
      </c>
      <c r="BW5" s="4" t="s">
        <v>117</v>
      </c>
      <c r="BX5" s="4" t="s">
        <v>567</v>
      </c>
      <c r="BY5" s="4" t="s">
        <v>118</v>
      </c>
      <c r="BZ5" s="4" t="s">
        <v>119</v>
      </c>
      <c r="CA5" s="4" t="s">
        <v>120</v>
      </c>
      <c r="CB5" s="4" t="s">
        <v>121</v>
      </c>
      <c r="CC5" s="4" t="s">
        <v>122</v>
      </c>
      <c r="CD5" s="4" t="s">
        <v>123</v>
      </c>
      <c r="CE5" s="4" t="s">
        <v>124</v>
      </c>
      <c r="CF5" s="4" t="s">
        <v>125</v>
      </c>
      <c r="CG5" s="4" t="s">
        <v>126</v>
      </c>
      <c r="CH5" s="4" t="s">
        <v>127</v>
      </c>
      <c r="CI5" s="4" t="s">
        <v>128</v>
      </c>
      <c r="CJ5" s="4" t="s">
        <v>129</v>
      </c>
      <c r="CK5" s="4" t="s">
        <v>130</v>
      </c>
      <c r="CL5" s="4" t="s">
        <v>131</v>
      </c>
      <c r="CM5" s="4" t="s">
        <v>132</v>
      </c>
      <c r="CN5" s="4" t="s">
        <v>133</v>
      </c>
      <c r="CO5" s="4" t="s">
        <v>134</v>
      </c>
      <c r="CP5" s="4" t="s">
        <v>135</v>
      </c>
      <c r="CQ5" s="4" t="s">
        <v>136</v>
      </c>
      <c r="CR5" s="4" t="s">
        <v>137</v>
      </c>
      <c r="CS5" s="4" t="s">
        <v>138</v>
      </c>
      <c r="CT5" s="5"/>
      <c r="CU5" s="5"/>
      <c r="CV5" s="253">
        <v>2015</v>
      </c>
      <c r="CW5" s="264"/>
      <c r="CX5" s="254"/>
      <c r="CZ5" s="253" t="s">
        <v>610</v>
      </c>
      <c r="DA5" s="254"/>
    </row>
    <row r="6" spans="1:106" s="6" customFormat="1" ht="60.75" customHeight="1">
      <c r="A6" s="18"/>
      <c r="B6" s="23" t="s">
        <v>5</v>
      </c>
      <c r="C6" s="23" t="s">
        <v>244</v>
      </c>
      <c r="D6" s="23" t="s">
        <v>258</v>
      </c>
      <c r="E6" s="23" t="s">
        <v>259</v>
      </c>
      <c r="F6" s="23" t="s">
        <v>261</v>
      </c>
      <c r="G6" s="23" t="s">
        <v>565</v>
      </c>
      <c r="H6" s="23" t="s">
        <v>263</v>
      </c>
      <c r="I6" s="23" t="s">
        <v>265</v>
      </c>
      <c r="J6" s="23" t="s">
        <v>554</v>
      </c>
      <c r="K6" s="23" t="s">
        <v>267</v>
      </c>
      <c r="L6" s="23" t="s">
        <v>139</v>
      </c>
      <c r="M6" s="23" t="s">
        <v>269</v>
      </c>
      <c r="N6" s="23" t="s">
        <v>140</v>
      </c>
      <c r="O6" s="23" t="s">
        <v>273</v>
      </c>
      <c r="P6" s="23" t="s">
        <v>344</v>
      </c>
      <c r="Q6" s="23" t="s">
        <v>626</v>
      </c>
      <c r="R6" s="23" t="s">
        <v>595</v>
      </c>
      <c r="S6" s="23" t="s">
        <v>280</v>
      </c>
      <c r="T6" s="23" t="s">
        <v>596</v>
      </c>
      <c r="U6" s="23" t="s">
        <v>284</v>
      </c>
      <c r="V6" s="23" t="s">
        <v>286</v>
      </c>
      <c r="W6" s="23" t="s">
        <v>287</v>
      </c>
      <c r="X6" s="23" t="s">
        <v>288</v>
      </c>
      <c r="Y6" s="23" t="s">
        <v>289</v>
      </c>
      <c r="Z6" s="23" t="s">
        <v>290</v>
      </c>
      <c r="AA6" s="23" t="s">
        <v>296</v>
      </c>
      <c r="AB6" s="23" t="s">
        <v>141</v>
      </c>
      <c r="AC6" s="23" t="s">
        <v>142</v>
      </c>
      <c r="AD6" s="23" t="s">
        <v>143</v>
      </c>
      <c r="AE6" s="23" t="s">
        <v>602</v>
      </c>
      <c r="AF6" s="23" t="s">
        <v>145</v>
      </c>
      <c r="AG6" s="23" t="s">
        <v>146</v>
      </c>
      <c r="AH6" s="23" t="s">
        <v>598</v>
      </c>
      <c r="AI6" s="23" t="s">
        <v>599</v>
      </c>
      <c r="AJ6" s="23" t="s">
        <v>600</v>
      </c>
      <c r="AK6" s="23" t="s">
        <v>301</v>
      </c>
      <c r="AL6" s="23" t="s">
        <v>302</v>
      </c>
      <c r="AM6" s="23" t="s">
        <v>603</v>
      </c>
      <c r="AN6" s="23" t="s">
        <v>305</v>
      </c>
      <c r="AO6" s="23" t="s">
        <v>306</v>
      </c>
      <c r="AP6" s="23" t="s">
        <v>307</v>
      </c>
      <c r="AQ6" s="23" t="s">
        <v>308</v>
      </c>
      <c r="AR6" s="23" t="s">
        <v>309</v>
      </c>
      <c r="AS6" s="23" t="s">
        <v>310</v>
      </c>
      <c r="AT6" s="23" t="s">
        <v>601</v>
      </c>
      <c r="AU6" s="23" t="s">
        <v>313</v>
      </c>
      <c r="AV6" s="23" t="s">
        <v>314</v>
      </c>
      <c r="AW6" s="23" t="s">
        <v>315</v>
      </c>
      <c r="AX6" s="23" t="s">
        <v>316</v>
      </c>
      <c r="AY6" s="23" t="s">
        <v>317</v>
      </c>
      <c r="AZ6" s="23" t="s">
        <v>318</v>
      </c>
      <c r="BA6" s="23" t="s">
        <v>319</v>
      </c>
      <c r="BB6" s="23" t="s">
        <v>320</v>
      </c>
      <c r="BC6" s="23" t="s">
        <v>556</v>
      </c>
      <c r="BD6" s="23" t="s">
        <v>559</v>
      </c>
      <c r="BE6" s="23" t="s">
        <v>560</v>
      </c>
      <c r="BF6" s="23" t="s">
        <v>6</v>
      </c>
      <c r="BG6" s="23" t="s">
        <v>7</v>
      </c>
      <c r="BH6" s="23" t="s">
        <v>8</v>
      </c>
      <c r="BI6" s="23" t="s">
        <v>9</v>
      </c>
      <c r="BJ6" s="23" t="s">
        <v>10</v>
      </c>
      <c r="BK6" s="23" t="s">
        <v>147</v>
      </c>
      <c r="BL6" s="23" t="s">
        <v>148</v>
      </c>
      <c r="BM6" s="23" t="s">
        <v>149</v>
      </c>
      <c r="BN6" s="23" t="s">
        <v>150</v>
      </c>
      <c r="BO6" s="23" t="s">
        <v>151</v>
      </c>
      <c r="BP6" s="23" t="s">
        <v>152</v>
      </c>
      <c r="BQ6" s="23" t="s">
        <v>153</v>
      </c>
      <c r="BR6" s="23" t="s">
        <v>154</v>
      </c>
      <c r="BS6" s="23" t="s">
        <v>155</v>
      </c>
      <c r="BT6" s="23" t="s">
        <v>156</v>
      </c>
      <c r="BU6" s="23" t="s">
        <v>157</v>
      </c>
      <c r="BV6" s="23" t="s">
        <v>158</v>
      </c>
      <c r="BW6" s="23" t="s">
        <v>159</v>
      </c>
      <c r="BX6" s="23" t="s">
        <v>346</v>
      </c>
      <c r="BY6" s="23" t="s">
        <v>160</v>
      </c>
      <c r="BZ6" s="23" t="s">
        <v>161</v>
      </c>
      <c r="CA6" s="23" t="s">
        <v>10</v>
      </c>
      <c r="CB6" s="23" t="s">
        <v>162</v>
      </c>
      <c r="CC6" s="23" t="s">
        <v>163</v>
      </c>
      <c r="CD6" s="23" t="s">
        <v>164</v>
      </c>
      <c r="CE6" s="23" t="s">
        <v>165</v>
      </c>
      <c r="CF6" s="23" t="s">
        <v>166</v>
      </c>
      <c r="CG6" s="23" t="s">
        <v>167</v>
      </c>
      <c r="CH6" s="23" t="s">
        <v>168</v>
      </c>
      <c r="CI6" s="23" t="s">
        <v>169</v>
      </c>
      <c r="CJ6" s="23" t="s">
        <v>10</v>
      </c>
      <c r="CK6" s="23" t="s">
        <v>170</v>
      </c>
      <c r="CL6" s="23" t="s">
        <v>171</v>
      </c>
      <c r="CM6" s="23" t="s">
        <v>172</v>
      </c>
      <c r="CN6" s="23" t="s">
        <v>173</v>
      </c>
      <c r="CO6" s="23" t="s">
        <v>174</v>
      </c>
      <c r="CP6" s="23" t="s">
        <v>175</v>
      </c>
      <c r="CQ6" s="23" t="s">
        <v>176</v>
      </c>
      <c r="CR6" s="23" t="s">
        <v>177</v>
      </c>
      <c r="CS6" s="23" t="s">
        <v>10</v>
      </c>
      <c r="CT6" s="24" t="s">
        <v>11</v>
      </c>
      <c r="CU6" s="24" t="s">
        <v>12</v>
      </c>
      <c r="CV6" s="6" t="s">
        <v>609</v>
      </c>
      <c r="CW6" s="6" t="s">
        <v>608</v>
      </c>
      <c r="CX6" s="6" t="s">
        <v>604</v>
      </c>
      <c r="CY6" s="6" t="s">
        <v>605</v>
      </c>
      <c r="CZ6" s="6" t="s">
        <v>611</v>
      </c>
      <c r="DA6" s="6" t="s">
        <v>612</v>
      </c>
      <c r="DB6" s="6" t="s">
        <v>616</v>
      </c>
    </row>
    <row r="7" spans="1:106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106" ht="15">
      <c r="C8" s="25" t="s">
        <v>13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</row>
    <row r="9" spans="1:106" s="15" customFormat="1" ht="15">
      <c r="B9" s="13">
        <v>1230100100</v>
      </c>
      <c r="C9" s="14" t="s">
        <v>568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>
        <f t="shared" ref="CT9:CT28" si="0">SUM(D9:CS9)</f>
        <v>0</v>
      </c>
      <c r="CU9" s="16">
        <f t="shared" ref="CU9:CU28" si="1">+CT9/$C$136</f>
        <v>0</v>
      </c>
      <c r="CV9" s="16">
        <v>3000000</v>
      </c>
      <c r="CW9" s="106"/>
      <c r="CX9" s="106"/>
      <c r="CY9" s="121">
        <v>3647040</v>
      </c>
      <c r="CZ9" s="126">
        <f t="shared" ref="CZ9:CZ28" si="2">+CT9-CV9</f>
        <v>-3000000</v>
      </c>
      <c r="DA9" s="126">
        <f t="shared" ref="DA9:DA28" si="3">+CT9-CW9</f>
        <v>0</v>
      </c>
    </row>
    <row r="10" spans="1:106" s="15" customFormat="1" ht="15">
      <c r="B10" s="13">
        <v>1230200100</v>
      </c>
      <c r="C10" s="14" t="s">
        <v>569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9">
        <v>1000000</v>
      </c>
      <c r="W10" s="70"/>
      <c r="X10" s="70"/>
      <c r="Y10" s="70"/>
      <c r="Z10" s="70"/>
      <c r="AA10" s="70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>
        <f t="shared" si="0"/>
        <v>1000000</v>
      </c>
      <c r="CU10" s="16">
        <f t="shared" si="1"/>
        <v>21505.37634408602</v>
      </c>
      <c r="CV10" s="16">
        <v>0</v>
      </c>
      <c r="CW10" s="121">
        <v>13488630.970000001</v>
      </c>
      <c r="CX10" s="121">
        <v>13486067.810000001</v>
      </c>
      <c r="CY10" s="121">
        <v>8004092.96</v>
      </c>
      <c r="CZ10" s="126">
        <f t="shared" si="2"/>
        <v>1000000</v>
      </c>
      <c r="DA10" s="126">
        <f t="shared" si="3"/>
        <v>-12488630.970000001</v>
      </c>
    </row>
    <row r="11" spans="1:106" s="15" customFormat="1" ht="15">
      <c r="B11" s="13">
        <v>1230300100</v>
      </c>
      <c r="C11" s="14" t="s">
        <v>570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9">
        <v>1500000</v>
      </c>
      <c r="W11" s="70"/>
      <c r="X11" s="70"/>
      <c r="Y11" s="70"/>
      <c r="Z11" s="70"/>
      <c r="AA11" s="70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>
        <f t="shared" si="0"/>
        <v>1500000</v>
      </c>
      <c r="CU11" s="16">
        <f t="shared" si="1"/>
        <v>32258.064516129034</v>
      </c>
      <c r="CV11" s="16">
        <v>8000000</v>
      </c>
      <c r="CW11" s="121">
        <v>6759300.4199999999</v>
      </c>
      <c r="CX11" s="121">
        <v>1192879.4099999999</v>
      </c>
      <c r="CY11" s="121">
        <v>1874074.53</v>
      </c>
      <c r="CZ11" s="126">
        <f t="shared" si="2"/>
        <v>-6500000</v>
      </c>
      <c r="DA11" s="126">
        <f t="shared" si="3"/>
        <v>-5259300.42</v>
      </c>
    </row>
    <row r="12" spans="1:106" s="15" customFormat="1" ht="15">
      <c r="B12" s="13">
        <v>1230400101</v>
      </c>
      <c r="C12" s="14" t="s">
        <v>14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>
        <f t="shared" si="0"/>
        <v>0</v>
      </c>
      <c r="CU12" s="16">
        <f t="shared" si="1"/>
        <v>0</v>
      </c>
      <c r="CV12" s="16">
        <v>0</v>
      </c>
      <c r="CW12" s="106"/>
      <c r="CX12" s="106"/>
      <c r="CY12" s="121"/>
      <c r="CZ12" s="126">
        <f t="shared" si="2"/>
        <v>0</v>
      </c>
      <c r="DA12" s="126">
        <f t="shared" si="3"/>
        <v>0</v>
      </c>
    </row>
    <row r="13" spans="1:106" s="15" customFormat="1" ht="15">
      <c r="B13" s="13">
        <v>1230400201</v>
      </c>
      <c r="C13" s="14" t="s">
        <v>15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>
        <f t="shared" si="0"/>
        <v>0</v>
      </c>
      <c r="CU13" s="16">
        <f t="shared" si="1"/>
        <v>0</v>
      </c>
      <c r="CV13" s="16">
        <v>0</v>
      </c>
      <c r="CW13" s="106"/>
      <c r="CX13" s="106"/>
      <c r="CY13" s="121"/>
      <c r="CZ13" s="126">
        <f t="shared" si="2"/>
        <v>0</v>
      </c>
      <c r="DA13" s="126">
        <f t="shared" si="3"/>
        <v>0</v>
      </c>
    </row>
    <row r="14" spans="1:106" s="15" customFormat="1" ht="15">
      <c r="B14" s="13">
        <v>1230400301</v>
      </c>
      <c r="C14" s="14" t="s">
        <v>16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>
        <f t="shared" si="0"/>
        <v>0</v>
      </c>
      <c r="CU14" s="16">
        <f t="shared" si="1"/>
        <v>0</v>
      </c>
      <c r="CV14" s="16">
        <v>0</v>
      </c>
      <c r="CW14" s="106"/>
      <c r="CX14" s="106"/>
      <c r="CY14" s="121"/>
      <c r="CZ14" s="126">
        <f t="shared" si="2"/>
        <v>0</v>
      </c>
      <c r="DA14" s="126">
        <f t="shared" si="3"/>
        <v>0</v>
      </c>
    </row>
    <row r="15" spans="1:106" s="15" customFormat="1" ht="15">
      <c r="B15" s="13">
        <v>1230400401</v>
      </c>
      <c r="C15" s="14" t="s">
        <v>17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>
        <f t="shared" si="0"/>
        <v>0</v>
      </c>
      <c r="CU15" s="16">
        <f t="shared" si="1"/>
        <v>0</v>
      </c>
      <c r="CV15" s="16">
        <v>0</v>
      </c>
      <c r="CW15" s="106"/>
      <c r="CX15" s="106"/>
      <c r="CY15" s="121"/>
      <c r="CZ15" s="126">
        <f t="shared" si="2"/>
        <v>0</v>
      </c>
      <c r="DA15" s="126">
        <f t="shared" si="3"/>
        <v>0</v>
      </c>
    </row>
    <row r="16" spans="1:106" s="15" customFormat="1" ht="15">
      <c r="B16" s="13">
        <v>1230400501</v>
      </c>
      <c r="C16" s="14" t="s">
        <v>18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>
        <f t="shared" si="0"/>
        <v>0</v>
      </c>
      <c r="CU16" s="16">
        <f t="shared" si="1"/>
        <v>0</v>
      </c>
      <c r="CV16" s="16">
        <v>0</v>
      </c>
      <c r="CW16" s="106"/>
      <c r="CX16" s="106"/>
      <c r="CY16" s="121"/>
      <c r="CZ16" s="126">
        <f t="shared" si="2"/>
        <v>0</v>
      </c>
      <c r="DA16" s="126">
        <f t="shared" si="3"/>
        <v>0</v>
      </c>
    </row>
    <row r="17" spans="2:106" s="15" customFormat="1" ht="15">
      <c r="B17" s="13">
        <v>1230400601</v>
      </c>
      <c r="C17" s="14" t="s">
        <v>19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>
        <f t="shared" si="0"/>
        <v>0</v>
      </c>
      <c r="CU17" s="16">
        <f t="shared" si="1"/>
        <v>0</v>
      </c>
      <c r="CV17" s="16">
        <v>0</v>
      </c>
      <c r="CW17" s="106"/>
      <c r="CX17" s="106"/>
      <c r="CY17" s="121"/>
      <c r="CZ17" s="126">
        <f t="shared" si="2"/>
        <v>0</v>
      </c>
      <c r="DA17" s="126">
        <f t="shared" si="3"/>
        <v>0</v>
      </c>
    </row>
    <row r="18" spans="2:106" s="15" customFormat="1" ht="15">
      <c r="B18" s="13">
        <v>1230400701</v>
      </c>
      <c r="C18" s="14" t="s">
        <v>20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>
        <f t="shared" si="0"/>
        <v>0</v>
      </c>
      <c r="CU18" s="16">
        <f t="shared" si="1"/>
        <v>0</v>
      </c>
      <c r="CV18" s="16">
        <v>0</v>
      </c>
      <c r="CW18" s="106"/>
      <c r="CX18" s="106"/>
      <c r="CY18" s="121"/>
      <c r="CZ18" s="126">
        <f t="shared" si="2"/>
        <v>0</v>
      </c>
      <c r="DA18" s="126">
        <f t="shared" si="3"/>
        <v>0</v>
      </c>
    </row>
    <row r="19" spans="2:106" s="15" customFormat="1" ht="15">
      <c r="B19" s="13">
        <v>1230400801</v>
      </c>
      <c r="C19" s="14" t="s">
        <v>21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>
        <f t="shared" si="0"/>
        <v>0</v>
      </c>
      <c r="CU19" s="16">
        <f t="shared" si="1"/>
        <v>0</v>
      </c>
      <c r="CV19" s="16">
        <v>0</v>
      </c>
      <c r="CW19" s="106"/>
      <c r="CX19" s="106"/>
      <c r="CY19" s="121"/>
      <c r="CZ19" s="126">
        <f t="shared" si="2"/>
        <v>0</v>
      </c>
      <c r="DA19" s="126">
        <f t="shared" si="3"/>
        <v>0</v>
      </c>
    </row>
    <row r="20" spans="2:106" s="15" customFormat="1" ht="15">
      <c r="B20" s="13">
        <v>1230400901</v>
      </c>
      <c r="C20" s="14" t="s">
        <v>22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>
        <f t="shared" si="0"/>
        <v>0</v>
      </c>
      <c r="CU20" s="16">
        <f t="shared" si="1"/>
        <v>0</v>
      </c>
      <c r="CV20" s="16">
        <v>0</v>
      </c>
      <c r="CW20" s="106"/>
      <c r="CX20" s="106"/>
      <c r="CY20" s="121"/>
      <c r="CZ20" s="126">
        <f t="shared" si="2"/>
        <v>0</v>
      </c>
      <c r="DA20" s="126">
        <f t="shared" si="3"/>
        <v>0</v>
      </c>
    </row>
    <row r="21" spans="2:106" s="15" customFormat="1" ht="15">
      <c r="B21" s="13">
        <v>1230401001</v>
      </c>
      <c r="C21" s="14" t="s">
        <v>23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>
        <f t="shared" si="0"/>
        <v>0</v>
      </c>
      <c r="CU21" s="16">
        <f t="shared" si="1"/>
        <v>0</v>
      </c>
      <c r="CV21" s="16">
        <v>0</v>
      </c>
      <c r="CW21" s="106"/>
      <c r="CX21" s="106"/>
      <c r="CY21" s="121"/>
      <c r="CZ21" s="126">
        <f t="shared" si="2"/>
        <v>0</v>
      </c>
      <c r="DA21" s="126">
        <f t="shared" si="3"/>
        <v>0</v>
      </c>
    </row>
    <row r="22" spans="2:106" s="15" customFormat="1" ht="15">
      <c r="B22" s="13">
        <v>1230401101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>
        <f t="shared" si="0"/>
        <v>0</v>
      </c>
      <c r="CU22" s="16">
        <f t="shared" si="1"/>
        <v>0</v>
      </c>
      <c r="CV22" s="16">
        <v>3000000</v>
      </c>
      <c r="CW22" s="121">
        <v>3000000</v>
      </c>
      <c r="CX22" s="122">
        <v>0</v>
      </c>
      <c r="CY22" s="121"/>
      <c r="CZ22" s="126">
        <f t="shared" si="2"/>
        <v>-3000000</v>
      </c>
      <c r="DA22" s="126">
        <f t="shared" si="3"/>
        <v>-3000000</v>
      </c>
    </row>
    <row r="23" spans="2:106" s="15" customFormat="1" ht="15">
      <c r="B23" s="13">
        <v>1230500100</v>
      </c>
      <c r="C23" s="14" t="s">
        <v>25</v>
      </c>
      <c r="D23" s="14"/>
      <c r="E23" s="14"/>
      <c r="F23" s="14"/>
      <c r="G23" s="14"/>
      <c r="H23" s="14"/>
      <c r="I23" s="14"/>
      <c r="J23" s="14"/>
      <c r="K23" s="113">
        <v>40000000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>
        <f t="shared" si="0"/>
        <v>40000000</v>
      </c>
      <c r="CU23" s="16">
        <f t="shared" si="1"/>
        <v>860215.05376344081</v>
      </c>
      <c r="CV23" s="16">
        <v>65200000.109999999</v>
      </c>
      <c r="CW23" s="121">
        <v>63848000.079999998</v>
      </c>
      <c r="CX23" s="121">
        <v>59771977.07</v>
      </c>
      <c r="CY23" s="121">
        <v>35795383.310000002</v>
      </c>
      <c r="CZ23" s="126">
        <f t="shared" si="2"/>
        <v>-25200000.109999999</v>
      </c>
      <c r="DA23" s="126">
        <f t="shared" si="3"/>
        <v>-23848000.079999998</v>
      </c>
    </row>
    <row r="24" spans="2:106" s="15" customFormat="1" ht="15">
      <c r="B24" s="13">
        <v>1230600100</v>
      </c>
      <c r="C24" s="14" t="s">
        <v>571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15">
        <v>10000000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>
        <f t="shared" si="0"/>
        <v>10000000</v>
      </c>
      <c r="CU24" s="16">
        <f t="shared" si="1"/>
        <v>215053.7634408602</v>
      </c>
      <c r="CV24" s="16">
        <v>26203543.739999998</v>
      </c>
      <c r="CW24" s="121">
        <v>25736232.620000001</v>
      </c>
      <c r="CX24" s="121">
        <v>11260073.039999999</v>
      </c>
      <c r="CY24" s="121">
        <v>13350963.890000001</v>
      </c>
      <c r="CZ24" s="126">
        <f t="shared" si="2"/>
        <v>-16203543.739999998</v>
      </c>
      <c r="DA24" s="126">
        <f t="shared" si="3"/>
        <v>-15736232.620000001</v>
      </c>
    </row>
    <row r="25" spans="2:106" s="15" customFormat="1" ht="15">
      <c r="B25" s="13">
        <v>1230700100</v>
      </c>
      <c r="C25" s="14" t="s">
        <v>572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>
        <f t="shared" si="0"/>
        <v>0</v>
      </c>
      <c r="CU25" s="16">
        <f t="shared" si="1"/>
        <v>0</v>
      </c>
      <c r="CV25" s="16">
        <v>0</v>
      </c>
      <c r="CW25" s="106"/>
      <c r="CX25" s="106"/>
      <c r="CY25" s="121">
        <v>23144309.760000002</v>
      </c>
      <c r="CZ25" s="126">
        <f t="shared" si="2"/>
        <v>0</v>
      </c>
      <c r="DA25" s="126">
        <f t="shared" si="3"/>
        <v>0</v>
      </c>
    </row>
    <row r="26" spans="2:106" s="15" customFormat="1" ht="15">
      <c r="B26" s="13">
        <v>1230800100</v>
      </c>
      <c r="C26" s="14" t="s">
        <v>26</v>
      </c>
      <c r="D26" s="14"/>
      <c r="E26" s="14"/>
      <c r="F26" s="79">
        <v>10000</v>
      </c>
      <c r="G26" s="14"/>
      <c r="H26" s="74">
        <v>10000</v>
      </c>
      <c r="I26" s="14"/>
      <c r="J26" s="80">
        <v>100000</v>
      </c>
      <c r="K26" s="14"/>
      <c r="L26" s="14"/>
      <c r="M26" s="14"/>
      <c r="N26" s="14"/>
      <c r="O26" s="79">
        <f>3000000+5000000+3000000</f>
        <v>11000000</v>
      </c>
      <c r="P26" s="74">
        <v>50000</v>
      </c>
      <c r="Q26" s="74"/>
      <c r="R26" s="85">
        <v>10000</v>
      </c>
      <c r="S26" s="14"/>
      <c r="T26" s="14"/>
      <c r="U26" s="14"/>
      <c r="V26" s="79">
        <v>500000</v>
      </c>
      <c r="W26" s="79">
        <v>5000</v>
      </c>
      <c r="X26" s="114">
        <v>6000000</v>
      </c>
      <c r="Y26" s="107">
        <v>4500</v>
      </c>
      <c r="Z26" s="79">
        <v>60000</v>
      </c>
      <c r="AA26" s="79">
        <v>100000</v>
      </c>
      <c r="AB26" s="16">
        <v>6000000</v>
      </c>
      <c r="AC26" s="16"/>
      <c r="AD26" s="16">
        <v>1000000</v>
      </c>
      <c r="AE26" s="16">
        <v>4500</v>
      </c>
      <c r="AF26" s="16"/>
      <c r="AG26" s="16"/>
      <c r="AH26" s="16">
        <v>100000</v>
      </c>
      <c r="AI26" s="102">
        <v>92000</v>
      </c>
      <c r="AJ26" s="102"/>
      <c r="AK26" s="102">
        <v>100000</v>
      </c>
      <c r="AL26" s="102">
        <v>100000</v>
      </c>
      <c r="AM26" s="102">
        <v>311520</v>
      </c>
      <c r="AN26" s="102">
        <v>311520</v>
      </c>
      <c r="AO26" s="102">
        <v>311520</v>
      </c>
      <c r="AP26" s="16">
        <v>311520</v>
      </c>
      <c r="AQ26" s="16">
        <v>369520</v>
      </c>
      <c r="AR26" s="16">
        <v>50000</v>
      </c>
      <c r="AS26" s="16">
        <v>100000</v>
      </c>
      <c r="AT26" s="16">
        <v>20000</v>
      </c>
      <c r="AU26" s="16">
        <v>20000</v>
      </c>
      <c r="AV26" s="16">
        <v>20000</v>
      </c>
      <c r="AW26" s="16"/>
      <c r="AX26" s="16">
        <v>10000</v>
      </c>
      <c r="AY26" s="16">
        <v>10000</v>
      </c>
      <c r="AZ26" s="16">
        <v>10000</v>
      </c>
      <c r="BA26" s="16">
        <v>10000</v>
      </c>
      <c r="BB26" s="16">
        <v>10000</v>
      </c>
      <c r="BC26" s="131">
        <v>200000</v>
      </c>
      <c r="BD26" s="131">
        <v>100000</v>
      </c>
      <c r="BE26" s="131">
        <v>100000</v>
      </c>
      <c r="BF26" s="16">
        <v>300000</v>
      </c>
      <c r="BG26" s="16"/>
      <c r="BH26" s="16"/>
      <c r="BI26" s="16"/>
      <c r="BJ26" s="16"/>
      <c r="BK26" s="16">
        <v>76500</v>
      </c>
      <c r="BL26" s="16"/>
      <c r="BM26" s="16"/>
      <c r="BN26" s="16"/>
      <c r="BO26" s="16"/>
      <c r="BP26" s="16"/>
      <c r="BQ26" s="16"/>
      <c r="BR26" s="16">
        <v>100000</v>
      </c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>
        <v>160000</v>
      </c>
      <c r="CD26" s="16"/>
      <c r="CE26" s="16"/>
      <c r="CF26" s="16"/>
      <c r="CG26" s="16"/>
      <c r="CH26" s="16"/>
      <c r="CI26" s="16"/>
      <c r="CJ26" s="16"/>
      <c r="CK26" s="16">
        <v>500000</v>
      </c>
      <c r="CL26" s="16"/>
      <c r="CM26" s="16"/>
      <c r="CN26" s="16"/>
      <c r="CO26" s="16"/>
      <c r="CP26" s="16"/>
      <c r="CQ26" s="16"/>
      <c r="CR26" s="16"/>
      <c r="CS26" s="16"/>
      <c r="CT26" s="16">
        <f t="shared" si="0"/>
        <v>28658100</v>
      </c>
      <c r="CU26" s="16">
        <f t="shared" si="1"/>
        <v>616303.22580645164</v>
      </c>
      <c r="CV26" s="16">
        <v>29010392.170000002</v>
      </c>
      <c r="CW26" s="121">
        <v>36581402.960000001</v>
      </c>
      <c r="CX26" s="121">
        <v>15575979.560000001</v>
      </c>
      <c r="CY26" s="121">
        <v>21529803.579999998</v>
      </c>
      <c r="CZ26" s="126">
        <f t="shared" si="2"/>
        <v>-352292.17000000179</v>
      </c>
      <c r="DA26" s="126">
        <f t="shared" si="3"/>
        <v>-7923302.9600000009</v>
      </c>
    </row>
    <row r="27" spans="2:106" s="15" customFormat="1" ht="15">
      <c r="B27" s="13">
        <v>1230900100</v>
      </c>
      <c r="C27" s="14" t="s">
        <v>573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77"/>
      <c r="Y27" s="14"/>
      <c r="Z27" s="14"/>
      <c r="AA27" s="14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>
        <f t="shared" si="0"/>
        <v>0</v>
      </c>
      <c r="CU27" s="16">
        <f t="shared" si="1"/>
        <v>0</v>
      </c>
      <c r="CV27" s="16">
        <v>15000000</v>
      </c>
      <c r="CW27" s="121">
        <v>369.03</v>
      </c>
      <c r="CX27" s="106"/>
      <c r="CY27" s="121"/>
      <c r="CZ27" s="126">
        <f t="shared" si="2"/>
        <v>-15000000</v>
      </c>
      <c r="DA27" s="126">
        <f t="shared" si="3"/>
        <v>-369.03</v>
      </c>
    </row>
    <row r="28" spans="2:106" s="15" customFormat="1" ht="15">
      <c r="B28" s="13">
        <v>1240100100</v>
      </c>
      <c r="C28" s="14" t="s">
        <v>27</v>
      </c>
      <c r="D28" s="14"/>
      <c r="E28" s="14"/>
      <c r="F28" s="14"/>
      <c r="G28" s="14"/>
      <c r="H28" s="74"/>
      <c r="I28" s="14"/>
      <c r="J28" s="14"/>
      <c r="K28" s="81">
        <v>60000000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79"/>
      <c r="X28" s="106"/>
      <c r="Z28" s="14"/>
      <c r="AA28" s="14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>
        <f t="shared" si="0"/>
        <v>60000000</v>
      </c>
      <c r="CU28" s="16">
        <f t="shared" si="1"/>
        <v>1290322.5806451612</v>
      </c>
      <c r="CV28" s="16">
        <v>67822881.599999994</v>
      </c>
      <c r="CW28" s="121">
        <v>41253313.030000001</v>
      </c>
      <c r="CX28" s="121">
        <v>14901484.17</v>
      </c>
      <c r="CY28" s="121">
        <v>43105957.770000003</v>
      </c>
      <c r="CZ28" s="126">
        <f t="shared" si="2"/>
        <v>-7822881.599999994</v>
      </c>
      <c r="DA28" s="126">
        <f t="shared" si="3"/>
        <v>18746686.969999999</v>
      </c>
    </row>
    <row r="29" spans="2:106" ht="40.5">
      <c r="C29" s="25" t="s">
        <v>28</v>
      </c>
      <c r="D29" s="26">
        <f t="shared" ref="D29:AI29" si="4">SUM(D9:D28)</f>
        <v>0</v>
      </c>
      <c r="E29" s="26">
        <f t="shared" si="4"/>
        <v>0</v>
      </c>
      <c r="F29" s="26">
        <f t="shared" si="4"/>
        <v>10000</v>
      </c>
      <c r="G29" s="26">
        <f t="shared" si="4"/>
        <v>0</v>
      </c>
      <c r="H29" s="26">
        <f t="shared" si="4"/>
        <v>10000</v>
      </c>
      <c r="I29" s="26">
        <f t="shared" si="4"/>
        <v>0</v>
      </c>
      <c r="J29" s="26">
        <f t="shared" si="4"/>
        <v>100000</v>
      </c>
      <c r="K29" s="26">
        <f t="shared" si="4"/>
        <v>100000000</v>
      </c>
      <c r="L29" s="26">
        <f t="shared" si="4"/>
        <v>0</v>
      </c>
      <c r="M29" s="26">
        <f t="shared" si="4"/>
        <v>0</v>
      </c>
      <c r="N29" s="26">
        <f t="shared" si="4"/>
        <v>0</v>
      </c>
      <c r="O29" s="26">
        <f t="shared" si="4"/>
        <v>21000000</v>
      </c>
      <c r="P29" s="26">
        <f t="shared" si="4"/>
        <v>50000</v>
      </c>
      <c r="Q29" s="26">
        <f t="shared" si="4"/>
        <v>0</v>
      </c>
      <c r="R29" s="26">
        <f t="shared" si="4"/>
        <v>10000</v>
      </c>
      <c r="S29" s="26">
        <f t="shared" si="4"/>
        <v>0</v>
      </c>
      <c r="T29" s="26">
        <f t="shared" si="4"/>
        <v>0</v>
      </c>
      <c r="U29" s="26">
        <f t="shared" si="4"/>
        <v>0</v>
      </c>
      <c r="V29" s="26">
        <f t="shared" si="4"/>
        <v>3000000</v>
      </c>
      <c r="W29" s="26">
        <f t="shared" si="4"/>
        <v>5000</v>
      </c>
      <c r="X29" s="26">
        <f t="shared" si="4"/>
        <v>6000000</v>
      </c>
      <c r="Y29" s="26">
        <f t="shared" si="4"/>
        <v>4500</v>
      </c>
      <c r="Z29" s="26">
        <f t="shared" si="4"/>
        <v>60000</v>
      </c>
      <c r="AA29" s="26">
        <f t="shared" si="4"/>
        <v>100000</v>
      </c>
      <c r="AB29" s="26">
        <f t="shared" si="4"/>
        <v>6000000</v>
      </c>
      <c r="AC29" s="26">
        <f t="shared" si="4"/>
        <v>0</v>
      </c>
      <c r="AD29" s="26">
        <f t="shared" si="4"/>
        <v>1000000</v>
      </c>
      <c r="AE29" s="26">
        <f t="shared" si="4"/>
        <v>4500</v>
      </c>
      <c r="AF29" s="26">
        <f t="shared" si="4"/>
        <v>0</v>
      </c>
      <c r="AG29" s="26">
        <f t="shared" si="4"/>
        <v>0</v>
      </c>
      <c r="AH29" s="26">
        <f t="shared" si="4"/>
        <v>100000</v>
      </c>
      <c r="AI29" s="26">
        <f t="shared" si="4"/>
        <v>92000</v>
      </c>
      <c r="AJ29" s="26">
        <f t="shared" ref="AJ29:BO29" si="5">SUM(AJ9:AJ28)</f>
        <v>0</v>
      </c>
      <c r="AK29" s="26">
        <f t="shared" si="5"/>
        <v>100000</v>
      </c>
      <c r="AL29" s="26">
        <f t="shared" si="5"/>
        <v>100000</v>
      </c>
      <c r="AM29" s="26">
        <f t="shared" si="5"/>
        <v>311520</v>
      </c>
      <c r="AN29" s="26">
        <f t="shared" si="5"/>
        <v>311520</v>
      </c>
      <c r="AO29" s="26">
        <f t="shared" si="5"/>
        <v>311520</v>
      </c>
      <c r="AP29" s="26">
        <f t="shared" si="5"/>
        <v>311520</v>
      </c>
      <c r="AQ29" s="26">
        <f t="shared" si="5"/>
        <v>369520</v>
      </c>
      <c r="AR29" s="26">
        <f t="shared" si="5"/>
        <v>50000</v>
      </c>
      <c r="AS29" s="26">
        <f t="shared" si="5"/>
        <v>100000</v>
      </c>
      <c r="AT29" s="26">
        <f t="shared" si="5"/>
        <v>20000</v>
      </c>
      <c r="AU29" s="26">
        <f t="shared" si="5"/>
        <v>20000</v>
      </c>
      <c r="AV29" s="26">
        <f t="shared" si="5"/>
        <v>20000</v>
      </c>
      <c r="AW29" s="26">
        <f t="shared" si="5"/>
        <v>0</v>
      </c>
      <c r="AX29" s="26">
        <f t="shared" si="5"/>
        <v>10000</v>
      </c>
      <c r="AY29" s="26">
        <f t="shared" si="5"/>
        <v>10000</v>
      </c>
      <c r="AZ29" s="26">
        <f t="shared" si="5"/>
        <v>10000</v>
      </c>
      <c r="BA29" s="26">
        <f t="shared" si="5"/>
        <v>10000</v>
      </c>
      <c r="BB29" s="26">
        <f t="shared" si="5"/>
        <v>10000</v>
      </c>
      <c r="BC29" s="26">
        <f t="shared" si="5"/>
        <v>200000</v>
      </c>
      <c r="BD29" s="26">
        <f t="shared" si="5"/>
        <v>100000</v>
      </c>
      <c r="BE29" s="26">
        <f t="shared" si="5"/>
        <v>100000</v>
      </c>
      <c r="BF29" s="26">
        <f t="shared" si="5"/>
        <v>300000</v>
      </c>
      <c r="BG29" s="26">
        <f t="shared" si="5"/>
        <v>0</v>
      </c>
      <c r="BH29" s="26">
        <f t="shared" si="5"/>
        <v>0</v>
      </c>
      <c r="BI29" s="26">
        <f t="shared" si="5"/>
        <v>0</v>
      </c>
      <c r="BJ29" s="26">
        <f t="shared" si="5"/>
        <v>0</v>
      </c>
      <c r="BK29" s="26">
        <f t="shared" si="5"/>
        <v>76500</v>
      </c>
      <c r="BL29" s="26">
        <f t="shared" si="5"/>
        <v>0</v>
      </c>
      <c r="BM29" s="26">
        <f t="shared" si="5"/>
        <v>0</v>
      </c>
      <c r="BN29" s="26">
        <f t="shared" si="5"/>
        <v>0</v>
      </c>
      <c r="BO29" s="26">
        <f t="shared" si="5"/>
        <v>0</v>
      </c>
      <c r="BP29" s="26">
        <f t="shared" ref="BP29:CU29" si="6">SUM(BP9:BP28)</f>
        <v>0</v>
      </c>
      <c r="BQ29" s="26">
        <f t="shared" si="6"/>
        <v>0</v>
      </c>
      <c r="BR29" s="26">
        <f t="shared" si="6"/>
        <v>100000</v>
      </c>
      <c r="BS29" s="26">
        <f t="shared" si="6"/>
        <v>0</v>
      </c>
      <c r="BT29" s="26">
        <f t="shared" si="6"/>
        <v>0</v>
      </c>
      <c r="BU29" s="26">
        <f t="shared" si="6"/>
        <v>0</v>
      </c>
      <c r="BV29" s="26">
        <f t="shared" si="6"/>
        <v>0</v>
      </c>
      <c r="BW29" s="26">
        <f t="shared" si="6"/>
        <v>0</v>
      </c>
      <c r="BX29" s="26">
        <f t="shared" si="6"/>
        <v>0</v>
      </c>
      <c r="BY29" s="26">
        <f t="shared" si="6"/>
        <v>0</v>
      </c>
      <c r="BZ29" s="26">
        <f t="shared" si="6"/>
        <v>0</v>
      </c>
      <c r="CA29" s="26">
        <f t="shared" si="6"/>
        <v>0</v>
      </c>
      <c r="CB29" s="26">
        <f t="shared" si="6"/>
        <v>0</v>
      </c>
      <c r="CC29" s="26">
        <f t="shared" si="6"/>
        <v>160000</v>
      </c>
      <c r="CD29" s="26">
        <f t="shared" si="6"/>
        <v>0</v>
      </c>
      <c r="CE29" s="26">
        <f t="shared" si="6"/>
        <v>0</v>
      </c>
      <c r="CF29" s="26">
        <f t="shared" si="6"/>
        <v>0</v>
      </c>
      <c r="CG29" s="26">
        <f t="shared" si="6"/>
        <v>0</v>
      </c>
      <c r="CH29" s="26">
        <f t="shared" si="6"/>
        <v>0</v>
      </c>
      <c r="CI29" s="26">
        <f t="shared" si="6"/>
        <v>0</v>
      </c>
      <c r="CJ29" s="26">
        <f t="shared" si="6"/>
        <v>0</v>
      </c>
      <c r="CK29" s="26">
        <f t="shared" si="6"/>
        <v>500000</v>
      </c>
      <c r="CL29" s="26">
        <f t="shared" si="6"/>
        <v>0</v>
      </c>
      <c r="CM29" s="26">
        <f t="shared" si="6"/>
        <v>0</v>
      </c>
      <c r="CN29" s="26">
        <f t="shared" si="6"/>
        <v>0</v>
      </c>
      <c r="CO29" s="26">
        <f t="shared" si="6"/>
        <v>0</v>
      </c>
      <c r="CP29" s="26">
        <f t="shared" si="6"/>
        <v>0</v>
      </c>
      <c r="CQ29" s="26">
        <f t="shared" si="6"/>
        <v>0</v>
      </c>
      <c r="CR29" s="26">
        <f t="shared" si="6"/>
        <v>0</v>
      </c>
      <c r="CS29" s="26">
        <f t="shared" si="6"/>
        <v>0</v>
      </c>
      <c r="CT29" s="26">
        <f t="shared" si="6"/>
        <v>141158100</v>
      </c>
      <c r="CU29" s="26">
        <f t="shared" si="6"/>
        <v>3035658.064516129</v>
      </c>
      <c r="CV29" s="26">
        <f>SUM(CV9:CV28)</f>
        <v>217236817.61999997</v>
      </c>
      <c r="CW29" s="26">
        <f>SUM(CW9:CW28)</f>
        <v>190667249.11000001</v>
      </c>
      <c r="CX29" s="26">
        <f>SUM(CX9:CX28)</f>
        <v>116188461.06000002</v>
      </c>
      <c r="CY29" s="26">
        <f>SUM(CY9:CY28)</f>
        <v>150451625.80000001</v>
      </c>
      <c r="CZ29" s="26">
        <f>+CT29-CV29</f>
        <v>-76078717.619999975</v>
      </c>
      <c r="DA29" s="26">
        <f>+CT29-CW29</f>
        <v>-49509149.110000014</v>
      </c>
      <c r="DB29" s="129" t="s">
        <v>615</v>
      </c>
    </row>
    <row r="30" spans="2:106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2:106" ht="15">
      <c r="C31" s="25" t="s">
        <v>29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</row>
    <row r="32" spans="2:106" s="15" customFormat="1" ht="21" customHeight="1">
      <c r="B32" s="13">
        <v>5120100101</v>
      </c>
      <c r="C32" s="14" t="s">
        <v>574</v>
      </c>
      <c r="D32" s="92"/>
      <c r="E32" s="93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1">
        <v>1122000000</v>
      </c>
      <c r="CU32" s="16">
        <f t="shared" ref="CU32:CU41" si="7">+CT32/$C$136</f>
        <v>24129032.258064516</v>
      </c>
      <c r="CV32" s="16">
        <v>1049410192.6799999</v>
      </c>
      <c r="CW32" s="121">
        <v>1049250192.6799999</v>
      </c>
      <c r="CX32" s="121">
        <v>663420252</v>
      </c>
      <c r="CY32" s="121">
        <v>896032818.83000004</v>
      </c>
      <c r="CZ32" s="126">
        <f t="shared" ref="CZ32:CZ41" si="8">+CT32-CV32</f>
        <v>72589807.320000052</v>
      </c>
      <c r="DA32" s="126">
        <f t="shared" ref="DA32:DA41" si="9">+CT32-CW32</f>
        <v>72749807.320000052</v>
      </c>
      <c r="DB32" s="251" t="s">
        <v>617</v>
      </c>
    </row>
    <row r="33" spans="2:106" s="15" customFormat="1" ht="20.25" customHeight="1">
      <c r="B33" s="13">
        <v>5120100300</v>
      </c>
      <c r="C33" s="14" t="s">
        <v>575</v>
      </c>
      <c r="D33" s="92"/>
      <c r="E33" s="93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1">
        <v>493000000</v>
      </c>
      <c r="CU33" s="16">
        <f t="shared" si="7"/>
        <v>10602150.537634408</v>
      </c>
      <c r="CV33" s="16">
        <v>463203543.222844</v>
      </c>
      <c r="CW33" s="121">
        <v>463203543.24000001</v>
      </c>
      <c r="CX33" s="121">
        <v>291349079.68000001</v>
      </c>
      <c r="CY33" s="121">
        <v>393642951.92000002</v>
      </c>
      <c r="CZ33" s="126">
        <f t="shared" si="8"/>
        <v>29796456.777155995</v>
      </c>
      <c r="DA33" s="126">
        <f t="shared" si="9"/>
        <v>29796456.75999999</v>
      </c>
      <c r="DB33" s="252"/>
    </row>
    <row r="34" spans="2:106" s="15" customFormat="1" ht="15">
      <c r="B34" s="13">
        <v>5120100306</v>
      </c>
      <c r="C34" s="73" t="s">
        <v>576</v>
      </c>
      <c r="D34" s="92"/>
      <c r="E34" s="93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1">
        <v>60000000</v>
      </c>
      <c r="CU34" s="16">
        <f t="shared" si="7"/>
        <v>1290322.5806451612</v>
      </c>
      <c r="CV34" s="16">
        <v>151314258.63</v>
      </c>
      <c r="CW34" s="121">
        <v>151314258.96000001</v>
      </c>
      <c r="CX34" s="121">
        <v>37009607.75</v>
      </c>
      <c r="CY34" s="121">
        <v>103836290.08</v>
      </c>
      <c r="CZ34" s="126">
        <f t="shared" si="8"/>
        <v>-91314258.629999995</v>
      </c>
      <c r="DA34" s="126">
        <f t="shared" si="9"/>
        <v>-91314258.960000008</v>
      </c>
    </row>
    <row r="35" spans="2:106" s="15" customFormat="1" ht="15">
      <c r="B35" s="13">
        <v>5120100307</v>
      </c>
      <c r="C35" s="14" t="s">
        <v>30</v>
      </c>
      <c r="D35" s="14"/>
      <c r="E35" s="78">
        <v>100000</v>
      </c>
      <c r="F35" s="14"/>
      <c r="G35" s="14"/>
      <c r="H35" s="74">
        <v>80000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86">
        <v>50000</v>
      </c>
      <c r="W35" s="74">
        <v>1500000</v>
      </c>
      <c r="X35" s="107">
        <v>874835.67599999998</v>
      </c>
      <c r="Y35" s="9"/>
      <c r="Z35" s="74">
        <v>600000</v>
      </c>
      <c r="AA35" s="79">
        <v>10000</v>
      </c>
      <c r="AB35" s="10"/>
      <c r="AC35" s="10">
        <v>800000</v>
      </c>
      <c r="AD35" s="10">
        <v>5000000</v>
      </c>
      <c r="AE35" s="10">
        <v>60000</v>
      </c>
      <c r="AF35" s="10">
        <v>150000</v>
      </c>
      <c r="AG35" s="10">
        <v>500000</v>
      </c>
      <c r="AH35" s="10">
        <v>20000</v>
      </c>
      <c r="AI35" s="10">
        <v>200000</v>
      </c>
      <c r="AJ35" s="10"/>
      <c r="AK35" s="10">
        <v>5000</v>
      </c>
      <c r="AL35" s="10"/>
      <c r="AM35" s="10">
        <v>500000</v>
      </c>
      <c r="AN35" s="10">
        <v>400000</v>
      </c>
      <c r="AO35" s="10">
        <v>250000</v>
      </c>
      <c r="AP35" s="10">
        <v>250000</v>
      </c>
      <c r="AQ35" s="10">
        <v>250000</v>
      </c>
      <c r="AR35" s="10"/>
      <c r="AS35" s="10"/>
      <c r="AT35" s="10">
        <v>4880708.6399999997</v>
      </c>
      <c r="AU35" s="10"/>
      <c r="AV35" s="10">
        <v>700000</v>
      </c>
      <c r="AW35" s="10"/>
      <c r="AX35" s="10">
        <v>2265462.3419999997</v>
      </c>
      <c r="AY35" s="10">
        <v>5360212.8899999987</v>
      </c>
      <c r="AZ35" s="10">
        <v>2815940.5379999997</v>
      </c>
      <c r="BA35" s="10">
        <v>4845768.966</v>
      </c>
      <c r="BB35" s="10">
        <v>1494490.77</v>
      </c>
      <c r="BC35" s="131">
        <v>150000</v>
      </c>
      <c r="BD35" s="131">
        <v>100000</v>
      </c>
      <c r="BE35" s="131">
        <v>100000</v>
      </c>
      <c r="BF35" s="10">
        <v>16674.604800000001</v>
      </c>
      <c r="BG35" s="10">
        <v>25755.6672</v>
      </c>
      <c r="BH35" s="10">
        <v>112828.70399999998</v>
      </c>
      <c r="BI35" s="10">
        <v>259699.62239999999</v>
      </c>
      <c r="BJ35" s="10">
        <v>10000</v>
      </c>
      <c r="BK35" s="10">
        <v>500000</v>
      </c>
      <c r="BL35" s="10">
        <v>550000</v>
      </c>
      <c r="BM35" s="10">
        <v>156107.61600000001</v>
      </c>
      <c r="BN35" s="10">
        <v>400000</v>
      </c>
      <c r="BO35" s="10">
        <v>251919.43680000002</v>
      </c>
      <c r="BP35" s="10">
        <v>150000</v>
      </c>
      <c r="BQ35" s="10">
        <v>147357.5232</v>
      </c>
      <c r="BR35" s="10">
        <v>1300000</v>
      </c>
      <c r="BS35" s="10">
        <v>360000</v>
      </c>
      <c r="BT35" s="10">
        <v>110000</v>
      </c>
      <c r="BU35" s="10">
        <v>430000</v>
      </c>
      <c r="BV35" s="10">
        <v>360000</v>
      </c>
      <c r="BW35" s="10">
        <v>300000</v>
      </c>
      <c r="BX35" s="10">
        <v>50000</v>
      </c>
      <c r="BY35" s="10">
        <v>90000</v>
      </c>
      <c r="BZ35" s="10">
        <v>65000</v>
      </c>
      <c r="CA35" s="10">
        <v>250000</v>
      </c>
      <c r="CB35" s="10">
        <v>440000</v>
      </c>
      <c r="CC35" s="10">
        <v>381575.05920000002</v>
      </c>
      <c r="CD35" s="10">
        <v>107898.1056</v>
      </c>
      <c r="CE35" s="10">
        <v>171594.12479999999</v>
      </c>
      <c r="CF35" s="10">
        <v>258402.35519999999</v>
      </c>
      <c r="CG35" s="10">
        <v>1510.6560000000002</v>
      </c>
      <c r="CH35" s="10">
        <v>61783.833599999998</v>
      </c>
      <c r="CI35" s="10">
        <v>111720.97919999999</v>
      </c>
      <c r="CJ35" s="10">
        <v>41571.244799999993</v>
      </c>
      <c r="CK35" s="10">
        <v>272190.98879999999</v>
      </c>
      <c r="CL35" s="10">
        <v>82510.751999999993</v>
      </c>
      <c r="CM35" s="10">
        <v>71959.948799999998</v>
      </c>
      <c r="CN35" s="10">
        <v>19231.622399999997</v>
      </c>
      <c r="CO35" s="10">
        <v>133996.16639999996</v>
      </c>
      <c r="CP35" s="10">
        <v>179443.37279999998</v>
      </c>
      <c r="CQ35" s="10">
        <v>239938.71360000002</v>
      </c>
      <c r="CR35" s="10">
        <v>2054.4767999999999</v>
      </c>
      <c r="CS35" s="10">
        <v>134928.21119999999</v>
      </c>
      <c r="CT35" s="16">
        <f>SUM(D35:CS35)</f>
        <v>42920073.607599996</v>
      </c>
      <c r="CU35" s="16">
        <f t="shared" si="7"/>
        <v>923012.33564731176</v>
      </c>
      <c r="CV35" s="16">
        <v>42410617.702092454</v>
      </c>
      <c r="CW35" s="121">
        <v>42410617.799999997</v>
      </c>
      <c r="CX35" s="121">
        <v>24396824.170000002</v>
      </c>
      <c r="CY35" s="121">
        <v>31589188.539999999</v>
      </c>
      <c r="CZ35" s="126">
        <f t="shared" si="8"/>
        <v>509455.90550754219</v>
      </c>
      <c r="DA35" s="126">
        <f t="shared" si="9"/>
        <v>509455.80759999901</v>
      </c>
    </row>
    <row r="36" spans="2:106" s="15" customFormat="1" ht="15">
      <c r="B36" s="13">
        <v>5120100312</v>
      </c>
      <c r="C36" s="14" t="s">
        <v>31</v>
      </c>
      <c r="D36" s="14"/>
      <c r="E36" s="78">
        <v>350000</v>
      </c>
      <c r="F36" s="74">
        <v>300000</v>
      </c>
      <c r="G36" s="74">
        <v>100000</v>
      </c>
      <c r="H36" s="74">
        <v>600000</v>
      </c>
      <c r="I36" s="74">
        <v>50000</v>
      </c>
      <c r="J36" s="74">
        <v>250000</v>
      </c>
      <c r="K36" s="10">
        <v>512677.50171428575</v>
      </c>
      <c r="L36" s="10">
        <v>545142.85714285704</v>
      </c>
      <c r="M36" s="10">
        <v>469415.43771428574</v>
      </c>
      <c r="N36" s="10">
        <v>411428.6537142857</v>
      </c>
      <c r="O36" s="83">
        <v>370000</v>
      </c>
      <c r="P36" s="74">
        <v>100000</v>
      </c>
      <c r="Q36" s="107">
        <v>14000000</v>
      </c>
      <c r="R36" s="74">
        <v>84999.96</v>
      </c>
      <c r="S36" s="74">
        <v>125000.04</v>
      </c>
      <c r="T36" s="74">
        <v>54999.96</v>
      </c>
      <c r="U36" s="74">
        <v>99999.96</v>
      </c>
      <c r="V36" s="74">
        <v>141986.27850000001</v>
      </c>
      <c r="W36" s="74">
        <v>800000</v>
      </c>
      <c r="X36" s="107">
        <v>1823805.612</v>
      </c>
      <c r="Y36" s="107">
        <v>38439.324000000008</v>
      </c>
      <c r="Z36" s="74">
        <v>300000</v>
      </c>
      <c r="AA36" s="74">
        <v>575000</v>
      </c>
      <c r="AB36" s="10">
        <v>300000</v>
      </c>
      <c r="AC36" s="10">
        <v>200000</v>
      </c>
      <c r="AD36" s="10">
        <v>4000000</v>
      </c>
      <c r="AE36" s="10">
        <v>100000</v>
      </c>
      <c r="AF36" s="10">
        <v>2600000</v>
      </c>
      <c r="AG36" s="10">
        <v>2000000</v>
      </c>
      <c r="AH36" s="10">
        <v>800768.78999999992</v>
      </c>
      <c r="AI36" s="10">
        <v>1845567.7019999998</v>
      </c>
      <c r="AJ36" s="10">
        <v>12595.5</v>
      </c>
      <c r="AK36" s="10">
        <v>1834343.676</v>
      </c>
      <c r="AL36" s="10">
        <v>150000</v>
      </c>
      <c r="AM36" s="10">
        <v>500000</v>
      </c>
      <c r="AN36" s="10">
        <v>1155000</v>
      </c>
      <c r="AO36" s="10">
        <v>600000</v>
      </c>
      <c r="AP36" s="10">
        <v>450000</v>
      </c>
      <c r="AQ36" s="10">
        <v>500000</v>
      </c>
      <c r="AR36" s="10">
        <v>139029.372</v>
      </c>
      <c r="AS36" s="10">
        <v>80170.793999999994</v>
      </c>
      <c r="AT36" s="10">
        <v>468705.58199999999</v>
      </c>
      <c r="AU36" s="10">
        <v>1094570.838</v>
      </c>
      <c r="AV36" s="10">
        <v>2769174.0900000003</v>
      </c>
      <c r="AW36" s="10">
        <v>618887.03399999999</v>
      </c>
      <c r="AX36" s="10">
        <v>600507.61199999996</v>
      </c>
      <c r="AY36" s="10">
        <v>774364.7159999999</v>
      </c>
      <c r="AZ36" s="10">
        <v>1309615.3259999999</v>
      </c>
      <c r="BA36" s="10">
        <v>462464.74799999996</v>
      </c>
      <c r="BB36" s="10">
        <v>959120.76599999983</v>
      </c>
      <c r="BC36" s="131">
        <v>500000</v>
      </c>
      <c r="BD36" s="131">
        <v>400000</v>
      </c>
      <c r="BE36" s="131">
        <v>400000</v>
      </c>
      <c r="BF36" s="10">
        <v>1000000</v>
      </c>
      <c r="BG36" s="10">
        <v>300000</v>
      </c>
      <c r="BH36" s="10">
        <v>200000</v>
      </c>
      <c r="BI36" s="10">
        <v>500000</v>
      </c>
      <c r="BJ36" s="10">
        <v>20000</v>
      </c>
      <c r="BK36" s="10">
        <v>1000000</v>
      </c>
      <c r="BL36" s="10">
        <v>300000</v>
      </c>
      <c r="BM36" s="10">
        <v>250000</v>
      </c>
      <c r="BN36" s="10">
        <v>450000</v>
      </c>
      <c r="BO36" s="10">
        <v>175000</v>
      </c>
      <c r="BP36" s="10">
        <v>100000</v>
      </c>
      <c r="BQ36" s="10">
        <v>150000</v>
      </c>
      <c r="BR36" s="10">
        <v>620000</v>
      </c>
      <c r="BS36" s="10">
        <v>190000</v>
      </c>
      <c r="BT36" s="10">
        <v>99999.96</v>
      </c>
      <c r="BU36" s="10">
        <v>132000</v>
      </c>
      <c r="BV36" s="10">
        <v>150000</v>
      </c>
      <c r="BW36" s="10">
        <v>99999.96</v>
      </c>
      <c r="BX36" s="10">
        <v>99999.96</v>
      </c>
      <c r="BY36" s="10">
        <v>165000</v>
      </c>
      <c r="BZ36" s="10">
        <v>99999.96</v>
      </c>
      <c r="CA36" s="10">
        <v>20182.8</v>
      </c>
      <c r="CB36" s="10">
        <v>60000</v>
      </c>
      <c r="CC36" s="10">
        <v>1080044.064</v>
      </c>
      <c r="CD36" s="10">
        <v>374688</v>
      </c>
      <c r="CE36" s="10">
        <v>4838.3999999999996</v>
      </c>
      <c r="CF36" s="10">
        <v>11232</v>
      </c>
      <c r="CG36" s="10">
        <v>3840</v>
      </c>
      <c r="CH36" s="10">
        <v>51744</v>
      </c>
      <c r="CI36" s="10">
        <v>0</v>
      </c>
      <c r="CJ36" s="10">
        <v>2160</v>
      </c>
      <c r="CK36" s="10">
        <v>690992.20799999998</v>
      </c>
      <c r="CL36" s="10">
        <v>70000</v>
      </c>
      <c r="CM36" s="10">
        <v>90000</v>
      </c>
      <c r="CN36" s="10">
        <v>66652.847999999998</v>
      </c>
      <c r="CO36" s="10">
        <v>323347.24799999996</v>
      </c>
      <c r="CP36" s="10">
        <v>606539.95200000005</v>
      </c>
      <c r="CQ36" s="10">
        <v>265464</v>
      </c>
      <c r="CR36" s="10">
        <v>140519.95199999999</v>
      </c>
      <c r="CS36" s="10">
        <v>50000</v>
      </c>
      <c r="CT36" s="16">
        <f>SUM(D36:CS36)</f>
        <v>59742027.442785732</v>
      </c>
      <c r="CU36" s="16">
        <f t="shared" si="7"/>
        <v>1284774.7837158223</v>
      </c>
      <c r="CV36" s="16">
        <v>45939916.584000014</v>
      </c>
      <c r="CW36" s="121">
        <v>45691416.920000002</v>
      </c>
      <c r="CX36" s="121">
        <v>31016371.859999999</v>
      </c>
      <c r="CY36" s="121">
        <v>36850554.509999998</v>
      </c>
      <c r="CZ36" s="126">
        <f t="shared" si="8"/>
        <v>13802110.858785719</v>
      </c>
      <c r="DA36" s="126">
        <f t="shared" si="9"/>
        <v>14050610.522785731</v>
      </c>
    </row>
    <row r="37" spans="2:106" s="15" customFormat="1" ht="15">
      <c r="B37" s="13">
        <v>5120100313</v>
      </c>
      <c r="C37" s="14" t="s">
        <v>577</v>
      </c>
      <c r="D37" s="92"/>
      <c r="E37" s="96"/>
      <c r="F37" s="92"/>
      <c r="G37" s="92"/>
      <c r="H37" s="92"/>
      <c r="I37" s="92"/>
      <c r="J37" s="94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1">
        <v>24000000</v>
      </c>
      <c r="CU37" s="16">
        <f t="shared" si="7"/>
        <v>516129.03225806454</v>
      </c>
      <c r="CV37" s="16">
        <v>34227424.300082371</v>
      </c>
      <c r="CW37" s="121">
        <v>34751559.899999999</v>
      </c>
      <c r="CX37" s="121">
        <v>17179579.640000001</v>
      </c>
      <c r="CY37" s="121">
        <v>17465931.949999999</v>
      </c>
      <c r="CZ37" s="126">
        <f t="shared" si="8"/>
        <v>-10227424.300082371</v>
      </c>
      <c r="DA37" s="126">
        <f t="shared" si="9"/>
        <v>-10751559.899999999</v>
      </c>
    </row>
    <row r="38" spans="2:106" s="15" customFormat="1" ht="15">
      <c r="B38" s="13">
        <v>5120100314</v>
      </c>
      <c r="C38" s="14" t="s">
        <v>32</v>
      </c>
      <c r="D38" s="14"/>
      <c r="E38" s="78">
        <v>25000</v>
      </c>
      <c r="F38" s="74">
        <v>160000</v>
      </c>
      <c r="G38" s="74">
        <v>350000</v>
      </c>
      <c r="H38" s="74">
        <v>500000</v>
      </c>
      <c r="I38" s="14"/>
      <c r="J38" s="74">
        <v>200000</v>
      </c>
      <c r="K38" s="10">
        <v>274155.38742857141</v>
      </c>
      <c r="L38" s="10">
        <v>236237.59542857143</v>
      </c>
      <c r="M38" s="10">
        <v>236237.59542857143</v>
      </c>
      <c r="N38" s="10">
        <v>236237.59542857143</v>
      </c>
      <c r="O38" s="75">
        <v>180000</v>
      </c>
      <c r="P38" s="74">
        <v>250000</v>
      </c>
      <c r="Q38" s="74">
        <v>150000</v>
      </c>
      <c r="R38" s="74">
        <v>98999.96</v>
      </c>
      <c r="S38" s="74">
        <v>40000</v>
      </c>
      <c r="T38" s="74">
        <v>110000.04</v>
      </c>
      <c r="U38" s="74">
        <v>69999.960000000006</v>
      </c>
      <c r="V38" s="74">
        <v>252218.53800000003</v>
      </c>
      <c r="W38" s="74">
        <v>30000</v>
      </c>
      <c r="X38" s="107">
        <v>100000</v>
      </c>
      <c r="Y38" s="107">
        <v>50000</v>
      </c>
      <c r="Z38" s="74">
        <v>10000</v>
      </c>
      <c r="AA38" s="74">
        <v>165000</v>
      </c>
      <c r="AB38" s="10">
        <v>200000</v>
      </c>
      <c r="AC38" s="10">
        <v>200000</v>
      </c>
      <c r="AD38" s="10">
        <v>500000</v>
      </c>
      <c r="AE38" s="10">
        <v>100000</v>
      </c>
      <c r="AF38" s="10">
        <v>200000</v>
      </c>
      <c r="AG38" s="10">
        <v>250000</v>
      </c>
      <c r="AH38" s="10">
        <v>565270.42000000004</v>
      </c>
      <c r="AI38" s="10">
        <v>240962.68</v>
      </c>
      <c r="AJ38" s="10">
        <v>100000</v>
      </c>
      <c r="AK38" s="10">
        <v>173527.8</v>
      </c>
      <c r="AL38" s="10">
        <v>600000</v>
      </c>
      <c r="AM38" s="10">
        <v>104116.68</v>
      </c>
      <c r="AN38" s="10">
        <v>106304.76</v>
      </c>
      <c r="AO38" s="10">
        <v>106304.76</v>
      </c>
      <c r="AP38" s="10">
        <v>106304.76</v>
      </c>
      <c r="AQ38" s="10">
        <v>106304.76</v>
      </c>
      <c r="AR38" s="10">
        <v>100000</v>
      </c>
      <c r="AS38" s="10">
        <v>200000</v>
      </c>
      <c r="AT38" s="10">
        <v>360000.07199999999</v>
      </c>
      <c r="AU38" s="10">
        <v>150000</v>
      </c>
      <c r="AV38" s="10">
        <v>1500000</v>
      </c>
      <c r="AW38" s="10">
        <v>350000</v>
      </c>
      <c r="AX38" s="101">
        <v>120000</v>
      </c>
      <c r="AY38" s="101">
        <v>120000</v>
      </c>
      <c r="AZ38" s="10">
        <v>180000</v>
      </c>
      <c r="BA38" s="10">
        <v>50000</v>
      </c>
      <c r="BB38" s="10">
        <v>50000</v>
      </c>
      <c r="BC38" s="131">
        <v>400000</v>
      </c>
      <c r="BD38" s="131">
        <v>150000</v>
      </c>
      <c r="BE38" s="131">
        <v>150000</v>
      </c>
      <c r="BF38" s="10">
        <v>300000</v>
      </c>
      <c r="BG38" s="10">
        <v>50000</v>
      </c>
      <c r="BH38" s="10">
        <v>100000</v>
      </c>
      <c r="BI38" s="10">
        <v>50000</v>
      </c>
      <c r="BJ38" s="10">
        <v>50000</v>
      </c>
      <c r="BK38" s="10">
        <v>350000</v>
      </c>
      <c r="BL38" s="10">
        <v>10000</v>
      </c>
      <c r="BM38" s="10">
        <v>10000</v>
      </c>
      <c r="BN38" s="10">
        <v>10000</v>
      </c>
      <c r="BO38" s="10">
        <v>10000</v>
      </c>
      <c r="BP38" s="10">
        <v>10000</v>
      </c>
      <c r="BQ38" s="10">
        <v>10000</v>
      </c>
      <c r="BR38" s="10">
        <v>200000</v>
      </c>
      <c r="BS38" s="10"/>
      <c r="BT38" s="16"/>
      <c r="BU38" s="10"/>
      <c r="BV38" s="10"/>
      <c r="BW38" s="10"/>
      <c r="BX38" s="10"/>
      <c r="BY38" s="10"/>
      <c r="BZ38" s="10"/>
      <c r="CA38" s="10"/>
      <c r="CB38" s="10"/>
      <c r="CC38" s="10">
        <v>500000</v>
      </c>
      <c r="CD38" s="10"/>
      <c r="CE38" s="10"/>
      <c r="CF38" s="10"/>
      <c r="CG38" s="10">
        <v>15000</v>
      </c>
      <c r="CH38" s="10">
        <v>60000</v>
      </c>
      <c r="CI38" s="10"/>
      <c r="CJ38" s="10"/>
      <c r="CK38" s="10">
        <v>210000</v>
      </c>
      <c r="CL38" s="10">
        <v>80000</v>
      </c>
      <c r="CM38" s="10">
        <v>80000</v>
      </c>
      <c r="CN38" s="10">
        <v>50000</v>
      </c>
      <c r="CO38" s="10">
        <v>80000</v>
      </c>
      <c r="CP38" s="10">
        <v>50000</v>
      </c>
      <c r="CQ38" s="10">
        <v>80000</v>
      </c>
      <c r="CR38" s="10">
        <v>50000</v>
      </c>
      <c r="CS38" s="10">
        <v>50000</v>
      </c>
      <c r="CT38" s="16">
        <f>SUM(D38:CS38)</f>
        <v>13728183.363714283</v>
      </c>
      <c r="CU38" s="16">
        <f t="shared" si="7"/>
        <v>295229.74975729641</v>
      </c>
      <c r="CV38" s="16">
        <v>11654057.020636559</v>
      </c>
      <c r="CW38" s="121">
        <v>11737170.66</v>
      </c>
      <c r="CX38" s="121">
        <v>5310761.3600000003</v>
      </c>
      <c r="CY38" s="121">
        <v>6409829.6299999999</v>
      </c>
      <c r="CZ38" s="126">
        <f t="shared" si="8"/>
        <v>2074126.3430777248</v>
      </c>
      <c r="DA38" s="126">
        <f t="shared" si="9"/>
        <v>1991012.7037142832</v>
      </c>
    </row>
    <row r="39" spans="2:106" s="15" customFormat="1" ht="15">
      <c r="B39" s="13">
        <v>5120100315</v>
      </c>
      <c r="C39" s="14" t="s">
        <v>578</v>
      </c>
      <c r="D39" s="92"/>
      <c r="E39" s="93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1">
        <v>4500000</v>
      </c>
      <c r="CU39" s="16">
        <f t="shared" si="7"/>
        <v>96774.193548387091</v>
      </c>
      <c r="CV39" s="16">
        <v>7650000.0000000009</v>
      </c>
      <c r="CW39" s="121">
        <v>10004412.34</v>
      </c>
      <c r="CX39" s="121">
        <v>2588131.25</v>
      </c>
      <c r="CY39" s="121">
        <v>2158844.81</v>
      </c>
      <c r="CZ39" s="126">
        <f t="shared" si="8"/>
        <v>-3150000.0000000009</v>
      </c>
      <c r="DA39" s="126">
        <f t="shared" si="9"/>
        <v>-5504412.3399999999</v>
      </c>
    </row>
    <row r="40" spans="2:106" s="15" customFormat="1" ht="15">
      <c r="B40" s="13">
        <v>5120100316</v>
      </c>
      <c r="C40" s="14" t="s">
        <v>579</v>
      </c>
      <c r="D40" s="14"/>
      <c r="E40" s="77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>
        <f>SUM(D40:CS40)</f>
        <v>0</v>
      </c>
      <c r="CU40" s="16">
        <f t="shared" si="7"/>
        <v>0</v>
      </c>
      <c r="CV40" s="16">
        <v>389500</v>
      </c>
      <c r="CW40" s="121">
        <v>333999.96000000002</v>
      </c>
      <c r="CX40" s="122">
        <v>0</v>
      </c>
      <c r="CY40" s="121">
        <v>822283</v>
      </c>
      <c r="CZ40" s="126">
        <f t="shared" si="8"/>
        <v>-389500</v>
      </c>
      <c r="DA40" s="126">
        <f t="shared" si="9"/>
        <v>-333999.96000000002</v>
      </c>
    </row>
    <row r="41" spans="2:106" s="15" customFormat="1" ht="15">
      <c r="B41" s="13">
        <v>5120100500</v>
      </c>
      <c r="C41" s="14" t="s">
        <v>33</v>
      </c>
      <c r="D41" s="14"/>
      <c r="E41" s="77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9"/>
      <c r="S41" s="74">
        <v>100000</v>
      </c>
      <c r="T41" s="74">
        <v>100000</v>
      </c>
      <c r="U41" s="9"/>
      <c r="V41" s="14"/>
      <c r="W41" s="14"/>
      <c r="X41" s="14"/>
      <c r="Y41" s="14"/>
      <c r="Z41" s="14"/>
      <c r="AA41" s="14"/>
      <c r="AB41" s="10">
        <v>100000</v>
      </c>
      <c r="AC41" s="10">
        <v>50000</v>
      </c>
      <c r="AD41" s="16"/>
      <c r="AE41" s="10">
        <v>50000</v>
      </c>
      <c r="AF41" s="16">
        <v>100000</v>
      </c>
      <c r="AG41" s="16"/>
      <c r="AH41" s="16">
        <v>500000</v>
      </c>
      <c r="AI41" s="16">
        <v>150000</v>
      </c>
      <c r="AJ41" s="16"/>
      <c r="AK41" s="16"/>
      <c r="AL41" s="16"/>
      <c r="AM41" s="16"/>
      <c r="AN41" s="16"/>
      <c r="AO41" s="16"/>
      <c r="AP41" s="16"/>
      <c r="AQ41" s="16"/>
      <c r="AR41" s="16">
        <v>120000</v>
      </c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>
        <v>200000</v>
      </c>
      <c r="BD41" s="16">
        <v>50000</v>
      </c>
      <c r="BE41" s="16">
        <v>50000</v>
      </c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>
        <v>100000</v>
      </c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>
        <v>300000</v>
      </c>
      <c r="CL41" s="16"/>
      <c r="CM41" s="16"/>
      <c r="CN41" s="16"/>
      <c r="CO41" s="16"/>
      <c r="CP41" s="16"/>
      <c r="CQ41" s="16"/>
      <c r="CR41" s="16"/>
      <c r="CS41" s="16"/>
      <c r="CT41" s="16">
        <f>SUM(D41:CS41)</f>
        <v>1970000</v>
      </c>
      <c r="CU41" s="16">
        <f t="shared" si="7"/>
        <v>42365.591397849465</v>
      </c>
      <c r="CV41" s="124">
        <v>2204398.5499999998</v>
      </c>
      <c r="CW41" s="120">
        <f>2694098.45+35000</f>
        <v>2729098.45</v>
      </c>
      <c r="CX41" s="120">
        <f>619758.46+35000</f>
        <v>654758.46</v>
      </c>
      <c r="CY41" s="121">
        <v>277362.33</v>
      </c>
      <c r="CZ41" s="126">
        <f t="shared" si="8"/>
        <v>-234398.54999999981</v>
      </c>
      <c r="DA41" s="126">
        <f t="shared" si="9"/>
        <v>-759098.45000000019</v>
      </c>
    </row>
    <row r="42" spans="2:106">
      <c r="C42" s="25" t="s">
        <v>34</v>
      </c>
      <c r="D42" s="26">
        <f>SUM(D32:D41)</f>
        <v>0</v>
      </c>
      <c r="E42" s="26">
        <f t="shared" ref="E42:BP42" si="10">SUM(E32:E41)</f>
        <v>475000</v>
      </c>
      <c r="F42" s="26">
        <f t="shared" si="10"/>
        <v>460000</v>
      </c>
      <c r="G42" s="26">
        <f t="shared" si="10"/>
        <v>450000</v>
      </c>
      <c r="H42" s="26">
        <f t="shared" si="10"/>
        <v>1180000</v>
      </c>
      <c r="I42" s="26">
        <f t="shared" si="10"/>
        <v>50000</v>
      </c>
      <c r="J42" s="26">
        <f t="shared" si="10"/>
        <v>450000</v>
      </c>
      <c r="K42" s="26">
        <f t="shared" si="10"/>
        <v>786832.88914285717</v>
      </c>
      <c r="L42" s="26">
        <f t="shared" si="10"/>
        <v>781380.4525714285</v>
      </c>
      <c r="M42" s="26">
        <f t="shared" si="10"/>
        <v>705653.03314285714</v>
      </c>
      <c r="N42" s="26">
        <f t="shared" si="10"/>
        <v>647666.24914285715</v>
      </c>
      <c r="O42" s="26">
        <f t="shared" si="10"/>
        <v>550000</v>
      </c>
      <c r="P42" s="26">
        <f t="shared" si="10"/>
        <v>350000</v>
      </c>
      <c r="Q42" s="26">
        <f t="shared" si="10"/>
        <v>14150000</v>
      </c>
      <c r="R42" s="26">
        <f t="shared" si="10"/>
        <v>183999.92</v>
      </c>
      <c r="S42" s="26">
        <f t="shared" si="10"/>
        <v>265000.03999999998</v>
      </c>
      <c r="T42" s="26">
        <f t="shared" si="10"/>
        <v>265000</v>
      </c>
      <c r="U42" s="26">
        <f t="shared" si="10"/>
        <v>169999.92</v>
      </c>
      <c r="V42" s="26">
        <f t="shared" si="10"/>
        <v>444204.81650000007</v>
      </c>
      <c r="W42" s="26">
        <f t="shared" si="10"/>
        <v>2330000</v>
      </c>
      <c r="X42" s="26">
        <f t="shared" si="10"/>
        <v>2798641.2879999997</v>
      </c>
      <c r="Y42" s="26">
        <f t="shared" si="10"/>
        <v>88439.324000000008</v>
      </c>
      <c r="Z42" s="26">
        <f t="shared" si="10"/>
        <v>910000</v>
      </c>
      <c r="AA42" s="26">
        <f t="shared" si="10"/>
        <v>750000</v>
      </c>
      <c r="AB42" s="26">
        <f t="shared" si="10"/>
        <v>600000</v>
      </c>
      <c r="AC42" s="26">
        <f t="shared" si="10"/>
        <v>1250000</v>
      </c>
      <c r="AD42" s="26">
        <f t="shared" si="10"/>
        <v>9500000</v>
      </c>
      <c r="AE42" s="26">
        <f t="shared" si="10"/>
        <v>310000</v>
      </c>
      <c r="AF42" s="26">
        <f t="shared" si="10"/>
        <v>3050000</v>
      </c>
      <c r="AG42" s="26">
        <f t="shared" si="10"/>
        <v>2750000</v>
      </c>
      <c r="AH42" s="26">
        <f t="shared" si="10"/>
        <v>1886039.21</v>
      </c>
      <c r="AI42" s="26">
        <f t="shared" si="10"/>
        <v>2436530.3819999998</v>
      </c>
      <c r="AJ42" s="26">
        <f t="shared" si="10"/>
        <v>112595.5</v>
      </c>
      <c r="AK42" s="26">
        <f t="shared" si="10"/>
        <v>2012871.476</v>
      </c>
      <c r="AL42" s="26">
        <f t="shared" si="10"/>
        <v>750000</v>
      </c>
      <c r="AM42" s="26">
        <f t="shared" si="10"/>
        <v>1104116.68</v>
      </c>
      <c r="AN42" s="26">
        <f t="shared" si="10"/>
        <v>1661304.76</v>
      </c>
      <c r="AO42" s="26">
        <f t="shared" si="10"/>
        <v>956304.76</v>
      </c>
      <c r="AP42" s="26">
        <f t="shared" si="10"/>
        <v>806304.76</v>
      </c>
      <c r="AQ42" s="26">
        <f t="shared" si="10"/>
        <v>856304.76</v>
      </c>
      <c r="AR42" s="26">
        <f t="shared" si="10"/>
        <v>359029.37199999997</v>
      </c>
      <c r="AS42" s="26">
        <f t="shared" si="10"/>
        <v>280170.79399999999</v>
      </c>
      <c r="AT42" s="26">
        <f t="shared" si="10"/>
        <v>5709414.2939999998</v>
      </c>
      <c r="AU42" s="26">
        <f t="shared" si="10"/>
        <v>1244570.838</v>
      </c>
      <c r="AV42" s="26">
        <f t="shared" si="10"/>
        <v>4969174.09</v>
      </c>
      <c r="AW42" s="26">
        <f t="shared" si="10"/>
        <v>968887.03399999999</v>
      </c>
      <c r="AX42" s="26">
        <f t="shared" si="10"/>
        <v>2985969.9539999999</v>
      </c>
      <c r="AY42" s="26">
        <f t="shared" si="10"/>
        <v>6254577.6059999987</v>
      </c>
      <c r="AZ42" s="26">
        <f t="shared" si="10"/>
        <v>4305555.8640000001</v>
      </c>
      <c r="BA42" s="26">
        <f t="shared" si="10"/>
        <v>5358233.7139999997</v>
      </c>
      <c r="BB42" s="26">
        <f t="shared" si="10"/>
        <v>2503611.5359999998</v>
      </c>
      <c r="BC42" s="26">
        <f t="shared" si="10"/>
        <v>1250000</v>
      </c>
      <c r="BD42" s="26">
        <f t="shared" si="10"/>
        <v>700000</v>
      </c>
      <c r="BE42" s="26">
        <f t="shared" si="10"/>
        <v>700000</v>
      </c>
      <c r="BF42" s="26">
        <f t="shared" si="10"/>
        <v>1316674.6047999999</v>
      </c>
      <c r="BG42" s="26">
        <f t="shared" si="10"/>
        <v>375755.66720000003</v>
      </c>
      <c r="BH42" s="26">
        <f t="shared" si="10"/>
        <v>412828.70399999997</v>
      </c>
      <c r="BI42" s="26">
        <f t="shared" si="10"/>
        <v>809699.62239999999</v>
      </c>
      <c r="BJ42" s="26">
        <f t="shared" si="10"/>
        <v>80000</v>
      </c>
      <c r="BK42" s="26">
        <f t="shared" si="10"/>
        <v>1850000</v>
      </c>
      <c r="BL42" s="26">
        <f t="shared" si="10"/>
        <v>860000</v>
      </c>
      <c r="BM42" s="26">
        <f t="shared" si="10"/>
        <v>416107.61600000004</v>
      </c>
      <c r="BN42" s="26">
        <f t="shared" si="10"/>
        <v>860000</v>
      </c>
      <c r="BO42" s="26">
        <f t="shared" si="10"/>
        <v>436919.43680000002</v>
      </c>
      <c r="BP42" s="26">
        <f t="shared" si="10"/>
        <v>260000</v>
      </c>
      <c r="BQ42" s="26">
        <f t="shared" ref="BQ42:CS42" si="11">SUM(BQ32:BQ41)</f>
        <v>307357.5232</v>
      </c>
      <c r="BR42" s="26">
        <f t="shared" si="11"/>
        <v>2220000</v>
      </c>
      <c r="BS42" s="26">
        <f t="shared" si="11"/>
        <v>550000</v>
      </c>
      <c r="BT42" s="26">
        <f t="shared" si="11"/>
        <v>209999.96000000002</v>
      </c>
      <c r="BU42" s="26">
        <f t="shared" si="11"/>
        <v>562000</v>
      </c>
      <c r="BV42" s="26">
        <f t="shared" si="11"/>
        <v>510000</v>
      </c>
      <c r="BW42" s="26">
        <f t="shared" si="11"/>
        <v>399999.96</v>
      </c>
      <c r="BX42" s="26">
        <f t="shared" si="11"/>
        <v>149999.96000000002</v>
      </c>
      <c r="BY42" s="26">
        <f t="shared" si="11"/>
        <v>255000</v>
      </c>
      <c r="BZ42" s="26">
        <f t="shared" si="11"/>
        <v>164999.96000000002</v>
      </c>
      <c r="CA42" s="26">
        <f t="shared" si="11"/>
        <v>270182.8</v>
      </c>
      <c r="CB42" s="26">
        <f t="shared" si="11"/>
        <v>500000</v>
      </c>
      <c r="CC42" s="26">
        <f t="shared" si="11"/>
        <v>1961619.1232</v>
      </c>
      <c r="CD42" s="26">
        <f t="shared" si="11"/>
        <v>482586.10560000001</v>
      </c>
      <c r="CE42" s="26">
        <f t="shared" si="11"/>
        <v>176432.52479999998</v>
      </c>
      <c r="CF42" s="26">
        <f t="shared" si="11"/>
        <v>269634.35519999999</v>
      </c>
      <c r="CG42" s="26">
        <f t="shared" si="11"/>
        <v>20350.655999999999</v>
      </c>
      <c r="CH42" s="26">
        <f t="shared" si="11"/>
        <v>173527.83360000001</v>
      </c>
      <c r="CI42" s="26">
        <f t="shared" si="11"/>
        <v>111720.97919999999</v>
      </c>
      <c r="CJ42" s="26">
        <f t="shared" si="11"/>
        <v>43731.244799999993</v>
      </c>
      <c r="CK42" s="26">
        <f t="shared" si="11"/>
        <v>1473183.1968</v>
      </c>
      <c r="CL42" s="26">
        <f t="shared" si="11"/>
        <v>232510.75199999998</v>
      </c>
      <c r="CM42" s="26">
        <f t="shared" si="11"/>
        <v>241959.94880000001</v>
      </c>
      <c r="CN42" s="26">
        <f t="shared" si="11"/>
        <v>135884.47039999999</v>
      </c>
      <c r="CO42" s="26">
        <f t="shared" si="11"/>
        <v>537343.41439999989</v>
      </c>
      <c r="CP42" s="26">
        <f t="shared" si="11"/>
        <v>835983.32480000006</v>
      </c>
      <c r="CQ42" s="26">
        <f t="shared" si="11"/>
        <v>585402.71360000002</v>
      </c>
      <c r="CR42" s="26">
        <f t="shared" si="11"/>
        <v>192574.42879999999</v>
      </c>
      <c r="CS42" s="26">
        <f t="shared" si="11"/>
        <v>234928.21119999999</v>
      </c>
      <c r="CT42" s="26">
        <f t="shared" ref="CT42:CY42" si="12">SUM(CT32:CT41)</f>
        <v>1821860284.4140999</v>
      </c>
      <c r="CU42" s="26">
        <f t="shared" si="12"/>
        <v>39179791.062668823</v>
      </c>
      <c r="CV42" s="26">
        <f t="shared" si="12"/>
        <v>1808403908.6896555</v>
      </c>
      <c r="CW42" s="26">
        <f t="shared" si="12"/>
        <v>1811426270.9100003</v>
      </c>
      <c r="CX42" s="26">
        <f t="shared" si="12"/>
        <v>1072925366.1700001</v>
      </c>
      <c r="CY42" s="26">
        <f t="shared" si="12"/>
        <v>1489086055.5999999</v>
      </c>
      <c r="CZ42" s="26">
        <f>+CT42-CV42</f>
        <v>13456375.724444389</v>
      </c>
      <c r="DA42" s="26">
        <f>+CT42-CW42</f>
        <v>10434013.504099607</v>
      </c>
      <c r="DB42" s="128"/>
    </row>
    <row r="43" spans="2:106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2:106" ht="15">
      <c r="C44" s="25" t="s">
        <v>35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</row>
    <row r="45" spans="2:106" s="15" customFormat="1" ht="15">
      <c r="B45" s="13">
        <v>5120200100</v>
      </c>
      <c r="C45" s="14" t="s">
        <v>580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07">
        <v>1100000</v>
      </c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6">
        <f t="shared" ref="CT45:CT56" si="13">SUM(D45:CS45)</f>
        <v>1100000</v>
      </c>
      <c r="CU45" s="16">
        <f t="shared" ref="CU45:CU56" si="14">+CT45/$C$136</f>
        <v>23655.913978494624</v>
      </c>
      <c r="CV45" s="16">
        <v>0</v>
      </c>
      <c r="CW45" s="121">
        <v>1089638</v>
      </c>
      <c r="CX45" s="121">
        <v>1089440.8700000001</v>
      </c>
      <c r="CY45" s="121">
        <v>1792290.08</v>
      </c>
      <c r="CZ45" s="126">
        <f t="shared" ref="CZ45:CZ57" si="15">+CT45-CV45</f>
        <v>1100000</v>
      </c>
      <c r="DA45" s="126">
        <f t="shared" ref="DA45:DA57" si="16">+CT45-CW45</f>
        <v>10362</v>
      </c>
    </row>
    <row r="46" spans="2:106" s="15" customFormat="1" ht="15">
      <c r="B46" s="13">
        <v>5120200200</v>
      </c>
      <c r="C46" s="14" t="s">
        <v>581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79">
        <v>16000000</v>
      </c>
      <c r="W46" s="14"/>
      <c r="X46" s="108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6">
        <f t="shared" si="13"/>
        <v>16000000</v>
      </c>
      <c r="CU46" s="16">
        <f t="shared" si="14"/>
        <v>344086.02150537632</v>
      </c>
      <c r="CV46" s="16">
        <v>12000000</v>
      </c>
      <c r="CW46" s="121">
        <v>16760000</v>
      </c>
      <c r="CX46" s="121">
        <v>12419837.039999999</v>
      </c>
      <c r="CY46" s="121">
        <v>13638352.76</v>
      </c>
      <c r="CZ46" s="126">
        <f t="shared" si="15"/>
        <v>4000000</v>
      </c>
      <c r="DA46" s="126">
        <f t="shared" si="16"/>
        <v>-760000</v>
      </c>
    </row>
    <row r="47" spans="2:106" s="15" customFormat="1" ht="15">
      <c r="B47" s="13">
        <v>5120200300</v>
      </c>
      <c r="C47" s="14" t="s">
        <v>582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79">
        <v>8500000</v>
      </c>
      <c r="W47" s="14"/>
      <c r="X47" s="108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6">
        <f t="shared" si="13"/>
        <v>8500000</v>
      </c>
      <c r="CU47" s="16">
        <f t="shared" si="14"/>
        <v>182795.69892473117</v>
      </c>
      <c r="CV47" s="16">
        <v>8500000</v>
      </c>
      <c r="CW47" s="121">
        <v>8499999.9600000009</v>
      </c>
      <c r="CX47" s="121">
        <v>6106479.1600000001</v>
      </c>
      <c r="CY47" s="121">
        <v>6622543.04</v>
      </c>
      <c r="CZ47" s="126">
        <f t="shared" si="15"/>
        <v>0</v>
      </c>
      <c r="DA47" s="126">
        <f t="shared" si="16"/>
        <v>3.9999999105930328E-2</v>
      </c>
    </row>
    <row r="48" spans="2:106" s="15" customFormat="1" ht="15">
      <c r="B48" s="13">
        <v>5120200400</v>
      </c>
      <c r="C48" s="14" t="s">
        <v>36</v>
      </c>
      <c r="D48" s="14"/>
      <c r="E48" s="14"/>
      <c r="F48" s="14"/>
      <c r="G48" s="14"/>
      <c r="H48" s="14"/>
      <c r="I48" s="14"/>
      <c r="J48" s="14"/>
      <c r="K48" s="113">
        <v>8419485.7300000004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08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6">
        <f t="shared" si="13"/>
        <v>8419485.7300000004</v>
      </c>
      <c r="CU48" s="16">
        <f t="shared" si="14"/>
        <v>181064.20924731184</v>
      </c>
      <c r="CV48" s="16">
        <v>9846782</v>
      </c>
      <c r="CW48" s="121">
        <v>8419485.7300000004</v>
      </c>
      <c r="CX48" s="121">
        <v>6838508.7800000003</v>
      </c>
      <c r="CY48" s="121">
        <v>9096262.7200000007</v>
      </c>
      <c r="CZ48" s="126">
        <f t="shared" si="15"/>
        <v>-1427296.2699999996</v>
      </c>
      <c r="DA48" s="126">
        <f t="shared" si="16"/>
        <v>0</v>
      </c>
    </row>
    <row r="49" spans="2:106" s="15" customFormat="1" ht="15">
      <c r="B49" s="13">
        <v>5120200500</v>
      </c>
      <c r="C49" s="14" t="s">
        <v>37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08"/>
      <c r="Y49" s="14"/>
      <c r="Z49" s="14"/>
      <c r="AA49" s="14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0"/>
      <c r="AS49" s="10"/>
      <c r="AT49" s="10"/>
      <c r="AU49" s="10"/>
      <c r="AV49" s="10">
        <v>150000</v>
      </c>
      <c r="AW49" s="10"/>
      <c r="AX49" s="10"/>
      <c r="AY49" s="10"/>
      <c r="AZ49" s="10"/>
      <c r="BA49" s="10"/>
      <c r="BB49" s="10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>
        <f t="shared" si="13"/>
        <v>150000</v>
      </c>
      <c r="CU49" s="16">
        <f t="shared" si="14"/>
        <v>3225.8064516129034</v>
      </c>
      <c r="CV49" s="16">
        <v>575000</v>
      </c>
      <c r="CW49" s="121">
        <v>141450.04</v>
      </c>
      <c r="CX49" s="122">
        <v>0</v>
      </c>
      <c r="CY49" s="121">
        <v>258236.16</v>
      </c>
      <c r="CZ49" s="126">
        <f t="shared" si="15"/>
        <v>-425000</v>
      </c>
      <c r="DA49" s="126">
        <f t="shared" si="16"/>
        <v>8549.9599999999919</v>
      </c>
    </row>
    <row r="50" spans="2:106" s="15" customFormat="1" ht="15">
      <c r="B50" s="13">
        <v>5120200600</v>
      </c>
      <c r="C50" s="14" t="s">
        <v>38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07">
        <v>100000</v>
      </c>
      <c r="Y50" s="14"/>
      <c r="Z50" s="14"/>
      <c r="AA50" s="14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0"/>
      <c r="AS50" s="10"/>
      <c r="AT50" s="10"/>
      <c r="AU50" s="10"/>
      <c r="AV50" s="10">
        <v>9000000</v>
      </c>
      <c r="AW50" s="10"/>
      <c r="AX50" s="10"/>
      <c r="AY50" s="10"/>
      <c r="AZ50" s="10"/>
      <c r="BA50" s="10"/>
      <c r="BB50" s="10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>
        <f t="shared" si="13"/>
        <v>9100000</v>
      </c>
      <c r="CU50" s="16">
        <f t="shared" si="14"/>
        <v>195698.92473118281</v>
      </c>
      <c r="CV50" s="16">
        <v>5500000</v>
      </c>
      <c r="CW50" s="121">
        <v>5554930.96</v>
      </c>
      <c r="CX50" s="121">
        <v>5441476.4199999999</v>
      </c>
      <c r="CY50" s="121">
        <v>5899730.7699999996</v>
      </c>
      <c r="CZ50" s="126">
        <f t="shared" si="15"/>
        <v>3600000</v>
      </c>
      <c r="DA50" s="126">
        <f t="shared" si="16"/>
        <v>3545069.04</v>
      </c>
    </row>
    <row r="51" spans="2:106" s="15" customFormat="1" ht="15">
      <c r="B51" s="13">
        <v>5120200700</v>
      </c>
      <c r="C51" s="14" t="s">
        <v>583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79">
        <v>35000000</v>
      </c>
      <c r="X51" s="107"/>
      <c r="Y51" s="14"/>
      <c r="Z51" s="14"/>
      <c r="AA51" s="14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>
        <f t="shared" si="13"/>
        <v>35000000</v>
      </c>
      <c r="CU51" s="16">
        <f t="shared" si="14"/>
        <v>752688.17204301071</v>
      </c>
      <c r="CV51" s="16">
        <v>30000000</v>
      </c>
      <c r="CW51" s="121">
        <v>36375560.390000001</v>
      </c>
      <c r="CX51" s="121">
        <v>31649642.649999999</v>
      </c>
      <c r="CY51" s="121">
        <v>46568036.079999998</v>
      </c>
      <c r="CZ51" s="126">
        <f t="shared" si="15"/>
        <v>5000000</v>
      </c>
      <c r="DA51" s="126">
        <f t="shared" si="16"/>
        <v>-1375560.3900000006</v>
      </c>
    </row>
    <row r="52" spans="2:106" s="15" customFormat="1" ht="15">
      <c r="B52" s="13">
        <v>5120200800</v>
      </c>
      <c r="C52" s="14" t="s">
        <v>584</v>
      </c>
      <c r="D52" s="14"/>
      <c r="E52" s="14"/>
      <c r="F52" s="14"/>
      <c r="G52" s="14"/>
      <c r="H52" s="14"/>
      <c r="I52" s="14"/>
      <c r="J52" s="14"/>
      <c r="K52" s="79"/>
      <c r="L52" s="79">
        <v>200000</v>
      </c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07">
        <v>4814306.66</v>
      </c>
      <c r="Y52" s="106"/>
      <c r="Z52" s="14"/>
      <c r="AA52" s="14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>
        <v>200000</v>
      </c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>
        <f t="shared" si="13"/>
        <v>5214306.66</v>
      </c>
      <c r="CU52" s="16">
        <f t="shared" si="14"/>
        <v>112135.6270967742</v>
      </c>
      <c r="CV52" s="16">
        <v>5000000</v>
      </c>
      <c r="CW52" s="121">
        <v>3500448.04</v>
      </c>
      <c r="CX52" s="121">
        <v>3497785.25</v>
      </c>
      <c r="CY52" s="121">
        <v>5888528.21</v>
      </c>
      <c r="CZ52" s="126">
        <f t="shared" si="15"/>
        <v>214306.66000000015</v>
      </c>
      <c r="DA52" s="126">
        <f t="shared" si="16"/>
        <v>1713858.62</v>
      </c>
    </row>
    <row r="53" spans="2:106" s="15" customFormat="1" ht="15">
      <c r="B53" s="13">
        <v>5120200900</v>
      </c>
      <c r="C53" s="14" t="s">
        <v>39</v>
      </c>
      <c r="D53" s="14"/>
      <c r="E53" s="14"/>
      <c r="F53" s="14"/>
      <c r="G53" s="14"/>
      <c r="H53" s="14"/>
      <c r="I53" s="14"/>
      <c r="J53" s="14"/>
      <c r="K53" s="10">
        <v>25000</v>
      </c>
      <c r="L53" s="79">
        <v>500000</v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07">
        <v>4000000</v>
      </c>
      <c r="Y53" s="14"/>
      <c r="Z53" s="14"/>
      <c r="AA53" s="74">
        <v>100000</v>
      </c>
      <c r="AB53" s="16"/>
      <c r="AC53" s="16"/>
      <c r="AD53" s="16"/>
      <c r="AE53" s="16"/>
      <c r="AF53" s="16"/>
      <c r="AG53" s="91">
        <f>2793600+3000000</f>
        <v>5793600</v>
      </c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>
        <v>202956.3</v>
      </c>
      <c r="AW53" s="16"/>
      <c r="AX53" s="16">
        <v>30396229.038000003</v>
      </c>
      <c r="AY53" s="16">
        <v>29217968.226</v>
      </c>
      <c r="AZ53" s="16">
        <v>22524148.781999998</v>
      </c>
      <c r="BA53" s="16">
        <v>35726417.081999995</v>
      </c>
      <c r="BB53" s="16">
        <v>27844599.888</v>
      </c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>
        <v>1000</v>
      </c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>
        <f t="shared" si="13"/>
        <v>156331919.31599998</v>
      </c>
      <c r="CU53" s="16">
        <f t="shared" si="14"/>
        <v>3361976.7594838706</v>
      </c>
      <c r="CV53" s="16">
        <v>140783674.22747302</v>
      </c>
      <c r="CW53" s="121">
        <v>147865075.59</v>
      </c>
      <c r="CX53" s="121">
        <v>91177299.189999998</v>
      </c>
      <c r="CY53" s="121">
        <v>125114202.67</v>
      </c>
      <c r="CZ53" s="127">
        <f t="shared" si="15"/>
        <v>15548245.088526964</v>
      </c>
      <c r="DA53" s="127">
        <f t="shared" si="16"/>
        <v>8466843.7259999812</v>
      </c>
      <c r="DB53" s="15" t="s">
        <v>618</v>
      </c>
    </row>
    <row r="54" spans="2:106" s="15" customFormat="1" ht="15">
      <c r="B54" s="13">
        <v>5120201000</v>
      </c>
      <c r="C54" s="14" t="s">
        <v>40</v>
      </c>
      <c r="D54" s="14"/>
      <c r="E54" s="14"/>
      <c r="F54" s="14"/>
      <c r="G54" s="14"/>
      <c r="H54" s="14"/>
      <c r="I54" s="14"/>
      <c r="J54" s="77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74"/>
      <c r="Y54" s="14"/>
      <c r="Z54" s="14"/>
      <c r="AA54" s="79">
        <v>15000</v>
      </c>
      <c r="AB54" s="10">
        <v>50000</v>
      </c>
      <c r="AC54" s="16"/>
      <c r="AD54" s="16"/>
      <c r="AE54" s="16"/>
      <c r="AF54" s="16"/>
      <c r="AG54" s="16"/>
      <c r="AH54" s="16">
        <v>20000</v>
      </c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>
        <f t="shared" si="13"/>
        <v>85000</v>
      </c>
      <c r="CU54" s="16">
        <f t="shared" si="14"/>
        <v>1827.9569892473119</v>
      </c>
      <c r="CV54" s="16">
        <v>103000</v>
      </c>
      <c r="CW54" s="121">
        <v>102999.96</v>
      </c>
      <c r="CX54" s="122">
        <v>0</v>
      </c>
      <c r="CY54" s="121">
        <v>79682.720000000001</v>
      </c>
      <c r="CZ54" s="126">
        <f t="shared" si="15"/>
        <v>-18000</v>
      </c>
      <c r="DA54" s="126">
        <f t="shared" si="16"/>
        <v>-17999.960000000006</v>
      </c>
    </row>
    <row r="55" spans="2:106" s="15" customFormat="1" ht="15">
      <c r="B55" s="13">
        <v>5120201100</v>
      </c>
      <c r="C55" s="14" t="s">
        <v>585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79">
        <v>55000000</v>
      </c>
      <c r="W55" s="14"/>
      <c r="X55" s="74"/>
      <c r="Y55" s="14"/>
      <c r="Z55" s="14"/>
      <c r="AA55" s="14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>
        <f t="shared" si="13"/>
        <v>55000000</v>
      </c>
      <c r="CU55" s="16">
        <f t="shared" si="14"/>
        <v>1182795.6989247312</v>
      </c>
      <c r="CV55" s="16">
        <v>55000000</v>
      </c>
      <c r="CW55" s="121">
        <v>48792859.960000001</v>
      </c>
      <c r="CX55" s="121">
        <v>27587677.07</v>
      </c>
      <c r="CY55" s="121">
        <v>43506934.950000003</v>
      </c>
      <c r="CZ55" s="126">
        <f t="shared" si="15"/>
        <v>0</v>
      </c>
      <c r="DA55" s="126">
        <f t="shared" si="16"/>
        <v>6207140.0399999991</v>
      </c>
    </row>
    <row r="56" spans="2:106" s="15" customFormat="1" ht="15">
      <c r="B56" s="13">
        <v>5120201200</v>
      </c>
      <c r="C56" s="14" t="s">
        <v>41</v>
      </c>
      <c r="D56" s="14"/>
      <c r="E56" s="14"/>
      <c r="F56" s="14"/>
      <c r="G56" s="14"/>
      <c r="H56" s="14"/>
      <c r="I56" s="14"/>
      <c r="J56" s="14"/>
      <c r="K56" s="81">
        <v>90000000</v>
      </c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>
        <f t="shared" si="13"/>
        <v>90000000</v>
      </c>
      <c r="CU56" s="16">
        <f t="shared" si="14"/>
        <v>1935483.8709677418</v>
      </c>
      <c r="CV56" s="16">
        <v>103590581.76000001</v>
      </c>
      <c r="CW56" s="121">
        <v>102994781.76000001</v>
      </c>
      <c r="CX56" s="121">
        <v>66892226.57</v>
      </c>
      <c r="CY56" s="121">
        <v>31554277.800000001</v>
      </c>
      <c r="CZ56" s="126">
        <f t="shared" si="15"/>
        <v>-13590581.760000005</v>
      </c>
      <c r="DA56" s="126">
        <f t="shared" si="16"/>
        <v>-12994781.760000005</v>
      </c>
    </row>
    <row r="57" spans="2:106">
      <c r="C57" s="25" t="s">
        <v>42</v>
      </c>
      <c r="D57" s="26">
        <f>SUM(D45:D56)</f>
        <v>0</v>
      </c>
      <c r="E57" s="26">
        <f t="shared" ref="E57:BP57" si="17">SUM(E45:E56)</f>
        <v>0</v>
      </c>
      <c r="F57" s="26">
        <f t="shared" si="17"/>
        <v>0</v>
      </c>
      <c r="G57" s="26">
        <f t="shared" si="17"/>
        <v>0</v>
      </c>
      <c r="H57" s="26">
        <f t="shared" si="17"/>
        <v>0</v>
      </c>
      <c r="I57" s="26">
        <f t="shared" si="17"/>
        <v>0</v>
      </c>
      <c r="J57" s="26">
        <f t="shared" si="17"/>
        <v>0</v>
      </c>
      <c r="K57" s="26">
        <f t="shared" si="17"/>
        <v>98444485.730000004</v>
      </c>
      <c r="L57" s="26">
        <f t="shared" si="17"/>
        <v>700000</v>
      </c>
      <c r="M57" s="26">
        <f t="shared" si="17"/>
        <v>0</v>
      </c>
      <c r="N57" s="26">
        <f t="shared" si="17"/>
        <v>0</v>
      </c>
      <c r="O57" s="26">
        <f t="shared" si="17"/>
        <v>0</v>
      </c>
      <c r="P57" s="26">
        <f t="shared" si="17"/>
        <v>0</v>
      </c>
      <c r="Q57" s="26">
        <f t="shared" si="17"/>
        <v>0</v>
      </c>
      <c r="R57" s="26">
        <f t="shared" si="17"/>
        <v>0</v>
      </c>
      <c r="S57" s="26">
        <f t="shared" si="17"/>
        <v>0</v>
      </c>
      <c r="T57" s="26">
        <f t="shared" si="17"/>
        <v>0</v>
      </c>
      <c r="U57" s="26">
        <f t="shared" si="17"/>
        <v>0</v>
      </c>
      <c r="V57" s="26">
        <f t="shared" si="17"/>
        <v>79500000</v>
      </c>
      <c r="W57" s="26">
        <f t="shared" si="17"/>
        <v>35000000</v>
      </c>
      <c r="X57" s="26">
        <f t="shared" si="17"/>
        <v>10014306.66</v>
      </c>
      <c r="Y57" s="26">
        <f t="shared" si="17"/>
        <v>0</v>
      </c>
      <c r="Z57" s="26">
        <f t="shared" si="17"/>
        <v>0</v>
      </c>
      <c r="AA57" s="26">
        <f t="shared" si="17"/>
        <v>115000</v>
      </c>
      <c r="AB57" s="26">
        <f t="shared" si="17"/>
        <v>50000</v>
      </c>
      <c r="AC57" s="26">
        <f t="shared" si="17"/>
        <v>0</v>
      </c>
      <c r="AD57" s="26">
        <f t="shared" si="17"/>
        <v>0</v>
      </c>
      <c r="AE57" s="26">
        <f t="shared" si="17"/>
        <v>0</v>
      </c>
      <c r="AF57" s="26">
        <f t="shared" si="17"/>
        <v>0</v>
      </c>
      <c r="AG57" s="26">
        <f t="shared" si="17"/>
        <v>5793600</v>
      </c>
      <c r="AH57" s="26">
        <f t="shared" si="17"/>
        <v>20000</v>
      </c>
      <c r="AI57" s="26">
        <f t="shared" si="17"/>
        <v>0</v>
      </c>
      <c r="AJ57" s="26">
        <f t="shared" si="17"/>
        <v>0</v>
      </c>
      <c r="AK57" s="26">
        <f t="shared" si="17"/>
        <v>0</v>
      </c>
      <c r="AL57" s="26">
        <f t="shared" si="17"/>
        <v>0</v>
      </c>
      <c r="AM57" s="26">
        <f t="shared" si="17"/>
        <v>0</v>
      </c>
      <c r="AN57" s="26">
        <f t="shared" si="17"/>
        <v>0</v>
      </c>
      <c r="AO57" s="26">
        <f t="shared" si="17"/>
        <v>0</v>
      </c>
      <c r="AP57" s="26">
        <f t="shared" si="17"/>
        <v>0</v>
      </c>
      <c r="AQ57" s="26">
        <f t="shared" si="17"/>
        <v>0</v>
      </c>
      <c r="AR57" s="26">
        <f t="shared" si="17"/>
        <v>0</v>
      </c>
      <c r="AS57" s="26">
        <f t="shared" si="17"/>
        <v>0</v>
      </c>
      <c r="AT57" s="26">
        <f t="shared" si="17"/>
        <v>0</v>
      </c>
      <c r="AU57" s="26">
        <f t="shared" si="17"/>
        <v>0</v>
      </c>
      <c r="AV57" s="26">
        <f t="shared" si="17"/>
        <v>9352956.3000000007</v>
      </c>
      <c r="AW57" s="26">
        <f t="shared" si="17"/>
        <v>200000</v>
      </c>
      <c r="AX57" s="26">
        <f t="shared" si="17"/>
        <v>30396229.038000003</v>
      </c>
      <c r="AY57" s="26">
        <f t="shared" si="17"/>
        <v>29217968.226</v>
      </c>
      <c r="AZ57" s="26">
        <f t="shared" si="17"/>
        <v>22524148.781999998</v>
      </c>
      <c r="BA57" s="26">
        <f t="shared" si="17"/>
        <v>35726417.081999995</v>
      </c>
      <c r="BB57" s="26">
        <f t="shared" si="17"/>
        <v>27844599.888</v>
      </c>
      <c r="BC57" s="26">
        <f t="shared" si="17"/>
        <v>0</v>
      </c>
      <c r="BD57" s="26">
        <f t="shared" si="17"/>
        <v>0</v>
      </c>
      <c r="BE57" s="26">
        <f t="shared" si="17"/>
        <v>0</v>
      </c>
      <c r="BF57" s="26">
        <f t="shared" si="17"/>
        <v>0</v>
      </c>
      <c r="BG57" s="26">
        <f t="shared" si="17"/>
        <v>0</v>
      </c>
      <c r="BH57" s="26">
        <f t="shared" si="17"/>
        <v>0</v>
      </c>
      <c r="BI57" s="26">
        <f t="shared" si="17"/>
        <v>0</v>
      </c>
      <c r="BJ57" s="26">
        <f t="shared" si="17"/>
        <v>0</v>
      </c>
      <c r="BK57" s="26">
        <f t="shared" si="17"/>
        <v>0</v>
      </c>
      <c r="BL57" s="26">
        <f t="shared" si="17"/>
        <v>0</v>
      </c>
      <c r="BM57" s="26">
        <f t="shared" si="17"/>
        <v>0</v>
      </c>
      <c r="BN57" s="26">
        <f t="shared" si="17"/>
        <v>0</v>
      </c>
      <c r="BO57" s="26">
        <f t="shared" si="17"/>
        <v>0</v>
      </c>
      <c r="BP57" s="26">
        <f t="shared" si="17"/>
        <v>0</v>
      </c>
      <c r="BQ57" s="26">
        <f t="shared" ref="BQ57:CS57" si="18">SUM(BQ45:BQ56)</f>
        <v>0</v>
      </c>
      <c r="BR57" s="26">
        <f t="shared" si="18"/>
        <v>0</v>
      </c>
      <c r="BS57" s="26">
        <f t="shared" si="18"/>
        <v>0</v>
      </c>
      <c r="BT57" s="26">
        <f t="shared" si="18"/>
        <v>0</v>
      </c>
      <c r="BU57" s="26">
        <f t="shared" si="18"/>
        <v>0</v>
      </c>
      <c r="BV57" s="26">
        <f t="shared" si="18"/>
        <v>0</v>
      </c>
      <c r="BW57" s="26">
        <f t="shared" si="18"/>
        <v>0</v>
      </c>
      <c r="BX57" s="26">
        <f t="shared" si="18"/>
        <v>0</v>
      </c>
      <c r="BY57" s="26">
        <f t="shared" si="18"/>
        <v>0</v>
      </c>
      <c r="BZ57" s="26">
        <f t="shared" si="18"/>
        <v>0</v>
      </c>
      <c r="CA57" s="26">
        <f t="shared" si="18"/>
        <v>0</v>
      </c>
      <c r="CB57" s="26">
        <f t="shared" si="18"/>
        <v>0</v>
      </c>
      <c r="CC57" s="26">
        <f t="shared" si="18"/>
        <v>0</v>
      </c>
      <c r="CD57" s="26">
        <f t="shared" si="18"/>
        <v>0</v>
      </c>
      <c r="CE57" s="26">
        <f t="shared" si="18"/>
        <v>0</v>
      </c>
      <c r="CF57" s="26">
        <f t="shared" si="18"/>
        <v>0</v>
      </c>
      <c r="CG57" s="26">
        <f t="shared" si="18"/>
        <v>0</v>
      </c>
      <c r="CH57" s="26">
        <f t="shared" si="18"/>
        <v>0</v>
      </c>
      <c r="CI57" s="26">
        <f t="shared" si="18"/>
        <v>1000</v>
      </c>
      <c r="CJ57" s="26">
        <f t="shared" si="18"/>
        <v>0</v>
      </c>
      <c r="CK57" s="26">
        <f t="shared" si="18"/>
        <v>0</v>
      </c>
      <c r="CL57" s="26">
        <f t="shared" si="18"/>
        <v>0</v>
      </c>
      <c r="CM57" s="26">
        <f t="shared" si="18"/>
        <v>0</v>
      </c>
      <c r="CN57" s="26">
        <f t="shared" si="18"/>
        <v>0</v>
      </c>
      <c r="CO57" s="26">
        <f t="shared" si="18"/>
        <v>0</v>
      </c>
      <c r="CP57" s="26">
        <f t="shared" si="18"/>
        <v>0</v>
      </c>
      <c r="CQ57" s="26">
        <f t="shared" si="18"/>
        <v>0</v>
      </c>
      <c r="CR57" s="26">
        <f t="shared" si="18"/>
        <v>0</v>
      </c>
      <c r="CS57" s="26">
        <f t="shared" si="18"/>
        <v>0</v>
      </c>
      <c r="CT57" s="26">
        <f t="shared" ref="CT57:CY57" si="19">SUM(CT45:CT56)</f>
        <v>384900711.70599997</v>
      </c>
      <c r="CU57" s="26">
        <f t="shared" si="19"/>
        <v>8277434.6603440857</v>
      </c>
      <c r="CV57" s="26">
        <f t="shared" si="19"/>
        <v>370899037.98747301</v>
      </c>
      <c r="CW57" s="26">
        <f t="shared" si="19"/>
        <v>380097230.38999999</v>
      </c>
      <c r="CX57" s="26">
        <f t="shared" si="19"/>
        <v>252700373</v>
      </c>
      <c r="CY57" s="26">
        <f t="shared" si="19"/>
        <v>290019077.96000004</v>
      </c>
      <c r="CZ57" s="26">
        <f t="shared" si="15"/>
        <v>14001673.718526959</v>
      </c>
      <c r="DA57" s="26">
        <f t="shared" si="16"/>
        <v>4803481.3159999847</v>
      </c>
    </row>
    <row r="58" spans="2:106">
      <c r="B58" s="8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2:106" ht="15">
      <c r="C59" s="25" t="s">
        <v>43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</row>
    <row r="60" spans="2:106" ht="40.5">
      <c r="B60" s="12">
        <v>5120300100</v>
      </c>
      <c r="C60" s="9" t="s">
        <v>44</v>
      </c>
      <c r="D60" s="9"/>
      <c r="E60" s="74">
        <v>2000000</v>
      </c>
      <c r="F60" s="74">
        <v>900000</v>
      </c>
      <c r="G60" s="9"/>
      <c r="H60" s="9"/>
      <c r="I60" s="74">
        <v>1000000</v>
      </c>
      <c r="J60" s="9"/>
      <c r="K60" s="10">
        <v>1500000</v>
      </c>
      <c r="L60" s="2"/>
      <c r="M60" s="10">
        <v>1659999.96</v>
      </c>
      <c r="N60" s="10">
        <v>5000000</v>
      </c>
      <c r="O60" s="76">
        <v>4000000</v>
      </c>
      <c r="P60" s="9"/>
      <c r="Q60" s="9"/>
      <c r="R60" s="9"/>
      <c r="S60" s="9"/>
      <c r="T60" s="9"/>
      <c r="U60" s="9"/>
      <c r="V60" s="74">
        <v>20000</v>
      </c>
      <c r="W60" s="9"/>
      <c r="X60" s="107">
        <v>30000</v>
      </c>
      <c r="Y60" s="9"/>
      <c r="Z60" s="9"/>
      <c r="AA60" s="74">
        <v>1000000</v>
      </c>
      <c r="AB60" s="10">
        <v>2500000</v>
      </c>
      <c r="AC60" s="10"/>
      <c r="AD60" s="90">
        <v>2000000</v>
      </c>
      <c r="AE60" s="10"/>
      <c r="AF60" s="10"/>
      <c r="AG60" s="10"/>
      <c r="AH60" s="10"/>
      <c r="AI60" s="10">
        <v>1560000</v>
      </c>
      <c r="AJ60" s="10"/>
      <c r="AK60" s="10"/>
      <c r="AL60" s="10">
        <v>10000000</v>
      </c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>
        <v>500000</v>
      </c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>
        <f t="shared" ref="CT60:CT65" si="20">SUM(D60:CS60)</f>
        <v>33669999.960000001</v>
      </c>
      <c r="CU60" s="16">
        <f t="shared" ref="CU60:CU65" si="21">+CT60/$C$136</f>
        <v>724086.02064516128</v>
      </c>
      <c r="CV60" s="16">
        <v>70713530.50999999</v>
      </c>
      <c r="CW60" s="121">
        <v>50834884.670000002</v>
      </c>
      <c r="CX60" s="121">
        <v>8160862.8200000003</v>
      </c>
      <c r="CY60" s="121">
        <v>14344326.689999999</v>
      </c>
      <c r="CZ60" s="126">
        <f t="shared" ref="CZ60:CZ66" si="22">+CT60-CV60</f>
        <v>-37043530.54999999</v>
      </c>
      <c r="DA60" s="126">
        <f t="shared" ref="DA60:DA66" si="23">+CT60-CW60</f>
        <v>-17164884.710000001</v>
      </c>
      <c r="DB60" s="129" t="s">
        <v>619</v>
      </c>
    </row>
    <row r="61" spans="2:106" ht="15">
      <c r="B61" s="12">
        <v>5120300200</v>
      </c>
      <c r="C61" s="9" t="s">
        <v>45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10"/>
      <c r="AC61" s="10"/>
      <c r="AD61" s="10"/>
      <c r="AE61" s="10"/>
      <c r="AF61" s="10"/>
      <c r="AG61" s="10"/>
      <c r="AH61" s="10"/>
      <c r="AI61" s="10">
        <v>50000</v>
      </c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>
        <f t="shared" si="20"/>
        <v>50000</v>
      </c>
      <c r="CU61" s="16">
        <f t="shared" si="21"/>
        <v>1075.2688172043011</v>
      </c>
      <c r="CV61" s="16">
        <v>50000</v>
      </c>
      <c r="CW61" s="121">
        <v>50000.04</v>
      </c>
      <c r="CX61" s="122">
        <v>0</v>
      </c>
      <c r="CY61" s="121"/>
      <c r="CZ61" s="126">
        <f t="shared" si="22"/>
        <v>0</v>
      </c>
      <c r="DA61" s="126">
        <f t="shared" si="23"/>
        <v>-4.0000000000873115E-2</v>
      </c>
    </row>
    <row r="62" spans="2:106" ht="15">
      <c r="B62" s="12">
        <v>5120300300</v>
      </c>
      <c r="C62" s="9" t="s">
        <v>46</v>
      </c>
      <c r="D62" s="9"/>
      <c r="E62" s="9"/>
      <c r="F62" s="9"/>
      <c r="G62" s="9"/>
      <c r="H62" s="10">
        <v>2000000</v>
      </c>
      <c r="I62" s="9"/>
      <c r="J62" s="9"/>
      <c r="K62" s="9"/>
      <c r="L62" s="9"/>
      <c r="M62" s="9"/>
      <c r="N62" s="9"/>
      <c r="O62" s="9"/>
      <c r="P62" s="9"/>
      <c r="Q62" s="9"/>
      <c r="R62" s="74">
        <v>322711.71999999997</v>
      </c>
      <c r="S62" s="74">
        <v>300000</v>
      </c>
      <c r="T62" s="74">
        <v>200000</v>
      </c>
      <c r="U62" s="74">
        <v>100000</v>
      </c>
      <c r="V62" s="9"/>
      <c r="W62" s="9"/>
      <c r="X62" s="9"/>
      <c r="Y62" s="9"/>
      <c r="Z62" s="9"/>
      <c r="AA62" s="9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>
        <f t="shared" si="20"/>
        <v>2922711.7199999997</v>
      </c>
      <c r="CU62" s="16">
        <f t="shared" si="21"/>
        <v>62854.015483870964</v>
      </c>
      <c r="CV62" s="16">
        <v>3000000</v>
      </c>
      <c r="CW62" s="121">
        <v>2922711.76</v>
      </c>
      <c r="CX62" s="122">
        <v>0</v>
      </c>
      <c r="CY62" s="121"/>
      <c r="CZ62" s="126">
        <f t="shared" si="22"/>
        <v>-77288.280000000261</v>
      </c>
      <c r="DA62" s="126">
        <f t="shared" si="23"/>
        <v>-4.0000000037252903E-2</v>
      </c>
    </row>
    <row r="63" spans="2:106" ht="15">
      <c r="B63" s="12">
        <v>5120300400</v>
      </c>
      <c r="C63" s="9" t="s">
        <v>47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>
        <f t="shared" si="20"/>
        <v>0</v>
      </c>
      <c r="CU63" s="16">
        <f t="shared" si="21"/>
        <v>0</v>
      </c>
      <c r="CV63" s="16">
        <v>0</v>
      </c>
      <c r="CW63" s="105"/>
      <c r="CX63" s="105"/>
      <c r="CY63" s="121"/>
      <c r="CZ63" s="126">
        <f t="shared" si="22"/>
        <v>0</v>
      </c>
      <c r="DA63" s="126">
        <f t="shared" si="23"/>
        <v>0</v>
      </c>
    </row>
    <row r="64" spans="2:106" ht="15">
      <c r="B64" s="12">
        <v>5120300500</v>
      </c>
      <c r="C64" s="9" t="s">
        <v>48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74">
        <v>26000000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>
        <f t="shared" si="20"/>
        <v>26000000</v>
      </c>
      <c r="CU64" s="16">
        <f t="shared" si="21"/>
        <v>559139.78494623653</v>
      </c>
      <c r="CV64" s="16">
        <v>25405000.039999999</v>
      </c>
      <c r="CW64" s="121">
        <v>25405000.079999998</v>
      </c>
      <c r="CX64" s="121">
        <v>18927507.760000002</v>
      </c>
      <c r="CY64" s="121">
        <v>19204649.280000001</v>
      </c>
      <c r="CZ64" s="126">
        <f t="shared" si="22"/>
        <v>594999.96000000089</v>
      </c>
      <c r="DA64" s="126">
        <f t="shared" si="23"/>
        <v>594999.92000000179</v>
      </c>
    </row>
    <row r="65" spans="2:106" ht="15">
      <c r="B65" s="12">
        <v>5120300600</v>
      </c>
      <c r="C65" s="9" t="s">
        <v>49</v>
      </c>
      <c r="D65" s="9"/>
      <c r="E65" s="74">
        <v>6100000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>
        <f t="shared" si="20"/>
        <v>6100000</v>
      </c>
      <c r="CU65" s="16">
        <f t="shared" si="21"/>
        <v>131182.79569892472</v>
      </c>
      <c r="CV65" s="16">
        <v>6100000</v>
      </c>
      <c r="CW65" s="121">
        <v>6099999.96</v>
      </c>
      <c r="CX65" s="121">
        <v>1913886.59</v>
      </c>
      <c r="CY65" s="121">
        <v>1062000</v>
      </c>
      <c r="CZ65" s="126">
        <f t="shared" si="22"/>
        <v>0</v>
      </c>
      <c r="DA65" s="126">
        <f t="shared" si="23"/>
        <v>4.0000000037252903E-2</v>
      </c>
    </row>
    <row r="66" spans="2:106">
      <c r="C66" s="25" t="s">
        <v>50</v>
      </c>
      <c r="D66" s="26">
        <f>SUM(D60:D65)</f>
        <v>0</v>
      </c>
      <c r="E66" s="26">
        <f t="shared" ref="E66:BP66" si="24">SUM(E60:E65)</f>
        <v>8100000</v>
      </c>
      <c r="F66" s="26">
        <f t="shared" si="24"/>
        <v>900000</v>
      </c>
      <c r="G66" s="26">
        <f t="shared" si="24"/>
        <v>0</v>
      </c>
      <c r="H66" s="26">
        <f t="shared" si="24"/>
        <v>2000000</v>
      </c>
      <c r="I66" s="26">
        <f t="shared" si="24"/>
        <v>1000000</v>
      </c>
      <c r="J66" s="26">
        <f t="shared" si="24"/>
        <v>0</v>
      </c>
      <c r="K66" s="26">
        <f t="shared" si="24"/>
        <v>1500000</v>
      </c>
      <c r="L66" s="26">
        <f t="shared" si="24"/>
        <v>0</v>
      </c>
      <c r="M66" s="26">
        <f t="shared" si="24"/>
        <v>1659999.96</v>
      </c>
      <c r="N66" s="26">
        <f t="shared" si="24"/>
        <v>5000000</v>
      </c>
      <c r="O66" s="26">
        <f t="shared" si="24"/>
        <v>4000000</v>
      </c>
      <c r="P66" s="26">
        <f t="shared" si="24"/>
        <v>26000000</v>
      </c>
      <c r="Q66" s="26">
        <f t="shared" si="24"/>
        <v>0</v>
      </c>
      <c r="R66" s="26">
        <f t="shared" si="24"/>
        <v>322711.71999999997</v>
      </c>
      <c r="S66" s="26">
        <f t="shared" si="24"/>
        <v>300000</v>
      </c>
      <c r="T66" s="26">
        <f t="shared" si="24"/>
        <v>200000</v>
      </c>
      <c r="U66" s="26">
        <f t="shared" si="24"/>
        <v>100000</v>
      </c>
      <c r="V66" s="26">
        <f t="shared" si="24"/>
        <v>20000</v>
      </c>
      <c r="W66" s="26">
        <f t="shared" si="24"/>
        <v>0</v>
      </c>
      <c r="X66" s="26">
        <f t="shared" si="24"/>
        <v>30000</v>
      </c>
      <c r="Y66" s="26">
        <f t="shared" si="24"/>
        <v>0</v>
      </c>
      <c r="Z66" s="26">
        <f t="shared" si="24"/>
        <v>0</v>
      </c>
      <c r="AA66" s="26">
        <f t="shared" si="24"/>
        <v>1000000</v>
      </c>
      <c r="AB66" s="26">
        <f t="shared" si="24"/>
        <v>2500000</v>
      </c>
      <c r="AC66" s="26">
        <f t="shared" si="24"/>
        <v>0</v>
      </c>
      <c r="AD66" s="26">
        <f t="shared" si="24"/>
        <v>2000000</v>
      </c>
      <c r="AE66" s="26">
        <f t="shared" si="24"/>
        <v>0</v>
      </c>
      <c r="AF66" s="26">
        <f t="shared" si="24"/>
        <v>0</v>
      </c>
      <c r="AG66" s="26">
        <f t="shared" si="24"/>
        <v>0</v>
      </c>
      <c r="AH66" s="26">
        <f t="shared" si="24"/>
        <v>0</v>
      </c>
      <c r="AI66" s="26">
        <f t="shared" si="24"/>
        <v>1610000</v>
      </c>
      <c r="AJ66" s="26">
        <f t="shared" si="24"/>
        <v>0</v>
      </c>
      <c r="AK66" s="26">
        <f t="shared" si="24"/>
        <v>0</v>
      </c>
      <c r="AL66" s="26">
        <f t="shared" si="24"/>
        <v>10000000</v>
      </c>
      <c r="AM66" s="26">
        <f t="shared" si="24"/>
        <v>0</v>
      </c>
      <c r="AN66" s="26">
        <f t="shared" si="24"/>
        <v>0</v>
      </c>
      <c r="AO66" s="26">
        <f t="shared" si="24"/>
        <v>0</v>
      </c>
      <c r="AP66" s="26">
        <f t="shared" si="24"/>
        <v>0</v>
      </c>
      <c r="AQ66" s="26">
        <f t="shared" si="24"/>
        <v>0</v>
      </c>
      <c r="AR66" s="26">
        <f t="shared" si="24"/>
        <v>0</v>
      </c>
      <c r="AS66" s="26">
        <f t="shared" si="24"/>
        <v>0</v>
      </c>
      <c r="AT66" s="26">
        <f t="shared" si="24"/>
        <v>0</v>
      </c>
      <c r="AU66" s="26">
        <f t="shared" si="24"/>
        <v>0</v>
      </c>
      <c r="AV66" s="26">
        <f t="shared" si="24"/>
        <v>0</v>
      </c>
      <c r="AW66" s="26">
        <f t="shared" si="24"/>
        <v>0</v>
      </c>
      <c r="AX66" s="26">
        <f t="shared" si="24"/>
        <v>0</v>
      </c>
      <c r="AY66" s="26">
        <f t="shared" si="24"/>
        <v>0</v>
      </c>
      <c r="AZ66" s="26">
        <f t="shared" si="24"/>
        <v>0</v>
      </c>
      <c r="BA66" s="26">
        <f t="shared" si="24"/>
        <v>0</v>
      </c>
      <c r="BB66" s="26">
        <f t="shared" si="24"/>
        <v>0</v>
      </c>
      <c r="BC66" s="26">
        <f t="shared" si="24"/>
        <v>500000</v>
      </c>
      <c r="BD66" s="26">
        <f t="shared" si="24"/>
        <v>0</v>
      </c>
      <c r="BE66" s="26">
        <f t="shared" si="24"/>
        <v>0</v>
      </c>
      <c r="BF66" s="26">
        <f t="shared" si="24"/>
        <v>0</v>
      </c>
      <c r="BG66" s="26">
        <f t="shared" si="24"/>
        <v>0</v>
      </c>
      <c r="BH66" s="26">
        <f t="shared" si="24"/>
        <v>0</v>
      </c>
      <c r="BI66" s="26">
        <f t="shared" si="24"/>
        <v>0</v>
      </c>
      <c r="BJ66" s="26">
        <f t="shared" si="24"/>
        <v>0</v>
      </c>
      <c r="BK66" s="26">
        <f t="shared" si="24"/>
        <v>0</v>
      </c>
      <c r="BL66" s="26">
        <f t="shared" si="24"/>
        <v>0</v>
      </c>
      <c r="BM66" s="26">
        <f t="shared" si="24"/>
        <v>0</v>
      </c>
      <c r="BN66" s="26">
        <f t="shared" si="24"/>
        <v>0</v>
      </c>
      <c r="BO66" s="26">
        <f t="shared" si="24"/>
        <v>0</v>
      </c>
      <c r="BP66" s="26">
        <f t="shared" si="24"/>
        <v>0</v>
      </c>
      <c r="BQ66" s="26">
        <f t="shared" ref="BQ66:CS66" si="25">SUM(BQ60:BQ65)</f>
        <v>0</v>
      </c>
      <c r="BR66" s="26">
        <f t="shared" si="25"/>
        <v>0</v>
      </c>
      <c r="BS66" s="26">
        <f t="shared" si="25"/>
        <v>0</v>
      </c>
      <c r="BT66" s="26">
        <f t="shared" si="25"/>
        <v>0</v>
      </c>
      <c r="BU66" s="26">
        <f t="shared" si="25"/>
        <v>0</v>
      </c>
      <c r="BV66" s="26">
        <f t="shared" si="25"/>
        <v>0</v>
      </c>
      <c r="BW66" s="26">
        <f t="shared" si="25"/>
        <v>0</v>
      </c>
      <c r="BX66" s="26">
        <f t="shared" si="25"/>
        <v>0</v>
      </c>
      <c r="BY66" s="26">
        <f t="shared" si="25"/>
        <v>0</v>
      </c>
      <c r="BZ66" s="26">
        <f t="shared" si="25"/>
        <v>0</v>
      </c>
      <c r="CA66" s="26">
        <f t="shared" si="25"/>
        <v>0</v>
      </c>
      <c r="CB66" s="26">
        <f t="shared" si="25"/>
        <v>0</v>
      </c>
      <c r="CC66" s="26">
        <f t="shared" si="25"/>
        <v>0</v>
      </c>
      <c r="CD66" s="26">
        <f t="shared" si="25"/>
        <v>0</v>
      </c>
      <c r="CE66" s="26">
        <f t="shared" si="25"/>
        <v>0</v>
      </c>
      <c r="CF66" s="26">
        <f t="shared" si="25"/>
        <v>0</v>
      </c>
      <c r="CG66" s="26">
        <f t="shared" si="25"/>
        <v>0</v>
      </c>
      <c r="CH66" s="26">
        <f t="shared" si="25"/>
        <v>0</v>
      </c>
      <c r="CI66" s="26">
        <f t="shared" si="25"/>
        <v>0</v>
      </c>
      <c r="CJ66" s="26">
        <f t="shared" si="25"/>
        <v>0</v>
      </c>
      <c r="CK66" s="26">
        <f t="shared" si="25"/>
        <v>0</v>
      </c>
      <c r="CL66" s="26">
        <f t="shared" si="25"/>
        <v>0</v>
      </c>
      <c r="CM66" s="26">
        <f t="shared" si="25"/>
        <v>0</v>
      </c>
      <c r="CN66" s="26">
        <f t="shared" si="25"/>
        <v>0</v>
      </c>
      <c r="CO66" s="26">
        <f t="shared" si="25"/>
        <v>0</v>
      </c>
      <c r="CP66" s="26">
        <f t="shared" si="25"/>
        <v>0</v>
      </c>
      <c r="CQ66" s="26">
        <f t="shared" si="25"/>
        <v>0</v>
      </c>
      <c r="CR66" s="26">
        <f t="shared" si="25"/>
        <v>0</v>
      </c>
      <c r="CS66" s="26">
        <f t="shared" si="25"/>
        <v>0</v>
      </c>
      <c r="CT66" s="26">
        <f t="shared" ref="CT66:CY66" si="26">SUM(CT60:CT65)</f>
        <v>68742711.680000007</v>
      </c>
      <c r="CU66" s="26">
        <f t="shared" si="26"/>
        <v>1478337.8855913978</v>
      </c>
      <c r="CV66" s="26">
        <f t="shared" si="26"/>
        <v>105268530.54999998</v>
      </c>
      <c r="CW66" s="26">
        <f t="shared" si="26"/>
        <v>85312596.50999999</v>
      </c>
      <c r="CX66" s="26">
        <f t="shared" si="26"/>
        <v>29002257.170000002</v>
      </c>
      <c r="CY66" s="26">
        <f t="shared" si="26"/>
        <v>34610975.969999999</v>
      </c>
      <c r="CZ66" s="26">
        <f t="shared" si="22"/>
        <v>-36525818.869999975</v>
      </c>
      <c r="DA66" s="26">
        <f t="shared" si="23"/>
        <v>-16569884.829999983</v>
      </c>
    </row>
    <row r="67" spans="2:106">
      <c r="B67" s="12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2:106" ht="15">
      <c r="B68" s="8"/>
      <c r="C68" s="25" t="s">
        <v>51</v>
      </c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</row>
    <row r="69" spans="2:106" s="15" customFormat="1" ht="15">
      <c r="B69" s="13">
        <v>5120400200</v>
      </c>
      <c r="C69" s="14" t="s">
        <v>52</v>
      </c>
      <c r="D69" s="80">
        <v>3000000</v>
      </c>
      <c r="E69" s="14"/>
      <c r="F69" s="74">
        <v>30000</v>
      </c>
      <c r="G69" s="14"/>
      <c r="H69" s="14"/>
      <c r="I69" s="14"/>
      <c r="J69" s="74">
        <v>10000</v>
      </c>
      <c r="K69" s="10">
        <v>10800</v>
      </c>
      <c r="L69" s="10"/>
      <c r="M69" s="10"/>
      <c r="N69" s="10">
        <v>10800</v>
      </c>
      <c r="O69" s="74">
        <v>70000</v>
      </c>
      <c r="P69" s="14"/>
      <c r="Q69" s="14"/>
      <c r="R69" s="14"/>
      <c r="S69" s="14"/>
      <c r="T69" s="14"/>
      <c r="U69" s="14"/>
      <c r="V69" s="74">
        <v>100000</v>
      </c>
      <c r="W69" s="9"/>
      <c r="X69" s="9"/>
      <c r="Y69" s="107">
        <v>5000</v>
      </c>
      <c r="Z69" s="74">
        <v>15000</v>
      </c>
      <c r="AA69" s="76">
        <v>50000</v>
      </c>
      <c r="AB69" s="10"/>
      <c r="AC69" s="10">
        <v>60000</v>
      </c>
      <c r="AD69" s="10"/>
      <c r="AE69" s="10">
        <v>10000</v>
      </c>
      <c r="AF69" s="10">
        <v>50000</v>
      </c>
      <c r="AG69" s="10">
        <v>20000</v>
      </c>
      <c r="AH69" s="10">
        <v>50000</v>
      </c>
      <c r="AI69" s="10">
        <v>20000</v>
      </c>
      <c r="AJ69" s="10">
        <v>10000</v>
      </c>
      <c r="AK69" s="10">
        <v>30000</v>
      </c>
      <c r="AL69" s="10">
        <v>15000</v>
      </c>
      <c r="AM69" s="10">
        <v>18480</v>
      </c>
      <c r="AN69" s="10">
        <v>10000</v>
      </c>
      <c r="AO69" s="10">
        <v>13200</v>
      </c>
      <c r="AP69" s="10">
        <v>10000</v>
      </c>
      <c r="AQ69" s="10">
        <v>10000</v>
      </c>
      <c r="AR69" s="10">
        <v>8000.04</v>
      </c>
      <c r="AS69" s="10">
        <v>38000.04</v>
      </c>
      <c r="AT69" s="10">
        <v>12800.04</v>
      </c>
      <c r="AU69" s="10">
        <v>14799.96</v>
      </c>
      <c r="AV69" s="10">
        <v>3000</v>
      </c>
      <c r="AW69" s="10">
        <v>15000</v>
      </c>
      <c r="AX69" s="10">
        <v>15000.04</v>
      </c>
      <c r="AY69" s="10">
        <v>5000.04</v>
      </c>
      <c r="AZ69" s="10">
        <v>5000.04</v>
      </c>
      <c r="BA69" s="10">
        <v>10000</v>
      </c>
      <c r="BB69" s="10">
        <v>5000.04</v>
      </c>
      <c r="BC69" s="16">
        <v>20000</v>
      </c>
      <c r="BD69" s="16"/>
      <c r="BE69" s="16"/>
      <c r="BF69" s="10">
        <v>60000</v>
      </c>
      <c r="BG69" s="10">
        <v>30000</v>
      </c>
      <c r="BH69" s="10">
        <v>60000</v>
      </c>
      <c r="BI69" s="10">
        <v>60000</v>
      </c>
      <c r="BJ69" s="10">
        <v>30000</v>
      </c>
      <c r="BK69" s="10">
        <v>70128</v>
      </c>
      <c r="BL69" s="98">
        <v>25000</v>
      </c>
      <c r="BM69" s="98">
        <v>5376</v>
      </c>
      <c r="BN69" s="98">
        <v>25000</v>
      </c>
      <c r="BO69" s="98">
        <v>25000</v>
      </c>
      <c r="BP69" s="98">
        <v>25000</v>
      </c>
      <c r="BQ69" s="98">
        <v>25000</v>
      </c>
      <c r="BR69" s="98">
        <v>100500</v>
      </c>
      <c r="BS69" s="98">
        <v>104000</v>
      </c>
      <c r="BT69" s="98">
        <v>69000</v>
      </c>
      <c r="BU69" s="10">
        <v>50250</v>
      </c>
      <c r="BV69" s="10">
        <v>67000</v>
      </c>
      <c r="BW69" s="10">
        <v>41000</v>
      </c>
      <c r="BX69" s="10">
        <v>30000</v>
      </c>
      <c r="BY69" s="10">
        <v>44000</v>
      </c>
      <c r="BZ69" s="10">
        <v>31000</v>
      </c>
      <c r="CA69" s="10">
        <v>16000</v>
      </c>
      <c r="CB69" s="10">
        <v>55000</v>
      </c>
      <c r="CC69" s="10">
        <v>100000</v>
      </c>
      <c r="CD69" s="10">
        <v>89988.96</v>
      </c>
      <c r="CE69" s="10">
        <v>60146.04</v>
      </c>
      <c r="CF69" s="10">
        <v>67299.960000000006</v>
      </c>
      <c r="CG69" s="10">
        <v>64968</v>
      </c>
      <c r="CH69" s="10">
        <v>59400</v>
      </c>
      <c r="CI69" s="10">
        <v>80000</v>
      </c>
      <c r="CJ69" s="10">
        <v>21999.96</v>
      </c>
      <c r="CK69" s="101">
        <v>60000</v>
      </c>
      <c r="CL69" s="10">
        <v>30000</v>
      </c>
      <c r="CM69" s="10">
        <v>30000</v>
      </c>
      <c r="CN69" s="10">
        <v>30000</v>
      </c>
      <c r="CO69" s="10">
        <v>100000</v>
      </c>
      <c r="CP69" s="10">
        <v>50000</v>
      </c>
      <c r="CQ69" s="10">
        <v>30000</v>
      </c>
      <c r="CR69" s="10">
        <v>20000</v>
      </c>
      <c r="CS69" s="10">
        <v>22000</v>
      </c>
      <c r="CT69" s="16">
        <f t="shared" ref="CT69:CT76" si="27">SUM(D69:CS69)</f>
        <v>5743937.1600000001</v>
      </c>
      <c r="CU69" s="16">
        <f t="shared" ref="CU69:CU108" si="28">+CT69/$C$136</f>
        <v>123525.53032258064</v>
      </c>
      <c r="CV69" s="16">
        <v>6189243.0669999998</v>
      </c>
      <c r="CW69" s="121">
        <v>6243906.4900000002</v>
      </c>
      <c r="CX69" s="121">
        <v>2125307.41</v>
      </c>
      <c r="CY69" s="121">
        <v>2103091.52</v>
      </c>
      <c r="CZ69" s="126">
        <f t="shared" ref="CZ69:CZ109" si="29">+CT69-CV69</f>
        <v>-445305.90699999966</v>
      </c>
      <c r="DA69" s="126">
        <f t="shared" ref="DA69:DA109" si="30">+CT69-CW69</f>
        <v>-499969.33000000007</v>
      </c>
    </row>
    <row r="70" spans="2:106" s="15" customFormat="1" ht="15">
      <c r="B70" s="13">
        <v>5120400300</v>
      </c>
      <c r="C70" s="14" t="s">
        <v>586</v>
      </c>
      <c r="D70" s="116">
        <v>115000000</v>
      </c>
      <c r="E70" s="14"/>
      <c r="F70" s="14"/>
      <c r="G70" s="14"/>
      <c r="H70" s="14"/>
      <c r="I70" s="14"/>
      <c r="J70" s="74">
        <v>0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>
        <f t="shared" si="27"/>
        <v>115000000</v>
      </c>
      <c r="CU70" s="16">
        <f t="shared" si="28"/>
        <v>2473118.2795698927</v>
      </c>
      <c r="CV70" s="16">
        <v>115000000</v>
      </c>
      <c r="CW70" s="121">
        <v>114999999.95999999</v>
      </c>
      <c r="CX70" s="121">
        <v>64973937.020000003</v>
      </c>
      <c r="CY70" s="121">
        <v>85672432.349999994</v>
      </c>
      <c r="CZ70" s="126">
        <f t="shared" si="29"/>
        <v>0</v>
      </c>
      <c r="DA70" s="126">
        <f t="shared" si="30"/>
        <v>4.0000006556510925E-2</v>
      </c>
    </row>
    <row r="71" spans="2:106" s="15" customFormat="1" ht="15">
      <c r="B71" s="13">
        <v>5120400400</v>
      </c>
      <c r="C71" s="14" t="s">
        <v>53</v>
      </c>
      <c r="D71" s="14"/>
      <c r="E71" s="14"/>
      <c r="F71" s="14"/>
      <c r="G71" s="14"/>
      <c r="H71" s="14"/>
      <c r="I71" s="14"/>
      <c r="K71" s="14"/>
      <c r="L71" s="14"/>
      <c r="M71" s="14"/>
      <c r="N71" s="14"/>
      <c r="O71" s="106"/>
      <c r="P71" s="14"/>
      <c r="Q71" s="14"/>
      <c r="R71" s="14"/>
      <c r="S71" s="14"/>
      <c r="T71" s="14"/>
      <c r="U71" s="14"/>
      <c r="V71" s="14"/>
      <c r="W71" s="79">
        <v>90000000</v>
      </c>
      <c r="X71" s="14"/>
      <c r="Y71" s="14"/>
      <c r="Z71" s="14"/>
      <c r="AA71" s="14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>
        <f t="shared" si="27"/>
        <v>90000000</v>
      </c>
      <c r="CU71" s="16">
        <f t="shared" si="28"/>
        <v>1935483.8709677418</v>
      </c>
      <c r="CV71" s="16">
        <v>75000000</v>
      </c>
      <c r="CW71" s="121">
        <v>75000000</v>
      </c>
      <c r="CX71" s="121">
        <v>54542892.979999997</v>
      </c>
      <c r="CY71" s="121">
        <v>95399687.769999996</v>
      </c>
      <c r="CZ71" s="127">
        <f t="shared" si="29"/>
        <v>15000000</v>
      </c>
      <c r="DA71" s="127">
        <f t="shared" si="30"/>
        <v>15000000</v>
      </c>
      <c r="DB71" s="15" t="s">
        <v>614</v>
      </c>
    </row>
    <row r="72" spans="2:106" s="15" customFormat="1" ht="15">
      <c r="B72" s="13">
        <v>5120400500</v>
      </c>
      <c r="C72" s="14" t="s">
        <v>54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79">
        <v>4000000</v>
      </c>
      <c r="X72" s="14"/>
      <c r="Y72" s="14"/>
      <c r="Z72" s="14"/>
      <c r="AA72" s="14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>
        <f t="shared" si="27"/>
        <v>4000000</v>
      </c>
      <c r="CU72" s="16">
        <f t="shared" si="28"/>
        <v>86021.505376344081</v>
      </c>
      <c r="CV72" s="16">
        <v>4000000</v>
      </c>
      <c r="CW72" s="121">
        <v>3999999.96</v>
      </c>
      <c r="CX72" s="121">
        <v>441879.05</v>
      </c>
      <c r="CY72" s="121">
        <v>1650282.18</v>
      </c>
      <c r="CZ72" s="126">
        <f t="shared" si="29"/>
        <v>0</v>
      </c>
      <c r="DA72" s="126">
        <f t="shared" si="30"/>
        <v>4.0000000037252903E-2</v>
      </c>
    </row>
    <row r="73" spans="2:106" s="15" customFormat="1" ht="15">
      <c r="B73" s="13">
        <v>5120400600</v>
      </c>
      <c r="C73" s="14" t="s">
        <v>587</v>
      </c>
      <c r="D73" s="14"/>
      <c r="E73" s="14"/>
      <c r="F73" s="14"/>
      <c r="G73" s="14"/>
      <c r="H73" s="14"/>
      <c r="I73" s="14"/>
      <c r="J73" s="14"/>
      <c r="K73" s="79">
        <v>600000</v>
      </c>
      <c r="L73" s="14"/>
      <c r="M73" s="14"/>
      <c r="N73" s="14"/>
      <c r="O73" s="82">
        <v>50000000</v>
      </c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>
        <f t="shared" si="27"/>
        <v>50600000</v>
      </c>
      <c r="CU73" s="16">
        <f t="shared" si="28"/>
        <v>1088172.0430107526</v>
      </c>
      <c r="CV73" s="16">
        <v>50000000</v>
      </c>
      <c r="CW73" s="121">
        <v>49424024.039999999</v>
      </c>
      <c r="CX73" s="121">
        <v>39576045.409999996</v>
      </c>
      <c r="CY73" s="121">
        <v>31610385.68</v>
      </c>
      <c r="CZ73" s="126">
        <f t="shared" si="29"/>
        <v>600000</v>
      </c>
      <c r="DA73" s="126">
        <f t="shared" si="30"/>
        <v>1175975.9600000009</v>
      </c>
    </row>
    <row r="74" spans="2:106" s="15" customFormat="1" ht="15">
      <c r="B74" s="13">
        <v>5120400700</v>
      </c>
      <c r="C74" s="14" t="s">
        <v>55</v>
      </c>
      <c r="D74" s="14"/>
      <c r="E74" s="14"/>
      <c r="F74" s="14"/>
      <c r="G74" s="14"/>
      <c r="H74" s="14"/>
      <c r="I74" s="74">
        <v>480000</v>
      </c>
      <c r="J74" s="74">
        <v>60000</v>
      </c>
      <c r="K74" s="10">
        <v>5000000</v>
      </c>
      <c r="L74" s="14"/>
      <c r="M74" s="14"/>
      <c r="N74" s="14"/>
      <c r="O74" s="74">
        <v>60000</v>
      </c>
      <c r="P74" s="74">
        <v>70000</v>
      </c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74">
        <v>400000</v>
      </c>
      <c r="AB74" s="10">
        <v>4000000</v>
      </c>
      <c r="AC74" s="10">
        <v>1100000</v>
      </c>
      <c r="AD74" s="10"/>
      <c r="AE74" s="10"/>
      <c r="AF74" s="10"/>
      <c r="AG74" s="10">
        <v>125000</v>
      </c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>
        <v>70000</v>
      </c>
      <c r="AT74" s="16">
        <v>10000</v>
      </c>
      <c r="AU74" s="16">
        <v>10000</v>
      </c>
      <c r="AV74" s="16"/>
      <c r="AW74" s="16">
        <v>10000</v>
      </c>
      <c r="AX74" s="16"/>
      <c r="AY74" s="16"/>
      <c r="AZ74" s="16"/>
      <c r="BA74" s="16"/>
      <c r="BB74" s="16"/>
      <c r="BC74" s="16">
        <v>100000</v>
      </c>
      <c r="BD74" s="16"/>
      <c r="BE74" s="16"/>
      <c r="BF74" s="97">
        <v>6000000</v>
      </c>
      <c r="BG74" s="10"/>
      <c r="BH74" s="10"/>
      <c r="BI74" s="10"/>
      <c r="BJ74" s="10"/>
      <c r="BK74" s="97">
        <v>7000000</v>
      </c>
      <c r="BL74" s="10"/>
      <c r="BM74" s="10"/>
      <c r="BN74" s="10"/>
      <c r="BO74" s="10"/>
      <c r="BP74" s="10"/>
      <c r="BQ74" s="10"/>
      <c r="BR74" s="97">
        <v>14000000</v>
      </c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97">
        <v>10000000</v>
      </c>
      <c r="CD74" s="10"/>
      <c r="CE74" s="10"/>
      <c r="CF74" s="10"/>
      <c r="CG74" s="10"/>
      <c r="CH74" s="10"/>
      <c r="CI74" s="10"/>
      <c r="CJ74" s="10"/>
      <c r="CK74" s="97">
        <v>11000000</v>
      </c>
      <c r="CL74" s="16"/>
      <c r="CM74" s="16"/>
      <c r="CN74" s="16"/>
      <c r="CO74" s="16"/>
      <c r="CP74" s="16"/>
      <c r="CQ74" s="16"/>
      <c r="CR74" s="16"/>
      <c r="CS74" s="16"/>
      <c r="CT74" s="16">
        <f t="shared" si="27"/>
        <v>59495000</v>
      </c>
      <c r="CU74" s="16">
        <f t="shared" si="28"/>
        <v>1279462.3655913977</v>
      </c>
      <c r="CV74" s="16">
        <v>59402953.634571433</v>
      </c>
      <c r="CW74" s="121">
        <v>58583015.719999999</v>
      </c>
      <c r="CX74" s="121">
        <v>32915042.739999998</v>
      </c>
      <c r="CY74" s="121">
        <v>36850223.350000001</v>
      </c>
      <c r="CZ74" s="126">
        <f t="shared" si="29"/>
        <v>92046.365428566933</v>
      </c>
      <c r="DA74" s="126">
        <f t="shared" si="30"/>
        <v>911984.28000000119</v>
      </c>
    </row>
    <row r="75" spans="2:106" s="15" customFormat="1" ht="15">
      <c r="B75" s="13">
        <v>5120400800</v>
      </c>
      <c r="C75" s="14" t="s">
        <v>561</v>
      </c>
      <c r="D75" s="14"/>
      <c r="E75" s="14"/>
      <c r="F75" s="74">
        <v>2000</v>
      </c>
      <c r="G75" s="14"/>
      <c r="H75" s="14"/>
      <c r="I75" s="14"/>
      <c r="J75" s="74">
        <v>10000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74">
        <v>50000</v>
      </c>
      <c r="W75" s="9"/>
      <c r="X75" s="9"/>
      <c r="Y75" s="9"/>
      <c r="Z75" s="9"/>
      <c r="AA75" s="14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>
        <v>1300000</v>
      </c>
      <c r="AW75" s="16"/>
      <c r="AX75" s="16"/>
      <c r="AY75" s="16"/>
      <c r="AZ75" s="16"/>
      <c r="BA75" s="16"/>
      <c r="BB75" s="16"/>
      <c r="BC75" s="16">
        <v>100000</v>
      </c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>
        <f t="shared" si="27"/>
        <v>1462000</v>
      </c>
      <c r="CU75" s="16">
        <f t="shared" si="28"/>
        <v>31440.860215053763</v>
      </c>
      <c r="CV75" s="16">
        <v>4581047.62</v>
      </c>
      <c r="CW75" s="121">
        <v>1415765.64</v>
      </c>
      <c r="CX75" s="121">
        <v>682700.93</v>
      </c>
      <c r="CY75" s="121">
        <v>1286381.68</v>
      </c>
      <c r="CZ75" s="126">
        <f t="shared" si="29"/>
        <v>-3119047.62</v>
      </c>
      <c r="DA75" s="126">
        <f t="shared" si="30"/>
        <v>46234.360000000102</v>
      </c>
    </row>
    <row r="76" spans="2:106" s="15" customFormat="1" ht="40.5">
      <c r="B76" s="13">
        <v>5120400900</v>
      </c>
      <c r="C76" s="14" t="s">
        <v>562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79">
        <v>48000000</v>
      </c>
      <c r="R76" s="14"/>
      <c r="S76" s="14"/>
      <c r="T76" s="14"/>
      <c r="U76" s="14"/>
      <c r="V76" s="114"/>
      <c r="W76" s="14"/>
      <c r="X76" s="14"/>
      <c r="Y76" s="14"/>
      <c r="Z76" s="14"/>
      <c r="AA76" s="14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97">
        <v>22556659.762285713</v>
      </c>
      <c r="BG76" s="10"/>
      <c r="BH76" s="10"/>
      <c r="BI76" s="10"/>
      <c r="BJ76" s="10"/>
      <c r="BK76" s="97">
        <v>20590936.745142862</v>
      </c>
      <c r="BL76" s="10"/>
      <c r="BM76" s="10"/>
      <c r="BN76" s="10"/>
      <c r="BO76" s="10"/>
      <c r="BP76" s="10"/>
      <c r="BQ76" s="10"/>
      <c r="BR76" s="97">
        <v>33485184.719999999</v>
      </c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97">
        <v>29175536.48914285</v>
      </c>
      <c r="CD76" s="16"/>
      <c r="CE76" s="16"/>
      <c r="CF76" s="16"/>
      <c r="CG76" s="16"/>
      <c r="CH76" s="16"/>
      <c r="CI76" s="16"/>
      <c r="CJ76" s="16"/>
      <c r="CK76" s="91">
        <v>27670000.248</v>
      </c>
      <c r="CL76" s="16"/>
      <c r="CM76" s="16"/>
      <c r="CN76" s="16"/>
      <c r="CO76" s="16"/>
      <c r="CP76" s="16"/>
      <c r="CQ76" s="16"/>
      <c r="CR76" s="16"/>
      <c r="CS76" s="16"/>
      <c r="CT76" s="16">
        <f t="shared" si="27"/>
        <v>181478317.96457142</v>
      </c>
      <c r="CU76" s="16">
        <f t="shared" si="28"/>
        <v>3902759.5261198152</v>
      </c>
      <c r="CV76" s="16">
        <v>145103745.29999998</v>
      </c>
      <c r="CW76" s="121">
        <v>145103745.36000001</v>
      </c>
      <c r="CX76" s="121">
        <v>102456023.40000001</v>
      </c>
      <c r="CY76" s="121">
        <v>141649761.19</v>
      </c>
      <c r="CZ76" s="127">
        <f t="shared" si="29"/>
        <v>36374572.664571434</v>
      </c>
      <c r="DA76" s="127">
        <f t="shared" si="30"/>
        <v>36374572.604571402</v>
      </c>
      <c r="DB76" s="130" t="s">
        <v>620</v>
      </c>
    </row>
    <row r="77" spans="2:106" s="15" customFormat="1" ht="15">
      <c r="B77" s="13">
        <v>5120401000</v>
      </c>
      <c r="C77" s="14" t="s">
        <v>588</v>
      </c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87"/>
      <c r="W77" s="92"/>
      <c r="X77" s="92"/>
      <c r="Y77" s="92"/>
      <c r="Z77" s="92"/>
      <c r="AA77" s="92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90"/>
      <c r="CM77" s="90"/>
      <c r="CN77" s="90"/>
      <c r="CO77" s="90"/>
      <c r="CP77" s="90"/>
      <c r="CQ77" s="90"/>
      <c r="CR77" s="90"/>
      <c r="CS77" s="90"/>
      <c r="CT77" s="91">
        <v>9000000</v>
      </c>
      <c r="CU77" s="16">
        <f t="shared" si="28"/>
        <v>193548.38709677418</v>
      </c>
      <c r="CV77" s="16">
        <v>9895397.1170292888</v>
      </c>
      <c r="CW77" s="121">
        <v>9873396.9199999999</v>
      </c>
      <c r="CX77" s="121">
        <v>481447.45</v>
      </c>
      <c r="CY77" s="121">
        <v>715589.69</v>
      </c>
      <c r="CZ77" s="126">
        <f t="shared" si="29"/>
        <v>-895397.11702928878</v>
      </c>
      <c r="DA77" s="126">
        <f t="shared" si="30"/>
        <v>-873396.91999999993</v>
      </c>
    </row>
    <row r="78" spans="2:106" s="15" customFormat="1" ht="15">
      <c r="B78" s="13">
        <v>5120401100</v>
      </c>
      <c r="C78" s="14" t="s">
        <v>56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6"/>
      <c r="AC78" s="16"/>
      <c r="AD78" s="16"/>
      <c r="AE78" s="16"/>
      <c r="AF78" s="16"/>
      <c r="AG78" s="10">
        <v>200000</v>
      </c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>
        <f>SUM(D78:CS78)</f>
        <v>200000</v>
      </c>
      <c r="CU78" s="16">
        <f t="shared" si="28"/>
        <v>4301.0752688172042</v>
      </c>
      <c r="CV78" s="16">
        <v>1016058.5</v>
      </c>
      <c r="CW78" s="121">
        <v>1016058.48</v>
      </c>
      <c r="CX78" s="121">
        <v>717440</v>
      </c>
      <c r="CY78" s="121"/>
      <c r="CZ78" s="126">
        <f t="shared" si="29"/>
        <v>-816058.5</v>
      </c>
      <c r="DA78" s="126">
        <f t="shared" si="30"/>
        <v>-816058.48</v>
      </c>
    </row>
    <row r="79" spans="2:106" s="15" customFormat="1" ht="15">
      <c r="B79" s="13">
        <v>5120401200</v>
      </c>
      <c r="C79" s="14" t="s">
        <v>57</v>
      </c>
      <c r="D79" s="14"/>
      <c r="E79" s="14"/>
      <c r="F79" s="14"/>
      <c r="G79" s="14"/>
      <c r="H79" s="14"/>
      <c r="I79" s="14"/>
      <c r="J79" s="14"/>
      <c r="K79" s="14"/>
      <c r="L79" s="79">
        <v>299500</v>
      </c>
      <c r="M79" s="79">
        <v>25000</v>
      </c>
      <c r="N79" s="14"/>
      <c r="O79" s="14"/>
      <c r="P79" s="14"/>
      <c r="Q79" s="14"/>
      <c r="R79" s="14"/>
      <c r="S79" s="14"/>
      <c r="T79" s="14"/>
      <c r="U79" s="14"/>
      <c r="V79" s="79">
        <v>50000</v>
      </c>
      <c r="W79" s="14"/>
      <c r="X79" s="79">
        <v>50000</v>
      </c>
      <c r="Y79" s="79"/>
      <c r="Z79" s="79">
        <v>35000</v>
      </c>
      <c r="AA79" s="80">
        <v>221000</v>
      </c>
      <c r="AB79" s="16"/>
      <c r="AC79" s="16">
        <v>100000</v>
      </c>
      <c r="AD79" s="16">
        <v>150000</v>
      </c>
      <c r="AE79" s="16"/>
      <c r="AF79" s="16">
        <v>4300</v>
      </c>
      <c r="AG79" s="16">
        <v>812000</v>
      </c>
      <c r="AH79" s="16">
        <v>100000</v>
      </c>
      <c r="AI79" s="16"/>
      <c r="AJ79" s="16"/>
      <c r="AK79" s="16">
        <v>104186.22</v>
      </c>
      <c r="AL79" s="16"/>
      <c r="AM79" s="16">
        <v>40352.160000000003</v>
      </c>
      <c r="AN79" s="16">
        <v>17592.560000000001</v>
      </c>
      <c r="AO79" s="16">
        <v>11028.48</v>
      </c>
      <c r="AP79" s="16">
        <v>13831.76</v>
      </c>
      <c r="AQ79" s="16">
        <v>15085.14</v>
      </c>
      <c r="AR79" s="16"/>
      <c r="AS79" s="16"/>
      <c r="AT79" s="16"/>
      <c r="AU79" s="16"/>
      <c r="AV79" s="16">
        <v>10970</v>
      </c>
      <c r="AW79" s="16"/>
      <c r="AX79" s="16"/>
      <c r="AY79" s="16">
        <v>500000</v>
      </c>
      <c r="AZ79" s="16"/>
      <c r="BA79" s="16"/>
      <c r="BB79" s="16"/>
      <c r="BC79" s="16">
        <v>800000</v>
      </c>
      <c r="BD79" s="16">
        <v>100000</v>
      </c>
      <c r="BE79" s="16">
        <v>100000</v>
      </c>
      <c r="BF79" s="16">
        <v>100000</v>
      </c>
      <c r="BG79" s="16"/>
      <c r="BH79" s="16"/>
      <c r="BI79" s="16"/>
      <c r="BJ79" s="16"/>
      <c r="BK79" s="16">
        <v>40478.519999999997</v>
      </c>
      <c r="BL79" s="16"/>
      <c r="BM79" s="16"/>
      <c r="BN79" s="16"/>
      <c r="BO79" s="16"/>
      <c r="BP79" s="16"/>
      <c r="BQ79" s="16"/>
      <c r="BR79" s="16">
        <v>87400</v>
      </c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>
        <v>39000</v>
      </c>
      <c r="CD79" s="16">
        <v>5000</v>
      </c>
      <c r="CE79" s="16">
        <v>5000</v>
      </c>
      <c r="CF79" s="16">
        <v>6000</v>
      </c>
      <c r="CG79" s="16">
        <v>5000</v>
      </c>
      <c r="CH79" s="16">
        <v>10000</v>
      </c>
      <c r="CI79" s="16">
        <v>6000</v>
      </c>
      <c r="CJ79" s="16"/>
      <c r="CK79" s="16">
        <v>15000</v>
      </c>
      <c r="CL79" s="16">
        <v>30000</v>
      </c>
      <c r="CM79" s="16">
        <v>30000</v>
      </c>
      <c r="CN79" s="16">
        <v>20000.04</v>
      </c>
      <c r="CO79" s="16">
        <v>30000</v>
      </c>
      <c r="CP79" s="16">
        <v>20000.04</v>
      </c>
      <c r="CQ79" s="16">
        <v>30000</v>
      </c>
      <c r="CR79" s="16">
        <v>20000.04</v>
      </c>
      <c r="CS79" s="16">
        <v>20000.04</v>
      </c>
      <c r="CT79" s="16">
        <f>SUM(D79:CS79)</f>
        <v>4078725</v>
      </c>
      <c r="CU79" s="16">
        <f t="shared" si="28"/>
        <v>87714.516129032258</v>
      </c>
      <c r="CV79" s="16">
        <v>5684067.6914285719</v>
      </c>
      <c r="CW79" s="121">
        <v>3030164.96</v>
      </c>
      <c r="CX79" s="121">
        <v>2206351.58</v>
      </c>
      <c r="CY79" s="121">
        <v>256724</v>
      </c>
      <c r="CZ79" s="126">
        <f t="shared" si="29"/>
        <v>-1605342.6914285719</v>
      </c>
      <c r="DA79" s="126">
        <f t="shared" si="30"/>
        <v>1048560.04</v>
      </c>
    </row>
    <row r="80" spans="2:106" s="15" customFormat="1" ht="15">
      <c r="B80" s="13">
        <v>5120401300</v>
      </c>
      <c r="C80" s="14" t="s">
        <v>58</v>
      </c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88"/>
      <c r="W80" s="88"/>
      <c r="X80" s="88"/>
      <c r="Y80" s="88"/>
      <c r="Z80" s="88"/>
      <c r="AA80" s="92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90"/>
      <c r="CM80" s="90"/>
      <c r="CN80" s="90"/>
      <c r="CO80" s="90"/>
      <c r="CP80" s="90"/>
      <c r="CQ80" s="90"/>
      <c r="CR80" s="90"/>
      <c r="CS80" s="90"/>
      <c r="CT80" s="91">
        <v>15000000</v>
      </c>
      <c r="CU80" s="16">
        <f t="shared" si="28"/>
        <v>322580.6451612903</v>
      </c>
      <c r="CV80" s="16">
        <v>19269551.667341772</v>
      </c>
      <c r="CW80" s="121">
        <v>18883901.68</v>
      </c>
      <c r="CX80" s="121">
        <v>15841427.6</v>
      </c>
      <c r="CY80" s="121">
        <v>2140917.5299999998</v>
      </c>
      <c r="CZ80" s="126">
        <f t="shared" si="29"/>
        <v>-4269551.6673417725</v>
      </c>
      <c r="DA80" s="126">
        <f t="shared" si="30"/>
        <v>-3883901.6799999997</v>
      </c>
    </row>
    <row r="81" spans="2:106" s="15" customFormat="1" ht="15">
      <c r="B81" s="13">
        <v>5120401400</v>
      </c>
      <c r="C81" s="14" t="s">
        <v>59</v>
      </c>
      <c r="D81" s="14"/>
      <c r="E81" s="14"/>
      <c r="F81" s="74">
        <v>50000</v>
      </c>
      <c r="G81" s="74">
        <v>5000</v>
      </c>
      <c r="H81" s="14"/>
      <c r="I81" s="14"/>
      <c r="J81" s="14"/>
      <c r="K81" s="10">
        <v>35000</v>
      </c>
      <c r="L81" s="10">
        <v>25000</v>
      </c>
      <c r="M81" s="10">
        <v>50000</v>
      </c>
      <c r="N81" s="10">
        <v>50000</v>
      </c>
      <c r="O81" s="74">
        <v>15000</v>
      </c>
      <c r="P81" s="14"/>
      <c r="Q81" s="14"/>
      <c r="R81" s="74">
        <v>75000</v>
      </c>
      <c r="S81" s="74">
        <v>50000</v>
      </c>
      <c r="T81" s="74">
        <v>22000</v>
      </c>
      <c r="U81" s="74">
        <v>25000</v>
      </c>
      <c r="V81" s="74">
        <v>40000</v>
      </c>
      <c r="W81" s="74">
        <v>650000</v>
      </c>
      <c r="X81" s="9"/>
      <c r="Y81" s="107">
        <v>5000</v>
      </c>
      <c r="Z81" s="9"/>
      <c r="AA81" s="79">
        <v>20000</v>
      </c>
      <c r="AB81" s="10">
        <v>165000</v>
      </c>
      <c r="AC81" s="10">
        <v>1800000</v>
      </c>
      <c r="AD81" s="10"/>
      <c r="AE81" s="10">
        <v>100000</v>
      </c>
      <c r="AF81" s="10"/>
      <c r="AG81" s="10">
        <v>110000</v>
      </c>
      <c r="AH81" s="10">
        <v>20000</v>
      </c>
      <c r="AI81" s="10">
        <v>5000</v>
      </c>
      <c r="AJ81" s="10"/>
      <c r="AK81" s="10"/>
      <c r="AL81" s="10">
        <v>335000</v>
      </c>
      <c r="AM81" s="10">
        <v>14400</v>
      </c>
      <c r="AN81" s="10">
        <v>14400</v>
      </c>
      <c r="AO81" s="10">
        <v>14400</v>
      </c>
      <c r="AP81" s="10">
        <v>14400</v>
      </c>
      <c r="AQ81" s="10">
        <v>14400</v>
      </c>
      <c r="AR81" s="103">
        <v>50000</v>
      </c>
      <c r="AS81" s="10">
        <v>1300000</v>
      </c>
      <c r="AT81" s="101">
        <v>123000</v>
      </c>
      <c r="AU81" s="103">
        <v>100000</v>
      </c>
      <c r="AV81" s="103">
        <v>800000</v>
      </c>
      <c r="AW81" s="103">
        <v>70000</v>
      </c>
      <c r="AX81" s="103">
        <v>15000</v>
      </c>
      <c r="AY81" s="103">
        <v>5000</v>
      </c>
      <c r="AZ81" s="103">
        <v>25000</v>
      </c>
      <c r="BA81" s="103">
        <v>23000</v>
      </c>
      <c r="BB81" s="103">
        <v>20000</v>
      </c>
      <c r="BC81" s="16">
        <v>100000</v>
      </c>
      <c r="BD81" s="16">
        <v>50000</v>
      </c>
      <c r="BE81" s="16">
        <v>50000</v>
      </c>
      <c r="BF81" s="10">
        <v>50000</v>
      </c>
      <c r="BG81" s="10">
        <v>30000</v>
      </c>
      <c r="BH81" s="10">
        <v>30000</v>
      </c>
      <c r="BI81" s="10">
        <v>30000</v>
      </c>
      <c r="BJ81" s="10">
        <v>30000</v>
      </c>
      <c r="BK81" s="10">
        <v>200000</v>
      </c>
      <c r="BL81" s="10"/>
      <c r="BM81" s="10"/>
      <c r="BN81" s="10"/>
      <c r="BO81" s="10"/>
      <c r="BP81" s="10"/>
      <c r="BQ81" s="10"/>
      <c r="BR81" s="10">
        <v>150000</v>
      </c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>
        <v>100000</v>
      </c>
      <c r="CD81" s="10">
        <v>43000</v>
      </c>
      <c r="CE81" s="10">
        <v>50000.04</v>
      </c>
      <c r="CF81" s="10">
        <v>50000.04</v>
      </c>
      <c r="CG81" s="10">
        <v>39999.96</v>
      </c>
      <c r="CH81" s="10">
        <v>45000</v>
      </c>
      <c r="CI81" s="10">
        <v>50000</v>
      </c>
      <c r="CJ81" s="10">
        <v>30000</v>
      </c>
      <c r="CK81" s="10">
        <v>50000</v>
      </c>
      <c r="CL81" s="10">
        <v>70000</v>
      </c>
      <c r="CM81" s="10">
        <v>70000</v>
      </c>
      <c r="CN81" s="10">
        <v>50000</v>
      </c>
      <c r="CO81" s="10">
        <v>70000</v>
      </c>
      <c r="CP81" s="10">
        <v>70000</v>
      </c>
      <c r="CQ81" s="10">
        <v>70000</v>
      </c>
      <c r="CR81" s="10">
        <v>70000</v>
      </c>
      <c r="CS81" s="10">
        <v>50000</v>
      </c>
      <c r="CT81" s="16">
        <f t="shared" ref="CT81:CT103" si="31">SUM(D81:CS81)</f>
        <v>7953000.04</v>
      </c>
      <c r="CU81" s="16">
        <f t="shared" si="28"/>
        <v>171032.25892473117</v>
      </c>
      <c r="CV81" s="16">
        <v>7188865.1600000001</v>
      </c>
      <c r="CW81" s="121">
        <v>7445065.0800000001</v>
      </c>
      <c r="CX81" s="121">
        <v>2312764.2200000002</v>
      </c>
      <c r="CY81" s="121">
        <v>3997953.38</v>
      </c>
      <c r="CZ81" s="126">
        <f t="shared" si="29"/>
        <v>764134.87999999989</v>
      </c>
      <c r="DA81" s="126">
        <f t="shared" si="30"/>
        <v>507934.95999999996</v>
      </c>
    </row>
    <row r="82" spans="2:106" s="15" customFormat="1" ht="15">
      <c r="B82" s="13">
        <v>5120401500</v>
      </c>
      <c r="C82" s="14" t="s">
        <v>60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18">
        <v>50000000</v>
      </c>
      <c r="Q82" s="14"/>
      <c r="R82" s="14"/>
      <c r="S82" s="14"/>
      <c r="T82" s="14"/>
      <c r="U82" s="14"/>
      <c r="V82" s="14"/>
      <c r="W82" s="14"/>
      <c r="X82" s="14"/>
      <c r="Y82" s="108"/>
      <c r="Z82" s="14"/>
      <c r="AA82" s="14"/>
      <c r="AB82" s="16"/>
      <c r="AC82" s="10">
        <v>4500000</v>
      </c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>
        <f t="shared" si="31"/>
        <v>54500000</v>
      </c>
      <c r="CU82" s="16">
        <f t="shared" si="28"/>
        <v>1172043.0107526882</v>
      </c>
      <c r="CV82" s="16">
        <v>52431515.07</v>
      </c>
      <c r="CW82" s="121">
        <v>52431515.039999999</v>
      </c>
      <c r="CX82" s="121">
        <v>23403975.66</v>
      </c>
      <c r="CY82" s="121">
        <v>36314149.990000002</v>
      </c>
      <c r="CZ82" s="126">
        <f t="shared" si="29"/>
        <v>2068484.9299999997</v>
      </c>
      <c r="DA82" s="126">
        <f t="shared" si="30"/>
        <v>2068484.9600000009</v>
      </c>
    </row>
    <row r="83" spans="2:106" s="15" customFormat="1" ht="15">
      <c r="B83" s="13">
        <v>5120401600</v>
      </c>
      <c r="C83" s="14" t="s">
        <v>61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08"/>
      <c r="Z83" s="14"/>
      <c r="AA83" s="14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>
        <f t="shared" si="31"/>
        <v>0</v>
      </c>
      <c r="CU83" s="16">
        <f t="shared" si="28"/>
        <v>0</v>
      </c>
      <c r="CV83" s="16">
        <v>300000</v>
      </c>
      <c r="CW83" s="121">
        <v>15000</v>
      </c>
      <c r="CX83" s="122">
        <v>0</v>
      </c>
      <c r="CY83" s="121">
        <v>46726.89</v>
      </c>
      <c r="CZ83" s="126">
        <f t="shared" si="29"/>
        <v>-300000</v>
      </c>
      <c r="DA83" s="126">
        <f t="shared" si="30"/>
        <v>-15000</v>
      </c>
    </row>
    <row r="84" spans="2:106" s="15" customFormat="1" ht="15">
      <c r="B84" s="13">
        <v>5120401700</v>
      </c>
      <c r="C84" s="14" t="s">
        <v>62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79">
        <v>10000</v>
      </c>
      <c r="S84" s="14"/>
      <c r="T84" s="14"/>
      <c r="U84" s="14"/>
      <c r="V84" s="14"/>
      <c r="W84" s="14"/>
      <c r="X84" s="14"/>
      <c r="Y84" s="108"/>
      <c r="Z84" s="14"/>
      <c r="AA84" s="14"/>
      <c r="AB84" s="16"/>
      <c r="AC84" s="16"/>
      <c r="AD84" s="10">
        <v>80000</v>
      </c>
      <c r="AE84" s="16"/>
      <c r="AF84" s="16"/>
      <c r="AG84" s="16"/>
      <c r="AH84" s="10">
        <v>100000</v>
      </c>
      <c r="AI84" s="10">
        <v>25000</v>
      </c>
      <c r="AJ84" s="10"/>
      <c r="AK84" s="10">
        <v>10000</v>
      </c>
      <c r="AL84" s="10">
        <v>1600000</v>
      </c>
      <c r="AM84" s="10">
        <v>300000</v>
      </c>
      <c r="AN84" s="10">
        <v>300000</v>
      </c>
      <c r="AO84" s="10">
        <v>300000</v>
      </c>
      <c r="AP84" s="10">
        <v>300000</v>
      </c>
      <c r="AQ84" s="10">
        <v>300000</v>
      </c>
      <c r="AR84" s="104">
        <v>56250</v>
      </c>
      <c r="AS84" s="10">
        <v>243600</v>
      </c>
      <c r="AT84" s="16"/>
      <c r="AU84" s="16"/>
      <c r="AV84" s="16"/>
      <c r="AW84" s="16"/>
      <c r="AX84" s="16"/>
      <c r="AY84" s="16"/>
      <c r="AZ84" s="16"/>
      <c r="BA84" s="16"/>
      <c r="BB84" s="16"/>
      <c r="BC84" s="16">
        <v>50000</v>
      </c>
      <c r="BD84" s="16">
        <v>20000</v>
      </c>
      <c r="BE84" s="16">
        <v>20000</v>
      </c>
      <c r="BF84" s="16"/>
      <c r="BG84" s="16"/>
      <c r="BH84" s="16"/>
      <c r="BI84" s="16"/>
      <c r="BJ84" s="16"/>
      <c r="BK84" s="10">
        <v>25000</v>
      </c>
      <c r="BL84" s="10">
        <v>87911.44</v>
      </c>
      <c r="BM84" s="10">
        <v>43482.6</v>
      </c>
      <c r="BN84" s="10">
        <v>57976.800000000003</v>
      </c>
      <c r="BO84" s="10">
        <v>46721.04</v>
      </c>
      <c r="BP84" s="10">
        <v>90000</v>
      </c>
      <c r="BQ84" s="10">
        <v>90000</v>
      </c>
      <c r="BR84" s="10">
        <v>220000</v>
      </c>
      <c r="BS84" s="10"/>
      <c r="BT84" s="10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>
        <f t="shared" si="31"/>
        <v>4375941.88</v>
      </c>
      <c r="CU84" s="16">
        <f t="shared" si="28"/>
        <v>94106.276989247315</v>
      </c>
      <c r="CV84" s="16">
        <v>2068225</v>
      </c>
      <c r="CW84" s="121">
        <v>3559509.95</v>
      </c>
      <c r="CX84" s="121">
        <v>1382374.88</v>
      </c>
      <c r="CY84" s="121"/>
      <c r="CZ84" s="126">
        <f t="shared" si="29"/>
        <v>2307716.88</v>
      </c>
      <c r="DA84" s="126">
        <f t="shared" si="30"/>
        <v>816431.9299999997</v>
      </c>
    </row>
    <row r="85" spans="2:106" s="15" customFormat="1" ht="15">
      <c r="B85" s="13">
        <v>5120401800</v>
      </c>
      <c r="C85" s="14" t="s">
        <v>63</v>
      </c>
      <c r="D85" s="14"/>
      <c r="E85" s="14"/>
      <c r="F85" s="74">
        <v>10000</v>
      </c>
      <c r="G85" s="74">
        <v>15000</v>
      </c>
      <c r="H85" s="10">
        <v>10000</v>
      </c>
      <c r="I85" s="74">
        <v>146556</v>
      </c>
      <c r="J85" s="78">
        <v>350000</v>
      </c>
      <c r="K85" s="10">
        <v>100000</v>
      </c>
      <c r="L85" s="10"/>
      <c r="M85" s="10">
        <v>300000</v>
      </c>
      <c r="N85" s="14"/>
      <c r="O85" s="74">
        <v>50000</v>
      </c>
      <c r="P85" s="74">
        <v>5000</v>
      </c>
      <c r="Q85" s="14"/>
      <c r="R85" s="79">
        <v>70000</v>
      </c>
      <c r="S85" s="79">
        <v>39999.96</v>
      </c>
      <c r="T85" s="79">
        <v>33000</v>
      </c>
      <c r="U85" s="79">
        <v>30000</v>
      </c>
      <c r="V85" s="74">
        <v>55000</v>
      </c>
      <c r="W85" s="74">
        <v>1000000</v>
      </c>
      <c r="X85" s="74">
        <v>5700000</v>
      </c>
      <c r="Y85" s="107">
        <v>2000</v>
      </c>
      <c r="Z85" s="74">
        <v>90000</v>
      </c>
      <c r="AA85" s="74">
        <v>200000</v>
      </c>
      <c r="AB85" s="10">
        <v>30000</v>
      </c>
      <c r="AC85" s="10">
        <v>30000</v>
      </c>
      <c r="AD85" s="10">
        <v>50000</v>
      </c>
      <c r="AE85" s="10">
        <v>50000</v>
      </c>
      <c r="AF85" s="10">
        <v>10000</v>
      </c>
      <c r="AG85" s="10">
        <v>100000</v>
      </c>
      <c r="AH85" s="10">
        <v>300000</v>
      </c>
      <c r="AI85" s="10">
        <v>30000</v>
      </c>
      <c r="AJ85" s="10">
        <v>10000</v>
      </c>
      <c r="AK85" s="10">
        <v>30000</v>
      </c>
      <c r="AL85" s="10">
        <v>300000</v>
      </c>
      <c r="AM85" s="10">
        <v>99999.96</v>
      </c>
      <c r="AN85" s="10">
        <v>99999.96</v>
      </c>
      <c r="AO85" s="10">
        <v>100000</v>
      </c>
      <c r="AP85" s="10">
        <v>100000</v>
      </c>
      <c r="AQ85" s="10">
        <v>10000</v>
      </c>
      <c r="AR85" s="10">
        <v>40000.04</v>
      </c>
      <c r="AS85" s="103">
        <v>24999.96</v>
      </c>
      <c r="AT85" s="10">
        <v>187500</v>
      </c>
      <c r="AU85" s="103">
        <v>156700.07999999999</v>
      </c>
      <c r="AV85" s="10">
        <v>120000</v>
      </c>
      <c r="AW85" s="103">
        <v>150000</v>
      </c>
      <c r="AX85" s="10">
        <v>5000</v>
      </c>
      <c r="AY85" s="10">
        <v>7000.04</v>
      </c>
      <c r="AZ85" s="10">
        <v>5000</v>
      </c>
      <c r="BA85" s="10">
        <v>5000</v>
      </c>
      <c r="BB85" s="10">
        <v>50000</v>
      </c>
      <c r="BC85" s="16">
        <v>200000</v>
      </c>
      <c r="BD85" s="16">
        <v>50000</v>
      </c>
      <c r="BE85" s="16">
        <v>50000</v>
      </c>
      <c r="BF85" s="10">
        <v>60000</v>
      </c>
      <c r="BG85" s="10">
        <v>10000</v>
      </c>
      <c r="BH85" s="10">
        <v>10000</v>
      </c>
      <c r="BI85" s="10">
        <v>10000</v>
      </c>
      <c r="BJ85" s="10">
        <v>10000</v>
      </c>
      <c r="BK85" s="10">
        <v>100000</v>
      </c>
      <c r="BL85" s="16"/>
      <c r="BM85" s="16"/>
      <c r="BN85" s="16"/>
      <c r="BO85" s="16"/>
      <c r="BP85" s="16"/>
      <c r="BQ85" s="16"/>
      <c r="BR85" s="16"/>
      <c r="BS85" s="16"/>
      <c r="BT85" s="16"/>
      <c r="BU85" s="10"/>
      <c r="BV85" s="10"/>
      <c r="BW85" s="10"/>
      <c r="BX85" s="10"/>
      <c r="BY85" s="10"/>
      <c r="BZ85" s="10"/>
      <c r="CA85" s="10"/>
      <c r="CB85" s="10"/>
      <c r="CC85" s="100">
        <v>150000</v>
      </c>
      <c r="CD85" s="100">
        <v>5000</v>
      </c>
      <c r="CE85" s="100">
        <v>5000</v>
      </c>
      <c r="CF85" s="100">
        <v>5000</v>
      </c>
      <c r="CG85" s="100">
        <v>4000</v>
      </c>
      <c r="CH85" s="10"/>
      <c r="CI85" s="100">
        <v>4000</v>
      </c>
      <c r="CJ85" s="10"/>
      <c r="CK85" s="10">
        <v>50000</v>
      </c>
      <c r="CL85" s="16">
        <v>30000</v>
      </c>
      <c r="CM85" s="16">
        <v>30000</v>
      </c>
      <c r="CN85" s="16">
        <v>5000</v>
      </c>
      <c r="CO85" s="16">
        <v>5000</v>
      </c>
      <c r="CP85" s="16">
        <v>10000</v>
      </c>
      <c r="CQ85" s="16">
        <v>10000</v>
      </c>
      <c r="CR85" s="16">
        <v>5000</v>
      </c>
      <c r="CS85" s="16">
        <v>5000</v>
      </c>
      <c r="CT85" s="16">
        <f t="shared" si="31"/>
        <v>11130756.000000002</v>
      </c>
      <c r="CU85" s="16">
        <f t="shared" si="28"/>
        <v>239371.09677419357</v>
      </c>
      <c r="CV85" s="16">
        <v>12032213.889999999</v>
      </c>
      <c r="CW85" s="121">
        <v>13921034.76</v>
      </c>
      <c r="CX85" s="121">
        <v>7049641.4400000004</v>
      </c>
      <c r="CY85" s="121">
        <v>9691297.1300000008</v>
      </c>
      <c r="CZ85" s="126">
        <f t="shared" si="29"/>
        <v>-901457.88999999687</v>
      </c>
      <c r="DA85" s="126">
        <f t="shared" si="30"/>
        <v>-2790278.7599999979</v>
      </c>
    </row>
    <row r="86" spans="2:106" s="15" customFormat="1" ht="15">
      <c r="B86" s="13">
        <v>5120401900</v>
      </c>
      <c r="C86" s="14" t="s">
        <v>64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6"/>
      <c r="AC86" s="16"/>
      <c r="AD86" s="10">
        <v>30000</v>
      </c>
      <c r="AF86" s="16"/>
      <c r="AG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>
        <f t="shared" si="31"/>
        <v>30000</v>
      </c>
      <c r="CU86" s="16">
        <f t="shared" si="28"/>
        <v>645.16129032258061</v>
      </c>
      <c r="CV86" s="16">
        <v>255900</v>
      </c>
      <c r="CW86" s="121">
        <v>255900</v>
      </c>
      <c r="CX86" s="122">
        <v>0</v>
      </c>
      <c r="CY86" s="121"/>
      <c r="CZ86" s="126">
        <f t="shared" si="29"/>
        <v>-225900</v>
      </c>
      <c r="DA86" s="126">
        <f t="shared" si="30"/>
        <v>-225900</v>
      </c>
    </row>
    <row r="87" spans="2:106" s="15" customFormat="1" ht="15">
      <c r="B87" s="13">
        <v>5120402000</v>
      </c>
      <c r="C87" s="14" t="s">
        <v>65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74">
        <v>52000000</v>
      </c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>
        <f t="shared" si="31"/>
        <v>52000000</v>
      </c>
      <c r="CU87" s="16">
        <f t="shared" si="28"/>
        <v>1118279.5698924731</v>
      </c>
      <c r="CV87" s="16">
        <v>43000000</v>
      </c>
      <c r="CW87" s="121">
        <v>42949999.960000001</v>
      </c>
      <c r="CX87" s="122">
        <v>0</v>
      </c>
      <c r="CY87" s="121"/>
      <c r="CZ87" s="127">
        <f t="shared" si="29"/>
        <v>9000000</v>
      </c>
      <c r="DA87" s="127">
        <f t="shared" si="30"/>
        <v>9050000.0399999991</v>
      </c>
      <c r="DB87" s="15" t="s">
        <v>613</v>
      </c>
    </row>
    <row r="88" spans="2:106" s="15" customFormat="1" ht="40.5">
      <c r="B88" s="13">
        <v>5120402100</v>
      </c>
      <c r="C88" s="14" t="s">
        <v>563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74">
        <v>7000000</v>
      </c>
      <c r="W88" s="74">
        <v>60000</v>
      </c>
      <c r="X88" s="14"/>
      <c r="Y88" s="14"/>
      <c r="Z88" s="14"/>
      <c r="AA88" s="14"/>
      <c r="AB88" s="16"/>
      <c r="AC88" s="16"/>
      <c r="AD88" s="16"/>
      <c r="AE88" s="16"/>
      <c r="AF88" s="97">
        <v>100000</v>
      </c>
      <c r="AG88" s="16"/>
      <c r="AH88" s="10"/>
      <c r="AI88" s="10">
        <v>50000</v>
      </c>
      <c r="AJ88" s="10"/>
      <c r="AK88" s="10"/>
      <c r="AL88" s="10"/>
      <c r="AM88" s="10"/>
      <c r="AN88" s="10"/>
      <c r="AO88" s="10"/>
      <c r="AP88" s="10"/>
      <c r="AQ88" s="10"/>
      <c r="AR88" s="16"/>
      <c r="AS88" s="16"/>
      <c r="AT88" s="16"/>
      <c r="AU88" s="16"/>
      <c r="AV88" s="10">
        <v>50000</v>
      </c>
      <c r="AW88" s="16"/>
      <c r="AX88" s="16"/>
      <c r="AY88" s="16"/>
      <c r="AZ88" s="16"/>
      <c r="BA88" s="16"/>
      <c r="BB88" s="16"/>
      <c r="BC88" s="16"/>
      <c r="BD88" s="16"/>
      <c r="BE88" s="16"/>
      <c r="BF88" s="97">
        <v>1099304.2697142856</v>
      </c>
      <c r="BG88" s="97">
        <v>855570.71314285707</v>
      </c>
      <c r="BH88" s="97">
        <v>1466390.4685714284</v>
      </c>
      <c r="BI88" s="97">
        <v>1896506.598857143</v>
      </c>
      <c r="BJ88" s="97">
        <v>831715.69371428574</v>
      </c>
      <c r="BK88" s="97">
        <v>1054228.8342857142</v>
      </c>
      <c r="BL88" s="97">
        <v>1378205.6502857141</v>
      </c>
      <c r="BM88" s="97">
        <v>1310105.5817142858</v>
      </c>
      <c r="BN88" s="97">
        <v>1332111.6205714287</v>
      </c>
      <c r="BO88" s="97">
        <v>890962.72457142849</v>
      </c>
      <c r="BP88" s="97">
        <v>657250.08685714297</v>
      </c>
      <c r="BQ88" s="97">
        <v>436773.62057142862</v>
      </c>
      <c r="BR88" s="97">
        <v>47275.8</v>
      </c>
      <c r="BS88" s="97">
        <v>6674716.8411428574</v>
      </c>
      <c r="BT88" s="97">
        <v>1038433.289142857</v>
      </c>
      <c r="BU88" s="97">
        <v>2098761.7371428572</v>
      </c>
      <c r="BV88" s="97">
        <v>1260789.4079999998</v>
      </c>
      <c r="BW88" s="97">
        <v>781845.75771428563</v>
      </c>
      <c r="BX88" s="97">
        <v>638001.66857142863</v>
      </c>
      <c r="BY88" s="97">
        <v>498741.40799999994</v>
      </c>
      <c r="BZ88" s="97">
        <v>376209.66857142857</v>
      </c>
      <c r="CA88" s="97">
        <v>1467025.9200000002</v>
      </c>
      <c r="CB88" s="97">
        <v>1034751.0445714283</v>
      </c>
      <c r="CC88" s="97">
        <v>1126112.0708571428</v>
      </c>
      <c r="CD88" s="97">
        <v>806050.88228571427</v>
      </c>
      <c r="CE88" s="97">
        <v>1434937.68</v>
      </c>
      <c r="CF88" s="97">
        <v>1405230.4799999997</v>
      </c>
      <c r="CG88" s="97">
        <v>842749.75542857149</v>
      </c>
      <c r="CH88" s="97">
        <v>832607.62971428572</v>
      </c>
      <c r="CI88" s="97">
        <v>1434329.3417142858</v>
      </c>
      <c r="CJ88" s="97">
        <v>380771.79428571422</v>
      </c>
      <c r="CK88" s="97">
        <v>962149.30971428566</v>
      </c>
      <c r="CL88" s="97">
        <v>899427.31200000003</v>
      </c>
      <c r="CM88" s="97">
        <v>848855.91085714276</v>
      </c>
      <c r="CN88" s="97">
        <v>986159.91085714288</v>
      </c>
      <c r="CO88" s="97">
        <v>992812.73142857139</v>
      </c>
      <c r="CP88" s="97">
        <v>1182156.6651428572</v>
      </c>
      <c r="CQ88" s="97">
        <v>1288070.5165714284</v>
      </c>
      <c r="CR88" s="97">
        <v>583034.02971428563</v>
      </c>
      <c r="CS88" s="97">
        <v>986985.23657142848</v>
      </c>
      <c r="CT88" s="16">
        <f t="shared" si="31"/>
        <v>53378119.662857145</v>
      </c>
      <c r="CU88" s="16">
        <f t="shared" si="28"/>
        <v>1147916.5518894009</v>
      </c>
      <c r="CV88" s="16">
        <v>40097799.505868055</v>
      </c>
      <c r="CW88" s="121">
        <v>40129499.479999997</v>
      </c>
      <c r="CX88" s="121">
        <v>32351052.289999999</v>
      </c>
      <c r="CY88" s="121">
        <v>34078765.259999998</v>
      </c>
      <c r="CZ88" s="127">
        <f t="shared" si="29"/>
        <v>13280320.15698909</v>
      </c>
      <c r="DA88" s="127">
        <f t="shared" si="30"/>
        <v>13248620.182857148</v>
      </c>
      <c r="DB88" s="130" t="s">
        <v>620</v>
      </c>
    </row>
    <row r="89" spans="2:106" s="15" customFormat="1" ht="27">
      <c r="B89" s="13">
        <v>5120402200</v>
      </c>
      <c r="C89" s="14" t="s">
        <v>66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90">
        <v>12000000</v>
      </c>
      <c r="AC89" s="90">
        <v>1500000</v>
      </c>
      <c r="AD89" s="90"/>
      <c r="AE89" s="10"/>
      <c r="AF89" s="10"/>
      <c r="AG89" s="16">
        <v>200000</v>
      </c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0"/>
      <c r="BM89" s="10"/>
      <c r="BN89" s="10"/>
      <c r="BO89" s="10"/>
      <c r="BP89" s="10"/>
      <c r="BQ89" s="10"/>
      <c r="BR89" s="97">
        <v>16000000</v>
      </c>
      <c r="BS89" s="10"/>
      <c r="BT89" s="10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>
        <f t="shared" si="31"/>
        <v>29700000</v>
      </c>
      <c r="CU89" s="16">
        <f t="shared" si="28"/>
        <v>638709.67741935479</v>
      </c>
      <c r="CV89" s="16">
        <v>18300000</v>
      </c>
      <c r="CW89" s="121">
        <v>22730000.120000001</v>
      </c>
      <c r="CX89" s="121">
        <v>16118779.369999999</v>
      </c>
      <c r="CY89" s="121">
        <v>7555699.2999999998</v>
      </c>
      <c r="CZ89" s="127">
        <f t="shared" si="29"/>
        <v>11400000</v>
      </c>
      <c r="DA89" s="127">
        <f t="shared" si="30"/>
        <v>6969999.879999999</v>
      </c>
      <c r="DB89" s="130" t="s">
        <v>621</v>
      </c>
    </row>
    <row r="90" spans="2:106" s="15" customFormat="1" ht="27">
      <c r="B90" s="13">
        <v>5120402300</v>
      </c>
      <c r="C90" s="14" t="s">
        <v>622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79">
        <v>50000000</v>
      </c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6"/>
      <c r="AC90" s="16"/>
      <c r="AD90" s="16"/>
      <c r="AE90" s="16"/>
      <c r="AF90" s="16"/>
      <c r="AG90" s="16"/>
      <c r="AH90" s="10"/>
      <c r="AI90" s="10"/>
      <c r="AJ90" s="10"/>
      <c r="AK90" s="10">
        <v>12600000</v>
      </c>
      <c r="AL90" s="10">
        <v>50000000</v>
      </c>
      <c r="AM90" s="10"/>
      <c r="AN90" s="10"/>
      <c r="AO90" s="10"/>
      <c r="AP90" s="10"/>
      <c r="AQ90" s="10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95">
        <v>9303075.6110769231</v>
      </c>
      <c r="BH90" s="95">
        <v>22792958.92246154</v>
      </c>
      <c r="BI90" s="95">
        <v>22258184.966769233</v>
      </c>
      <c r="BJ90" s="95">
        <v>2338221.4781538462</v>
      </c>
      <c r="BK90" s="16"/>
      <c r="BL90" s="16">
        <v>24698718.365538463</v>
      </c>
      <c r="BM90" s="16">
        <v>12439854.707076926</v>
      </c>
      <c r="BN90" s="16">
        <v>20689453.548923079</v>
      </c>
      <c r="BO90" s="16">
        <v>10181063.680615386</v>
      </c>
      <c r="BP90" s="16">
        <v>9687292.2553846147</v>
      </c>
      <c r="BQ90" s="16">
        <v>3929943.0110769239</v>
      </c>
      <c r="BR90" s="16"/>
      <c r="BS90" s="16">
        <v>21160547.689846154</v>
      </c>
      <c r="BT90" s="16">
        <v>16333559.433230769</v>
      </c>
      <c r="BU90" s="16">
        <v>40788977.632615387</v>
      </c>
      <c r="BV90" s="16">
        <v>28458527.876307696</v>
      </c>
      <c r="BW90" s="16">
        <v>23938452.749538466</v>
      </c>
      <c r="BX90" s="16">
        <v>12882876.214153847</v>
      </c>
      <c r="BY90" s="16">
        <v>13244194.635692308</v>
      </c>
      <c r="BZ90" s="16">
        <v>3830280.8178461534</v>
      </c>
      <c r="CA90" s="16">
        <v>7489285.1169230761</v>
      </c>
      <c r="CB90" s="16">
        <v>22259238.550153848</v>
      </c>
      <c r="CC90" s="16"/>
      <c r="CD90" s="16">
        <v>26024195.268923081</v>
      </c>
      <c r="CE90" s="16">
        <v>25436958.441230774</v>
      </c>
      <c r="CF90" s="16">
        <v>30158019.83446154</v>
      </c>
      <c r="CG90" s="16">
        <v>10103856.108923078</v>
      </c>
      <c r="CH90" s="16">
        <v>10316753.608615384</v>
      </c>
      <c r="CI90" s="16">
        <v>23657183.717538461</v>
      </c>
      <c r="CJ90" s="16"/>
      <c r="CK90" s="16"/>
      <c r="CL90" s="16">
        <v>26764062.132923082</v>
      </c>
      <c r="CM90" s="16">
        <v>18712358.158153847</v>
      </c>
      <c r="CN90" s="16">
        <v>10162056.675692309</v>
      </c>
      <c r="CO90" s="16">
        <v>19353505.918153845</v>
      </c>
      <c r="CP90" s="16">
        <v>15327769.532307694</v>
      </c>
      <c r="CQ90" s="16">
        <v>18737431.091076925</v>
      </c>
      <c r="CR90" s="16">
        <v>7237311.6369230775</v>
      </c>
      <c r="CS90" s="16"/>
      <c r="CT90" s="16">
        <f t="shared" si="31"/>
        <v>683296169.38830805</v>
      </c>
      <c r="CU90" s="16">
        <f t="shared" si="28"/>
        <v>14694541.277167914</v>
      </c>
      <c r="CV90" s="16">
        <v>655363872.31539261</v>
      </c>
      <c r="CW90" s="121">
        <v>655446987.45000005</v>
      </c>
      <c r="CX90" s="121">
        <v>365962267.75</v>
      </c>
      <c r="CY90" s="121">
        <v>451767068.81999999</v>
      </c>
      <c r="CZ90" s="127">
        <f t="shared" si="29"/>
        <v>27932297.072915435</v>
      </c>
      <c r="DA90" s="127">
        <f t="shared" si="30"/>
        <v>27849181.938308001</v>
      </c>
      <c r="DB90" s="130" t="s">
        <v>624</v>
      </c>
    </row>
    <row r="91" spans="2:106" s="15" customFormat="1" ht="15">
      <c r="B91" s="13">
        <v>5120402400</v>
      </c>
      <c r="C91" s="14" t="s">
        <v>67</v>
      </c>
      <c r="D91" s="14"/>
      <c r="E91" s="14"/>
      <c r="F91" s="14"/>
      <c r="G91" s="74">
        <v>5000</v>
      </c>
      <c r="H91" s="10">
        <v>2000</v>
      </c>
      <c r="I91" s="14"/>
      <c r="J91" s="14"/>
      <c r="K91" s="10">
        <v>20000</v>
      </c>
      <c r="L91" s="14"/>
      <c r="M91" s="14"/>
      <c r="N91" s="14"/>
      <c r="O91" s="14"/>
      <c r="P91" s="74">
        <v>2000</v>
      </c>
      <c r="Q91" s="14"/>
      <c r="R91" s="79">
        <v>10000</v>
      </c>
      <c r="S91" s="79">
        <v>50000.04</v>
      </c>
      <c r="T91" s="79">
        <v>1000</v>
      </c>
      <c r="U91" s="79"/>
      <c r="V91" s="14"/>
      <c r="W91" s="14"/>
      <c r="X91" s="14"/>
      <c r="Y91" s="14"/>
      <c r="Z91" s="14"/>
      <c r="AA91" s="74">
        <v>10000</v>
      </c>
      <c r="AB91" s="90">
        <v>1500000</v>
      </c>
      <c r="AC91" s="10"/>
      <c r="AD91" s="10"/>
      <c r="AE91" s="10">
        <v>5000</v>
      </c>
      <c r="AF91" s="10"/>
      <c r="AG91" s="10"/>
      <c r="AH91" s="10">
        <v>10000</v>
      </c>
      <c r="AI91" s="10"/>
      <c r="AJ91" s="10"/>
      <c r="AK91" s="10"/>
      <c r="AL91" s="10">
        <v>5000</v>
      </c>
      <c r="AM91" s="10">
        <v>1000</v>
      </c>
      <c r="AN91" s="10">
        <v>1000</v>
      </c>
      <c r="AO91" s="10">
        <v>1000</v>
      </c>
      <c r="AP91" s="10">
        <v>1000</v>
      </c>
      <c r="AQ91" s="10">
        <v>1000</v>
      </c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>
        <v>50000</v>
      </c>
      <c r="BD91" s="16">
        <v>5000</v>
      </c>
      <c r="BE91" s="16">
        <v>5000</v>
      </c>
      <c r="BF91" s="16"/>
      <c r="BG91" s="16"/>
      <c r="BH91" s="16"/>
      <c r="BI91" s="16"/>
      <c r="BJ91" s="16"/>
      <c r="BK91" s="10">
        <v>150000</v>
      </c>
      <c r="BL91" s="10"/>
      <c r="BM91" s="10"/>
      <c r="BN91" s="10"/>
      <c r="BO91" s="10"/>
      <c r="BP91" s="10"/>
      <c r="BQ91" s="10"/>
      <c r="BR91" s="10"/>
      <c r="BS91" s="10"/>
      <c r="BT91" s="10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0">
        <v>10000</v>
      </c>
      <c r="CL91" s="16"/>
      <c r="CM91" s="16"/>
      <c r="CN91" s="16"/>
      <c r="CO91" s="16"/>
      <c r="CP91" s="16"/>
      <c r="CQ91" s="16"/>
      <c r="CR91" s="16"/>
      <c r="CS91" s="16"/>
      <c r="CT91" s="16">
        <f t="shared" si="31"/>
        <v>1845000.04</v>
      </c>
      <c r="CU91" s="16">
        <f t="shared" si="28"/>
        <v>39677.420215053768</v>
      </c>
      <c r="CV91" s="16">
        <v>7297500</v>
      </c>
      <c r="CW91" s="121">
        <v>2293499.88</v>
      </c>
      <c r="CX91" s="121">
        <v>539722.71</v>
      </c>
      <c r="CY91" s="121">
        <v>631278.14</v>
      </c>
      <c r="CZ91" s="126">
        <f t="shared" si="29"/>
        <v>-5452499.96</v>
      </c>
      <c r="DA91" s="126">
        <f t="shared" si="30"/>
        <v>-448499.83999999985</v>
      </c>
    </row>
    <row r="92" spans="2:106" s="15" customFormat="1" ht="15">
      <c r="B92" s="13">
        <v>5120402500</v>
      </c>
      <c r="C92" s="14" t="s">
        <v>68</v>
      </c>
      <c r="D92" s="14"/>
      <c r="E92" s="14"/>
      <c r="F92" s="14"/>
      <c r="G92" s="14"/>
      <c r="H92" s="14"/>
      <c r="I92" s="14"/>
      <c r="J92" s="14"/>
      <c r="K92" s="14"/>
      <c r="L92" s="10">
        <v>1200000</v>
      </c>
      <c r="M92" s="10">
        <v>8000000</v>
      </c>
      <c r="N92" s="10">
        <v>750000</v>
      </c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0"/>
      <c r="AC92" s="10"/>
      <c r="AD92" s="10">
        <v>300000</v>
      </c>
      <c r="AE92" s="10"/>
      <c r="AF92" s="10"/>
      <c r="AG92" s="10">
        <v>100000</v>
      </c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>
        <v>50000</v>
      </c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>
        <f t="shared" si="31"/>
        <v>10400000</v>
      </c>
      <c r="CU92" s="16">
        <f t="shared" si="28"/>
        <v>223655.91397849462</v>
      </c>
      <c r="CV92" s="16">
        <v>8756954.120000001</v>
      </c>
      <c r="CW92" s="121">
        <v>9300754.1600000001</v>
      </c>
      <c r="CX92" s="121">
        <v>6774113.9400000004</v>
      </c>
      <c r="CY92" s="121">
        <v>7902872.9400000004</v>
      </c>
      <c r="CZ92" s="126">
        <f t="shared" si="29"/>
        <v>1643045.879999999</v>
      </c>
      <c r="DA92" s="126">
        <f t="shared" si="30"/>
        <v>1099245.8399999999</v>
      </c>
    </row>
    <row r="93" spans="2:106" s="15" customFormat="1" ht="15">
      <c r="B93" s="13">
        <v>5120402600</v>
      </c>
      <c r="C93" s="14" t="s">
        <v>69</v>
      </c>
      <c r="D93" s="14"/>
      <c r="E93" s="14"/>
      <c r="F93" s="74">
        <v>100000</v>
      </c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6"/>
      <c r="AC93" s="10">
        <v>250000</v>
      </c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0">
        <v>10000</v>
      </c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>
        <f t="shared" si="31"/>
        <v>360000</v>
      </c>
      <c r="CU93" s="16">
        <f t="shared" si="28"/>
        <v>7741.9354838709678</v>
      </c>
      <c r="CV93" s="16">
        <v>1226500</v>
      </c>
      <c r="CW93" s="121">
        <v>1207499.96</v>
      </c>
      <c r="CX93" s="121">
        <v>182100</v>
      </c>
      <c r="CY93" s="121"/>
      <c r="CZ93" s="126">
        <f t="shared" si="29"/>
        <v>-866500</v>
      </c>
      <c r="DA93" s="126">
        <f t="shared" si="30"/>
        <v>-847499.96</v>
      </c>
    </row>
    <row r="94" spans="2:106" s="15" customFormat="1" ht="15">
      <c r="B94" s="13">
        <v>5120402800</v>
      </c>
      <c r="C94" s="14" t="s">
        <v>70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0"/>
      <c r="AC94" s="10"/>
      <c r="AD94" s="95"/>
      <c r="AE94" s="95"/>
      <c r="AF94" s="98"/>
      <c r="AG94" s="10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>
        <f t="shared" si="31"/>
        <v>0</v>
      </c>
      <c r="CU94" s="16">
        <f t="shared" si="28"/>
        <v>0</v>
      </c>
      <c r="CV94" s="16">
        <v>0</v>
      </c>
      <c r="CW94" s="106"/>
      <c r="CX94" s="106"/>
      <c r="CY94" s="121"/>
      <c r="CZ94" s="126">
        <f t="shared" si="29"/>
        <v>0</v>
      </c>
      <c r="DA94" s="126">
        <f t="shared" si="30"/>
        <v>0</v>
      </c>
    </row>
    <row r="95" spans="2:106" s="15" customFormat="1" ht="15">
      <c r="B95" s="13">
        <v>5120402900</v>
      </c>
      <c r="C95" s="14" t="s">
        <v>71</v>
      </c>
      <c r="D95" s="14"/>
      <c r="E95" s="14"/>
      <c r="F95" s="14"/>
      <c r="G95" s="14"/>
      <c r="H95" s="14"/>
      <c r="I95" s="74">
        <v>500000</v>
      </c>
      <c r="J95" s="74">
        <v>150000</v>
      </c>
      <c r="K95" s="14"/>
      <c r="L95" s="14"/>
      <c r="M95" s="14"/>
      <c r="N95" s="14"/>
      <c r="O95" s="14"/>
      <c r="P95" s="14"/>
      <c r="Q95" s="14"/>
      <c r="R95" s="14"/>
      <c r="S95" s="74">
        <v>20000</v>
      </c>
      <c r="T95" s="14"/>
      <c r="U95" s="14"/>
      <c r="V95" s="14"/>
      <c r="W95" s="14"/>
      <c r="X95" s="14"/>
      <c r="Y95" s="14"/>
      <c r="Z95" s="14"/>
      <c r="AA95" s="74">
        <v>500000</v>
      </c>
      <c r="AB95" s="10"/>
      <c r="AC95" s="10"/>
      <c r="AD95" s="10"/>
      <c r="AE95" s="10"/>
      <c r="AF95" s="10"/>
      <c r="AG95" s="10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>
        <f t="shared" si="31"/>
        <v>1170000</v>
      </c>
      <c r="CU95" s="16">
        <f t="shared" si="28"/>
        <v>25161.290322580644</v>
      </c>
      <c r="CV95" s="16">
        <v>2565000</v>
      </c>
      <c r="CW95" s="121">
        <v>2501500.12</v>
      </c>
      <c r="CX95" s="121">
        <v>124608</v>
      </c>
      <c r="CY95" s="121"/>
      <c r="CZ95" s="126">
        <f t="shared" si="29"/>
        <v>-1395000</v>
      </c>
      <c r="DA95" s="126">
        <f t="shared" si="30"/>
        <v>-1331500.1200000001</v>
      </c>
    </row>
    <row r="96" spans="2:106" s="15" customFormat="1" ht="15">
      <c r="B96" s="13">
        <v>5120403000</v>
      </c>
      <c r="C96" s="14" t="s">
        <v>72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74">
        <v>500000</v>
      </c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>
        <f t="shared" si="31"/>
        <v>500000</v>
      </c>
      <c r="CU96" s="16">
        <f t="shared" si="28"/>
        <v>10752.68817204301</v>
      </c>
      <c r="CV96" s="16">
        <v>500000</v>
      </c>
      <c r="CW96" s="121">
        <v>500000.04</v>
      </c>
      <c r="CX96" s="122">
        <v>0</v>
      </c>
      <c r="CY96" s="121">
        <v>54729.23</v>
      </c>
      <c r="CZ96" s="126">
        <f t="shared" si="29"/>
        <v>0</v>
      </c>
      <c r="DA96" s="126">
        <f t="shared" si="30"/>
        <v>-3.9999999979045242E-2</v>
      </c>
    </row>
    <row r="97" spans="2:106" s="15" customFormat="1" ht="15">
      <c r="B97" s="13">
        <v>5120403100</v>
      </c>
      <c r="C97" s="14" t="s">
        <v>73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74">
        <v>10000000</v>
      </c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74">
        <v>100000</v>
      </c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0"/>
      <c r="BV97" s="10"/>
      <c r="BW97" s="10"/>
      <c r="BX97" s="10"/>
      <c r="BY97" s="10"/>
      <c r="BZ97" s="10"/>
      <c r="CA97" s="10"/>
      <c r="CB97" s="10"/>
      <c r="CC97" s="10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>
        <f t="shared" si="31"/>
        <v>10100000</v>
      </c>
      <c r="CU97" s="16">
        <f t="shared" si="28"/>
        <v>217204.30107526883</v>
      </c>
      <c r="CV97" s="16">
        <v>10376000</v>
      </c>
      <c r="CW97" s="121">
        <v>10262000.039999999</v>
      </c>
      <c r="CX97" s="121">
        <v>4556349.55</v>
      </c>
      <c r="CY97" s="121">
        <v>7140145.25</v>
      </c>
      <c r="CZ97" s="126">
        <f t="shared" si="29"/>
        <v>-276000</v>
      </c>
      <c r="DA97" s="126">
        <f t="shared" si="30"/>
        <v>-162000.03999999911</v>
      </c>
    </row>
    <row r="98" spans="2:106" s="15" customFormat="1" ht="15">
      <c r="B98" s="13">
        <v>5120403200</v>
      </c>
      <c r="C98" s="14" t="s">
        <v>74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>
        <f t="shared" si="31"/>
        <v>0</v>
      </c>
      <c r="CU98" s="16">
        <f t="shared" si="28"/>
        <v>0</v>
      </c>
      <c r="CV98" s="16">
        <v>0</v>
      </c>
      <c r="CW98" s="106"/>
      <c r="CX98" s="106"/>
      <c r="CY98" s="121"/>
      <c r="CZ98" s="126">
        <f t="shared" si="29"/>
        <v>0</v>
      </c>
      <c r="DA98" s="126">
        <f t="shared" si="30"/>
        <v>0</v>
      </c>
    </row>
    <row r="99" spans="2:106" s="15" customFormat="1" ht="15">
      <c r="B99" s="13">
        <v>5120403300</v>
      </c>
      <c r="C99" s="14" t="s">
        <v>75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6"/>
      <c r="AC99" s="16"/>
      <c r="AD99" s="16"/>
      <c r="AE99" s="16"/>
      <c r="AF99" s="16"/>
      <c r="AG99" s="16"/>
      <c r="AH99" s="10">
        <v>10000</v>
      </c>
      <c r="AI99" s="10"/>
      <c r="AJ99" s="10"/>
      <c r="AK99" s="10"/>
      <c r="AL99" s="10"/>
      <c r="AM99" s="10"/>
      <c r="AN99" s="10"/>
      <c r="AO99" s="10"/>
      <c r="AP99" s="10"/>
      <c r="AQ99" s="10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>
        <f t="shared" si="31"/>
        <v>10000</v>
      </c>
      <c r="CU99" s="16">
        <f t="shared" si="28"/>
        <v>215.05376344086022</v>
      </c>
      <c r="CV99" s="16">
        <v>155000</v>
      </c>
      <c r="CW99" s="121">
        <v>149999.79999999999</v>
      </c>
      <c r="CX99" s="122">
        <v>0</v>
      </c>
      <c r="CY99" s="121"/>
      <c r="CZ99" s="126">
        <f t="shared" si="29"/>
        <v>-145000</v>
      </c>
      <c r="DA99" s="126">
        <f t="shared" si="30"/>
        <v>-139999.79999999999</v>
      </c>
    </row>
    <row r="100" spans="2:106" s="15" customFormat="1" ht="15">
      <c r="B100" s="13">
        <v>5120403400</v>
      </c>
      <c r="C100" s="14" t="s">
        <v>591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84">
        <v>6000000</v>
      </c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>
        <f t="shared" si="31"/>
        <v>6000000</v>
      </c>
      <c r="CU100" s="16">
        <f t="shared" si="28"/>
        <v>129032.25806451614</v>
      </c>
      <c r="CV100" s="16">
        <v>6000000</v>
      </c>
      <c r="CW100" s="121">
        <v>6000000</v>
      </c>
      <c r="CX100" s="121">
        <v>4197503.9000000004</v>
      </c>
      <c r="CY100" s="121">
        <v>1261467.2</v>
      </c>
      <c r="CZ100" s="126">
        <f t="shared" si="29"/>
        <v>0</v>
      </c>
      <c r="DA100" s="126">
        <f t="shared" si="30"/>
        <v>0</v>
      </c>
    </row>
    <row r="101" spans="2:106" s="15" customFormat="1" ht="15">
      <c r="B101" s="13">
        <v>5120403500</v>
      </c>
      <c r="C101" s="14" t="s">
        <v>76</v>
      </c>
      <c r="D101" s="14"/>
      <c r="E101" s="14"/>
      <c r="F101" s="74">
        <v>50000</v>
      </c>
      <c r="G101" s="74">
        <v>700000</v>
      </c>
      <c r="H101" s="74">
        <v>500000</v>
      </c>
      <c r="I101" s="74">
        <v>30000</v>
      </c>
      <c r="J101" s="74">
        <v>5000</v>
      </c>
      <c r="K101" s="14"/>
      <c r="L101" s="14"/>
      <c r="M101" s="14"/>
      <c r="N101" s="14"/>
      <c r="O101" s="14"/>
      <c r="P101" s="74">
        <v>30000</v>
      </c>
      <c r="Q101" s="14"/>
      <c r="R101" s="74">
        <v>50000</v>
      </c>
      <c r="S101" s="14"/>
      <c r="T101" s="14"/>
      <c r="U101" s="14"/>
      <c r="V101" s="9"/>
      <c r="W101" s="9"/>
      <c r="X101" s="9"/>
      <c r="Y101" s="107">
        <v>843708.18599999999</v>
      </c>
      <c r="Z101" s="9"/>
      <c r="AA101" s="14"/>
      <c r="AB101" s="16">
        <v>8000</v>
      </c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0">
        <v>50000</v>
      </c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>
        <v>10000</v>
      </c>
      <c r="BD101" s="16"/>
      <c r="BE101" s="16"/>
      <c r="BF101" s="10">
        <v>30000</v>
      </c>
      <c r="BG101" s="10"/>
      <c r="BH101" s="10"/>
      <c r="BI101" s="10"/>
      <c r="BJ101" s="10"/>
      <c r="BK101" s="10">
        <v>30000</v>
      </c>
      <c r="BL101" s="16"/>
      <c r="BM101" s="16"/>
      <c r="BN101" s="16"/>
      <c r="BO101" s="16"/>
      <c r="BP101" s="16"/>
      <c r="BQ101" s="16"/>
      <c r="BR101" s="16"/>
      <c r="BS101" s="16"/>
      <c r="BT101" s="16"/>
      <c r="BU101" s="10"/>
      <c r="BV101" s="10"/>
      <c r="BW101" s="10"/>
      <c r="BX101" s="10"/>
      <c r="BY101" s="10"/>
      <c r="BZ101" s="10"/>
      <c r="CA101" s="10"/>
      <c r="CB101" s="10"/>
      <c r="CC101" s="10">
        <v>40000</v>
      </c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>
        <f t="shared" si="31"/>
        <v>2376708.1859999998</v>
      </c>
      <c r="CU101" s="16">
        <f t="shared" si="28"/>
        <v>51112.003999999994</v>
      </c>
      <c r="CV101" s="16">
        <v>2324499.96</v>
      </c>
      <c r="CW101" s="121">
        <v>2333000.08</v>
      </c>
      <c r="CX101" s="121">
        <v>997478.48</v>
      </c>
      <c r="CY101" s="121">
        <v>1583716.14</v>
      </c>
      <c r="CZ101" s="126">
        <f t="shared" si="29"/>
        <v>52208.225999999791</v>
      </c>
      <c r="DA101" s="126">
        <f t="shared" si="30"/>
        <v>43708.10599999968</v>
      </c>
    </row>
    <row r="102" spans="2:106" s="15" customFormat="1" ht="15">
      <c r="B102" s="13">
        <v>5120403600</v>
      </c>
      <c r="C102" s="14" t="s">
        <v>77</v>
      </c>
      <c r="D102" s="14"/>
      <c r="E102" s="74">
        <v>100000</v>
      </c>
      <c r="F102" s="74">
        <v>50000</v>
      </c>
      <c r="G102" s="74">
        <v>65000</v>
      </c>
      <c r="H102" s="74">
        <v>500000</v>
      </c>
      <c r="I102" s="74">
        <v>60000</v>
      </c>
      <c r="J102" s="74">
        <v>1600000</v>
      </c>
      <c r="K102" s="10">
        <v>100000</v>
      </c>
      <c r="L102" s="10">
        <v>25000</v>
      </c>
      <c r="M102" s="10">
        <v>25000</v>
      </c>
      <c r="N102" s="10">
        <v>25000</v>
      </c>
      <c r="O102" s="74">
        <v>165000</v>
      </c>
      <c r="P102" s="74">
        <v>10000</v>
      </c>
      <c r="Q102" s="74">
        <v>10000</v>
      </c>
      <c r="R102" s="79">
        <v>100000</v>
      </c>
      <c r="S102" s="79">
        <v>25000</v>
      </c>
      <c r="T102" s="79">
        <v>10000</v>
      </c>
      <c r="U102" s="79">
        <v>10000</v>
      </c>
      <c r="V102" s="14"/>
      <c r="W102" s="14"/>
      <c r="X102" s="14"/>
      <c r="Y102" s="107">
        <v>5000</v>
      </c>
      <c r="Z102" s="14"/>
      <c r="AA102" s="74">
        <v>13000000</v>
      </c>
      <c r="AB102" s="10">
        <v>150000</v>
      </c>
      <c r="AC102" s="10">
        <v>25000</v>
      </c>
      <c r="AD102" s="10">
        <v>25000</v>
      </c>
      <c r="AE102" s="10">
        <v>25000</v>
      </c>
      <c r="AF102" s="10">
        <v>25000</v>
      </c>
      <c r="AG102" s="10">
        <v>1000000</v>
      </c>
      <c r="AH102" s="10">
        <v>200000</v>
      </c>
      <c r="AI102" s="10">
        <v>100000</v>
      </c>
      <c r="AJ102" s="10"/>
      <c r="AK102" s="10">
        <v>100000</v>
      </c>
      <c r="AL102" s="10"/>
      <c r="AM102" s="10">
        <v>100000</v>
      </c>
      <c r="AN102" s="10">
        <v>25000</v>
      </c>
      <c r="AO102" s="10">
        <v>100000</v>
      </c>
      <c r="AP102" s="10">
        <v>100000</v>
      </c>
      <c r="AQ102" s="10">
        <v>100000</v>
      </c>
      <c r="AR102" s="10">
        <v>100000</v>
      </c>
      <c r="AS102" s="10">
        <v>40000</v>
      </c>
      <c r="AT102" s="10"/>
      <c r="AU102" s="10"/>
      <c r="AV102" s="10">
        <v>50000</v>
      </c>
      <c r="AW102" s="10">
        <v>20000</v>
      </c>
      <c r="AX102" s="10">
        <v>20000</v>
      </c>
      <c r="AY102" s="10">
        <v>20000</v>
      </c>
      <c r="AZ102" s="10">
        <v>20000</v>
      </c>
      <c r="BA102" s="10">
        <v>20000</v>
      </c>
      <c r="BB102" s="10">
        <v>20000</v>
      </c>
      <c r="BC102" s="16">
        <v>25000</v>
      </c>
      <c r="BD102" s="16">
        <v>10000</v>
      </c>
      <c r="BE102" s="16">
        <v>10000</v>
      </c>
      <c r="BF102" s="10">
        <v>150000</v>
      </c>
      <c r="BG102" s="10"/>
      <c r="BH102" s="10"/>
      <c r="BI102" s="10"/>
      <c r="BJ102" s="10"/>
      <c r="BK102" s="10">
        <v>150000</v>
      </c>
      <c r="BL102" s="10"/>
      <c r="BM102" s="10"/>
      <c r="BN102" s="10"/>
      <c r="BO102" s="10"/>
      <c r="BP102" s="10"/>
      <c r="BQ102" s="10"/>
      <c r="BR102" s="10">
        <v>150000</v>
      </c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>
        <v>150000</v>
      </c>
      <c r="CD102" s="16"/>
      <c r="CE102" s="16"/>
      <c r="CF102" s="16"/>
      <c r="CG102" s="16"/>
      <c r="CH102" s="16"/>
      <c r="CI102" s="16"/>
      <c r="CJ102" s="16"/>
      <c r="CK102" s="10">
        <v>150000</v>
      </c>
      <c r="CL102" s="16"/>
      <c r="CM102" s="16"/>
      <c r="CN102" s="16"/>
      <c r="CO102" s="16"/>
      <c r="CP102" s="16"/>
      <c r="CQ102" s="16"/>
      <c r="CR102" s="16"/>
      <c r="CS102" s="16"/>
      <c r="CT102" s="16">
        <f t="shared" si="31"/>
        <v>19065000</v>
      </c>
      <c r="CU102" s="16">
        <f t="shared" si="28"/>
        <v>410000</v>
      </c>
      <c r="CV102" s="16">
        <v>29361911.890000001</v>
      </c>
      <c r="CW102" s="121">
        <v>25601938.899999999</v>
      </c>
      <c r="CX102" s="121">
        <v>4153304.2</v>
      </c>
      <c r="CY102" s="121">
        <v>16771819.710000001</v>
      </c>
      <c r="CZ102" s="126">
        <f t="shared" si="29"/>
        <v>-10296911.890000001</v>
      </c>
      <c r="DA102" s="126">
        <f t="shared" si="30"/>
        <v>-6536938.8999999985</v>
      </c>
      <c r="DB102" s="15" t="s">
        <v>623</v>
      </c>
    </row>
    <row r="103" spans="2:106" s="15" customFormat="1" ht="15">
      <c r="B103" s="13">
        <v>5120403700</v>
      </c>
      <c r="C103" s="14" t="s">
        <v>589</v>
      </c>
      <c r="D103" s="14"/>
      <c r="E103" s="9"/>
      <c r="F103" s="14"/>
      <c r="G103" s="74"/>
      <c r="H103" s="14"/>
      <c r="I103" s="14"/>
      <c r="J103" s="14"/>
      <c r="K103" s="14"/>
      <c r="L103" s="14"/>
      <c r="M103" s="14"/>
      <c r="N103" s="14"/>
      <c r="O103" s="84">
        <v>6000000</v>
      </c>
      <c r="P103" s="74">
        <v>100000</v>
      </c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>
        <f t="shared" si="31"/>
        <v>6100000</v>
      </c>
      <c r="CU103" s="16">
        <f t="shared" si="28"/>
        <v>131182.79569892472</v>
      </c>
      <c r="CV103" s="16">
        <v>6000000</v>
      </c>
      <c r="CW103" s="121">
        <v>6002000</v>
      </c>
      <c r="CX103" s="121">
        <v>4718072.9400000004</v>
      </c>
      <c r="CY103" s="121">
        <v>6004443.2699999996</v>
      </c>
      <c r="CZ103" s="126">
        <f t="shared" si="29"/>
        <v>100000</v>
      </c>
      <c r="DA103" s="126">
        <f t="shared" si="30"/>
        <v>98000</v>
      </c>
    </row>
    <row r="104" spans="2:106" s="15" customFormat="1" ht="15">
      <c r="B104" s="13">
        <v>5120403800</v>
      </c>
      <c r="C104" s="14" t="s">
        <v>590</v>
      </c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90"/>
      <c r="CM104" s="90"/>
      <c r="CN104" s="90"/>
      <c r="CO104" s="90"/>
      <c r="CP104" s="90"/>
      <c r="CQ104" s="90"/>
      <c r="CR104" s="90"/>
      <c r="CS104" s="90"/>
      <c r="CT104" s="91">
        <v>2000000</v>
      </c>
      <c r="CU104" s="16">
        <f t="shared" si="28"/>
        <v>43010.752688172041</v>
      </c>
      <c r="CV104" s="16">
        <v>700000</v>
      </c>
      <c r="CW104" s="121">
        <v>940999.96</v>
      </c>
      <c r="CX104" s="121">
        <v>903433.26</v>
      </c>
      <c r="CY104" s="121">
        <v>108124.95</v>
      </c>
      <c r="CZ104" s="126">
        <f t="shared" si="29"/>
        <v>1300000</v>
      </c>
      <c r="DA104" s="126">
        <f t="shared" si="30"/>
        <v>1059000.04</v>
      </c>
    </row>
    <row r="105" spans="2:106" s="15" customFormat="1" ht="15">
      <c r="B105" s="13">
        <v>5120403900</v>
      </c>
      <c r="C105" s="14" t="s">
        <v>78</v>
      </c>
      <c r="D105" s="14"/>
      <c r="E105" s="9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>
        <f>SUM(D105:CS105)</f>
        <v>0</v>
      </c>
      <c r="CU105" s="16">
        <f t="shared" si="28"/>
        <v>0</v>
      </c>
      <c r="CV105" s="16">
        <v>100000</v>
      </c>
      <c r="CW105" s="121">
        <v>97999.96</v>
      </c>
      <c r="CX105" s="122">
        <v>0</v>
      </c>
      <c r="CY105" s="121"/>
      <c r="CZ105" s="126">
        <f t="shared" si="29"/>
        <v>-100000</v>
      </c>
      <c r="DA105" s="126">
        <f t="shared" si="30"/>
        <v>-97999.96</v>
      </c>
    </row>
    <row r="106" spans="2:106" s="15" customFormat="1" ht="15">
      <c r="B106" s="13">
        <v>5120404000</v>
      </c>
      <c r="C106" s="14" t="s">
        <v>79</v>
      </c>
      <c r="D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>
        <f>SUM(D106:CS106)</f>
        <v>0</v>
      </c>
      <c r="CU106" s="16">
        <f t="shared" si="28"/>
        <v>0</v>
      </c>
      <c r="CV106" s="16">
        <v>0</v>
      </c>
      <c r="CW106" s="106"/>
      <c r="CX106" s="106"/>
      <c r="CY106" s="121"/>
      <c r="CZ106" s="126">
        <f t="shared" si="29"/>
        <v>0</v>
      </c>
      <c r="DA106" s="126">
        <f t="shared" si="30"/>
        <v>0</v>
      </c>
    </row>
    <row r="107" spans="2:106" s="15" customFormat="1" ht="15">
      <c r="B107" s="13">
        <v>5120404200</v>
      </c>
      <c r="C107" s="14" t="s">
        <v>80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0">
        <v>14000000</v>
      </c>
      <c r="AC107" s="10">
        <v>60000</v>
      </c>
      <c r="AD107" s="10"/>
      <c r="AE107" s="10"/>
      <c r="AF107" s="119"/>
      <c r="AG107" s="10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0">
        <v>15000</v>
      </c>
      <c r="BG107" s="10">
        <v>500000</v>
      </c>
      <c r="BH107" s="10">
        <v>50000</v>
      </c>
      <c r="BI107" s="10">
        <v>300000</v>
      </c>
      <c r="BJ107" s="10">
        <v>50000</v>
      </c>
      <c r="BK107" s="10">
        <v>2985.24</v>
      </c>
      <c r="BL107" s="98">
        <v>1732414.08</v>
      </c>
      <c r="BM107" s="98">
        <v>183205.8</v>
      </c>
      <c r="BN107" s="98">
        <v>1397.16</v>
      </c>
      <c r="BO107" s="98">
        <v>48483.48</v>
      </c>
      <c r="BP107" s="98">
        <v>1397.16</v>
      </c>
      <c r="BQ107" s="98">
        <v>36809.279999999999</v>
      </c>
      <c r="BR107" s="98">
        <v>1000000</v>
      </c>
      <c r="BS107" s="98">
        <v>1982905.0057142861</v>
      </c>
      <c r="BT107" s="98">
        <v>2466183.3114285716</v>
      </c>
      <c r="BU107" s="10">
        <v>1280278.5914285716</v>
      </c>
      <c r="BV107" s="10">
        <v>1202103.76</v>
      </c>
      <c r="BW107" s="10">
        <v>779747.53999999992</v>
      </c>
      <c r="BX107" s="10">
        <v>190844.94000000003</v>
      </c>
      <c r="BY107" s="10">
        <v>584984.29785714298</v>
      </c>
      <c r="BZ107" s="10">
        <v>525962.58000000007</v>
      </c>
      <c r="CA107" s="10">
        <v>170499.71714285715</v>
      </c>
      <c r="CB107" s="10">
        <v>612694.93999999994</v>
      </c>
      <c r="CC107" s="2"/>
      <c r="CD107" s="10">
        <v>1448888.48</v>
      </c>
      <c r="CE107" s="10">
        <v>159256.19839999996</v>
      </c>
      <c r="CF107" s="10">
        <v>1308574.176</v>
      </c>
      <c r="CG107" s="10">
        <v>667768.60799999989</v>
      </c>
      <c r="CH107" s="10">
        <v>85119.84</v>
      </c>
      <c r="CI107" s="10">
        <v>1512690.8159999999</v>
      </c>
      <c r="CJ107" s="10"/>
      <c r="CK107" s="10"/>
      <c r="CL107" s="10">
        <v>400000</v>
      </c>
      <c r="CM107" s="10">
        <v>2000000</v>
      </c>
      <c r="CN107" s="10">
        <v>300000</v>
      </c>
      <c r="CO107" s="10">
        <v>400000</v>
      </c>
      <c r="CP107" s="10">
        <v>50000</v>
      </c>
      <c r="CQ107" s="10">
        <v>50000</v>
      </c>
      <c r="CR107" s="10">
        <v>80000</v>
      </c>
      <c r="CS107" s="10">
        <v>100000</v>
      </c>
      <c r="CT107" s="16">
        <f>SUM(D107:CS107)</f>
        <v>36340195.001971431</v>
      </c>
      <c r="CU107" s="16">
        <f t="shared" si="28"/>
        <v>781509.56993486953</v>
      </c>
      <c r="CV107" s="16">
        <v>35554596.039999999</v>
      </c>
      <c r="CW107" s="121">
        <v>35554596.119999997</v>
      </c>
      <c r="CX107" s="121">
        <v>15248653.82</v>
      </c>
      <c r="CY107" s="121">
        <v>20772867.219999999</v>
      </c>
      <c r="CZ107" s="126">
        <f t="shared" si="29"/>
        <v>785598.96197143197</v>
      </c>
      <c r="DA107" s="126">
        <f t="shared" si="30"/>
        <v>785598.88197143376</v>
      </c>
    </row>
    <row r="108" spans="2:106" ht="15">
      <c r="B108" s="13">
        <v>5121200100</v>
      </c>
      <c r="C108" s="14" t="s">
        <v>81</v>
      </c>
      <c r="D108" s="14"/>
      <c r="E108" s="75">
        <v>50000</v>
      </c>
      <c r="F108" s="14"/>
      <c r="G108" s="14"/>
      <c r="H108" s="74">
        <v>60000000</v>
      </c>
      <c r="I108" s="14"/>
      <c r="J108" s="14"/>
      <c r="K108" s="14"/>
      <c r="L108" s="14"/>
      <c r="M108" s="14"/>
      <c r="N108" s="14"/>
      <c r="O108" s="79">
        <v>20000</v>
      </c>
      <c r="P108" s="14"/>
      <c r="Q108" s="74">
        <v>50000</v>
      </c>
      <c r="R108" s="14"/>
      <c r="S108" s="79">
        <v>50000</v>
      </c>
      <c r="T108" s="79">
        <v>11000</v>
      </c>
      <c r="U108" s="14"/>
      <c r="V108" s="79">
        <v>100000</v>
      </c>
      <c r="W108" s="79">
        <v>2000000</v>
      </c>
      <c r="X108" s="14"/>
      <c r="Y108" s="14"/>
      <c r="Z108" s="14"/>
      <c r="AA108" s="79">
        <v>100000</v>
      </c>
      <c r="AB108" s="10">
        <v>20000000</v>
      </c>
      <c r="AC108" s="10"/>
      <c r="AD108" s="99">
        <v>500000</v>
      </c>
      <c r="AE108" s="10"/>
      <c r="AF108" s="10">
        <v>500000</v>
      </c>
      <c r="AG108" s="10"/>
      <c r="AH108" s="10">
        <v>1000000</v>
      </c>
      <c r="AI108" s="10"/>
      <c r="AJ108" s="10"/>
      <c r="AK108" s="10"/>
      <c r="AL108" s="10"/>
      <c r="AM108" s="10">
        <v>25000</v>
      </c>
      <c r="AN108" s="10">
        <v>25000</v>
      </c>
      <c r="AO108" s="10">
        <v>25000</v>
      </c>
      <c r="AP108" s="10">
        <v>25000</v>
      </c>
      <c r="AQ108" s="10">
        <v>25000</v>
      </c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>
        <v>2000000</v>
      </c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>
        <f>SUM(D108:CS108)</f>
        <v>86506000</v>
      </c>
      <c r="CU108" s="16">
        <f t="shared" si="28"/>
        <v>1860344.0860215053</v>
      </c>
      <c r="CV108" s="16">
        <v>89341000</v>
      </c>
      <c r="CW108" s="121">
        <f>86936999.96+20500</f>
        <v>86957499.959999993</v>
      </c>
      <c r="CX108" s="121">
        <f>44671412.5+4727</f>
        <v>44676139.5</v>
      </c>
      <c r="CY108" s="121">
        <f>61271464.5+203446.31</f>
        <v>61474910.810000002</v>
      </c>
      <c r="CZ108" s="126">
        <f t="shared" si="29"/>
        <v>-2835000</v>
      </c>
      <c r="DA108" s="126">
        <f t="shared" si="30"/>
        <v>-451499.95999999344</v>
      </c>
    </row>
    <row r="109" spans="2:106">
      <c r="B109" s="8"/>
      <c r="C109" s="25" t="s">
        <v>82</v>
      </c>
      <c r="D109" s="26">
        <f>SUM(D69:D108)</f>
        <v>118000000</v>
      </c>
      <c r="E109" s="26">
        <f t="shared" ref="E109:BP109" si="32">SUM(E69:E108)</f>
        <v>150000</v>
      </c>
      <c r="F109" s="26">
        <f t="shared" si="32"/>
        <v>292000</v>
      </c>
      <c r="G109" s="26">
        <f t="shared" si="32"/>
        <v>790000</v>
      </c>
      <c r="H109" s="26">
        <f t="shared" si="32"/>
        <v>61012000</v>
      </c>
      <c r="I109" s="26">
        <f t="shared" si="32"/>
        <v>1216556</v>
      </c>
      <c r="J109" s="26">
        <f t="shared" si="32"/>
        <v>2185000</v>
      </c>
      <c r="K109" s="26">
        <f t="shared" si="32"/>
        <v>5865800</v>
      </c>
      <c r="L109" s="26">
        <f t="shared" si="32"/>
        <v>1549500</v>
      </c>
      <c r="M109" s="26">
        <f t="shared" si="32"/>
        <v>8400000</v>
      </c>
      <c r="N109" s="26">
        <f t="shared" si="32"/>
        <v>835800</v>
      </c>
      <c r="O109" s="26">
        <f t="shared" si="32"/>
        <v>164380000</v>
      </c>
      <c r="P109" s="26">
        <f t="shared" si="32"/>
        <v>60717000</v>
      </c>
      <c r="Q109" s="26">
        <f t="shared" si="32"/>
        <v>48060000</v>
      </c>
      <c r="R109" s="26">
        <f t="shared" si="32"/>
        <v>315000</v>
      </c>
      <c r="S109" s="26">
        <f t="shared" si="32"/>
        <v>235000</v>
      </c>
      <c r="T109" s="26">
        <f t="shared" si="32"/>
        <v>77000</v>
      </c>
      <c r="U109" s="26">
        <f t="shared" si="32"/>
        <v>65000</v>
      </c>
      <c r="V109" s="26">
        <f t="shared" si="32"/>
        <v>7395000</v>
      </c>
      <c r="W109" s="26">
        <f t="shared" si="32"/>
        <v>97710000</v>
      </c>
      <c r="X109" s="26">
        <f t="shared" si="32"/>
        <v>5750000</v>
      </c>
      <c r="Y109" s="26">
        <f t="shared" si="32"/>
        <v>860708.18599999999</v>
      </c>
      <c r="Z109" s="26">
        <f t="shared" si="32"/>
        <v>140000</v>
      </c>
      <c r="AA109" s="26">
        <f t="shared" si="32"/>
        <v>14601000</v>
      </c>
      <c r="AB109" s="26">
        <f t="shared" si="32"/>
        <v>51853000</v>
      </c>
      <c r="AC109" s="26">
        <f t="shared" si="32"/>
        <v>9425000</v>
      </c>
      <c r="AD109" s="26">
        <f t="shared" si="32"/>
        <v>1135000</v>
      </c>
      <c r="AE109" s="26">
        <f t="shared" si="32"/>
        <v>190000</v>
      </c>
      <c r="AF109" s="26">
        <f t="shared" si="32"/>
        <v>689300</v>
      </c>
      <c r="AG109" s="26">
        <f t="shared" si="32"/>
        <v>2667000</v>
      </c>
      <c r="AH109" s="26">
        <f t="shared" si="32"/>
        <v>1790000</v>
      </c>
      <c r="AI109" s="26">
        <f t="shared" si="32"/>
        <v>230000</v>
      </c>
      <c r="AJ109" s="26">
        <f t="shared" si="32"/>
        <v>20000</v>
      </c>
      <c r="AK109" s="26">
        <f t="shared" si="32"/>
        <v>12874186.220000001</v>
      </c>
      <c r="AL109" s="26">
        <f t="shared" si="32"/>
        <v>52255000</v>
      </c>
      <c r="AM109" s="26">
        <f t="shared" si="32"/>
        <v>599232.12000000011</v>
      </c>
      <c r="AN109" s="26">
        <f t="shared" si="32"/>
        <v>492992.52</v>
      </c>
      <c r="AO109" s="26">
        <f t="shared" si="32"/>
        <v>564628.47999999998</v>
      </c>
      <c r="AP109" s="26">
        <f t="shared" si="32"/>
        <v>564231.76</v>
      </c>
      <c r="AQ109" s="26">
        <f t="shared" si="32"/>
        <v>475485.14</v>
      </c>
      <c r="AR109" s="26">
        <f t="shared" si="32"/>
        <v>304250.08</v>
      </c>
      <c r="AS109" s="26">
        <f t="shared" si="32"/>
        <v>1716600</v>
      </c>
      <c r="AT109" s="26">
        <f t="shared" si="32"/>
        <v>333300.04000000004</v>
      </c>
      <c r="AU109" s="26">
        <f t="shared" si="32"/>
        <v>281500.03999999998</v>
      </c>
      <c r="AV109" s="26">
        <f t="shared" si="32"/>
        <v>2333970</v>
      </c>
      <c r="AW109" s="26">
        <f t="shared" si="32"/>
        <v>265000</v>
      </c>
      <c r="AX109" s="26">
        <f t="shared" si="32"/>
        <v>55000.04</v>
      </c>
      <c r="AY109" s="26">
        <f t="shared" si="32"/>
        <v>537000.07999999996</v>
      </c>
      <c r="AZ109" s="26">
        <f t="shared" si="32"/>
        <v>55000.04</v>
      </c>
      <c r="BA109" s="26">
        <f t="shared" si="32"/>
        <v>58000</v>
      </c>
      <c r="BB109" s="26">
        <f t="shared" si="32"/>
        <v>95000.040000000008</v>
      </c>
      <c r="BC109" s="26">
        <f t="shared" si="32"/>
        <v>3505000</v>
      </c>
      <c r="BD109" s="26">
        <f t="shared" si="32"/>
        <v>235000</v>
      </c>
      <c r="BE109" s="26">
        <f t="shared" si="32"/>
        <v>235000</v>
      </c>
      <c r="BF109" s="26">
        <f t="shared" si="32"/>
        <v>30130964.031999998</v>
      </c>
      <c r="BG109" s="26">
        <f t="shared" si="32"/>
        <v>10728646.32421978</v>
      </c>
      <c r="BH109" s="26">
        <f t="shared" si="32"/>
        <v>24409349.391032968</v>
      </c>
      <c r="BI109" s="26">
        <f t="shared" si="32"/>
        <v>24554691.565626375</v>
      </c>
      <c r="BJ109" s="26">
        <f t="shared" si="32"/>
        <v>3289937.171868132</v>
      </c>
      <c r="BK109" s="26">
        <f t="shared" si="32"/>
        <v>29413757.339428574</v>
      </c>
      <c r="BL109" s="26">
        <f t="shared" si="32"/>
        <v>27922249.53582418</v>
      </c>
      <c r="BM109" s="26">
        <f t="shared" si="32"/>
        <v>13982024.688791212</v>
      </c>
      <c r="BN109" s="26">
        <f t="shared" si="32"/>
        <v>22105939.129494507</v>
      </c>
      <c r="BO109" s="26">
        <f t="shared" si="32"/>
        <v>11192230.925186815</v>
      </c>
      <c r="BP109" s="26">
        <f t="shared" si="32"/>
        <v>10460939.502241759</v>
      </c>
      <c r="BQ109" s="26">
        <f t="shared" ref="BQ109:CS109" si="33">SUM(BQ69:BQ108)</f>
        <v>4518525.9116483526</v>
      </c>
      <c r="BR109" s="26">
        <f t="shared" si="33"/>
        <v>65240360.519999996</v>
      </c>
      <c r="BS109" s="26">
        <f t="shared" si="33"/>
        <v>29922169.5367033</v>
      </c>
      <c r="BT109" s="26">
        <f t="shared" si="33"/>
        <v>19907176.0338022</v>
      </c>
      <c r="BU109" s="26">
        <f t="shared" si="33"/>
        <v>44218267.961186819</v>
      </c>
      <c r="BV109" s="26">
        <f t="shared" si="33"/>
        <v>30988421.044307698</v>
      </c>
      <c r="BW109" s="26">
        <f t="shared" si="33"/>
        <v>25541046.047252752</v>
      </c>
      <c r="BX109" s="26">
        <f t="shared" si="33"/>
        <v>13741722.822725276</v>
      </c>
      <c r="BY109" s="26">
        <f t="shared" si="33"/>
        <v>14371920.341549451</v>
      </c>
      <c r="BZ109" s="26">
        <f t="shared" si="33"/>
        <v>4763453.0664175823</v>
      </c>
      <c r="CA109" s="26">
        <f t="shared" si="33"/>
        <v>9142810.7540659346</v>
      </c>
      <c r="CB109" s="26">
        <f t="shared" si="33"/>
        <v>23961684.534725279</v>
      </c>
      <c r="CC109" s="26">
        <f t="shared" si="33"/>
        <v>40880648.559999995</v>
      </c>
      <c r="CD109" s="26">
        <f t="shared" si="33"/>
        <v>28422123.591208797</v>
      </c>
      <c r="CE109" s="26">
        <f t="shared" si="33"/>
        <v>27151298.399630774</v>
      </c>
      <c r="CF109" s="26">
        <f t="shared" si="33"/>
        <v>33000124.490461539</v>
      </c>
      <c r="CG109" s="26">
        <f t="shared" si="33"/>
        <v>11728342.432351649</v>
      </c>
      <c r="CH109" s="26">
        <f t="shared" si="33"/>
        <v>11348881.078329669</v>
      </c>
      <c r="CI109" s="26">
        <f t="shared" si="33"/>
        <v>26744203.875252746</v>
      </c>
      <c r="CJ109" s="26">
        <f t="shared" si="33"/>
        <v>432771.75428571424</v>
      </c>
      <c r="CK109" s="26">
        <f t="shared" si="33"/>
        <v>39967149.557714283</v>
      </c>
      <c r="CL109" s="26">
        <f t="shared" si="33"/>
        <v>28223489.444923081</v>
      </c>
      <c r="CM109" s="26">
        <f t="shared" si="33"/>
        <v>21721214.069010988</v>
      </c>
      <c r="CN109" s="26">
        <f t="shared" si="33"/>
        <v>11553216.626549453</v>
      </c>
      <c r="CO109" s="26">
        <f t="shared" si="33"/>
        <v>20951318.649582416</v>
      </c>
      <c r="CP109" s="26">
        <f t="shared" si="33"/>
        <v>16709926.237450551</v>
      </c>
      <c r="CQ109" s="26">
        <f t="shared" si="33"/>
        <v>20215501.607648354</v>
      </c>
      <c r="CR109" s="26">
        <f t="shared" si="33"/>
        <v>8015345.7066373629</v>
      </c>
      <c r="CS109" s="26">
        <f t="shared" si="33"/>
        <v>1183985.2765714284</v>
      </c>
      <c r="CT109" s="26">
        <f t="shared" ref="CT109:CY109" si="34">SUM(CT69:CT108)</f>
        <v>1615194870.3237081</v>
      </c>
      <c r="CU109" s="26">
        <f t="shared" si="34"/>
        <v>34735373.555348568</v>
      </c>
      <c r="CV109" s="26">
        <f t="shared" si="34"/>
        <v>1526439417.5486319</v>
      </c>
      <c r="CW109" s="26">
        <f t="shared" si="34"/>
        <v>1516161780.0300002</v>
      </c>
      <c r="CX109" s="26">
        <f t="shared" si="34"/>
        <v>852612831.48000026</v>
      </c>
      <c r="CY109" s="26">
        <f t="shared" si="34"/>
        <v>1066493512.5700002</v>
      </c>
      <c r="CZ109" s="26">
        <f t="shared" si="29"/>
        <v>88755452.775076151</v>
      </c>
      <c r="DA109" s="26">
        <f t="shared" si="30"/>
        <v>99033090.293707848</v>
      </c>
    </row>
    <row r="110" spans="2:106">
      <c r="B110" s="12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2:106" ht="15">
      <c r="C111" s="25" t="s">
        <v>83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  <c r="CH111" s="27"/>
      <c r="CI111" s="27"/>
      <c r="CJ111" s="27"/>
      <c r="CK111" s="27"/>
      <c r="CL111" s="27"/>
      <c r="CM111" s="27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</row>
    <row r="112" spans="2:106" s="15" customFormat="1" ht="15">
      <c r="B112" s="13">
        <v>5120500100</v>
      </c>
      <c r="C112" s="14" t="s">
        <v>592</v>
      </c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9">
        <v>85000000</v>
      </c>
      <c r="X112" s="70"/>
      <c r="Y112" s="70"/>
      <c r="Z112" s="70"/>
      <c r="AA112" s="70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  <c r="BV112" s="71"/>
      <c r="BW112" s="71"/>
      <c r="BX112" s="71"/>
      <c r="BY112" s="71"/>
      <c r="BZ112" s="71"/>
      <c r="CA112" s="71"/>
      <c r="CB112" s="71"/>
      <c r="CC112" s="71"/>
      <c r="CD112" s="71"/>
      <c r="CE112" s="71"/>
      <c r="CF112" s="71"/>
      <c r="CG112" s="71"/>
      <c r="CH112" s="71"/>
      <c r="CI112" s="71"/>
      <c r="CJ112" s="71"/>
      <c r="CL112" s="71"/>
      <c r="CM112" s="71"/>
      <c r="CN112" s="71"/>
      <c r="CO112" s="71"/>
      <c r="CP112" s="71"/>
      <c r="CQ112" s="71"/>
      <c r="CR112" s="71"/>
      <c r="CS112" s="71"/>
      <c r="CT112" s="16">
        <f>SUM(D112:CS112)</f>
        <v>85000000</v>
      </c>
      <c r="CU112" s="16">
        <f t="shared" ref="CU112:CU118" si="35">+CT112/$C$136</f>
        <v>1827956.9892473118</v>
      </c>
      <c r="CV112" s="16">
        <v>113500000</v>
      </c>
      <c r="CW112" s="121">
        <v>109221549.95999999</v>
      </c>
      <c r="CX112" s="121">
        <v>85657177.150000006</v>
      </c>
      <c r="CY112" s="121">
        <v>81597624.209999993</v>
      </c>
      <c r="CZ112" s="126">
        <f t="shared" ref="CZ112:CZ119" si="36">+CT112-CV112</f>
        <v>-28500000</v>
      </c>
      <c r="DA112" s="126">
        <f t="shared" ref="DA112:DA119" si="37">+CT112-CW112</f>
        <v>-24221549.959999993</v>
      </c>
    </row>
    <row r="113" spans="2:106" s="15" customFormat="1" ht="15">
      <c r="B113" s="13">
        <v>5120500200</v>
      </c>
      <c r="C113" s="14" t="s">
        <v>84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74">
        <v>600000</v>
      </c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N113" s="16">
        <v>500000</v>
      </c>
      <c r="AO113" s="16">
        <v>350000</v>
      </c>
      <c r="AP113" s="16">
        <v>300000</v>
      </c>
      <c r="AQ113" s="16"/>
      <c r="AR113" s="105"/>
      <c r="AS113" s="105"/>
      <c r="AT113" s="105"/>
      <c r="AU113" s="105"/>
      <c r="AV113" s="105"/>
      <c r="AW113" s="105"/>
      <c r="AX113" s="10">
        <v>400000</v>
      </c>
      <c r="AY113" s="10"/>
      <c r="AZ113" s="10"/>
      <c r="BA113" s="10"/>
      <c r="BB113" s="10"/>
      <c r="BC113" s="16"/>
      <c r="BD113" s="16"/>
      <c r="BE113" s="16"/>
      <c r="BF113" s="16">
        <v>770473.70400000003</v>
      </c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>
        <v>750000</v>
      </c>
      <c r="CL113" s="16"/>
      <c r="CM113" s="16"/>
      <c r="CN113" s="16"/>
      <c r="CO113" s="16"/>
      <c r="CP113" s="16"/>
      <c r="CQ113" s="16">
        <v>500000</v>
      </c>
      <c r="CR113" s="16">
        <v>210000</v>
      </c>
      <c r="CS113" s="16"/>
      <c r="CT113" s="16">
        <f>SUM(D113:CS113)</f>
        <v>4380473.7039999999</v>
      </c>
      <c r="CU113" s="16">
        <f t="shared" si="35"/>
        <v>94203.735569892466</v>
      </c>
      <c r="CV113" s="16">
        <v>2983208.84</v>
      </c>
      <c r="CW113" s="121">
        <v>3423877.76</v>
      </c>
      <c r="CX113" s="121">
        <v>2322422.0499999998</v>
      </c>
      <c r="CY113" s="121">
        <v>2118034.21</v>
      </c>
      <c r="CZ113" s="126">
        <f t="shared" si="36"/>
        <v>1397264.8640000001</v>
      </c>
      <c r="DA113" s="126">
        <f t="shared" si="37"/>
        <v>956595.94400000013</v>
      </c>
    </row>
    <row r="114" spans="2:106" s="15" customFormat="1" ht="15">
      <c r="B114" s="13">
        <v>5120500300</v>
      </c>
      <c r="C114" s="14" t="s">
        <v>85</v>
      </c>
      <c r="D114" s="79">
        <v>17000000</v>
      </c>
      <c r="E114" s="14"/>
      <c r="F114" s="74">
        <v>1300000</v>
      </c>
      <c r="G114" s="74">
        <v>400000</v>
      </c>
      <c r="H114" s="14"/>
      <c r="I114" s="14"/>
      <c r="J114" s="74">
        <v>600000</v>
      </c>
      <c r="K114" s="10">
        <v>2400000</v>
      </c>
      <c r="L114" s="14"/>
      <c r="M114" s="14"/>
      <c r="N114" s="14"/>
      <c r="O114" s="79">
        <v>600000</v>
      </c>
      <c r="P114" s="74">
        <v>500000</v>
      </c>
      <c r="Q114" s="14"/>
      <c r="R114" s="79">
        <v>450000</v>
      </c>
      <c r="S114" s="14"/>
      <c r="T114" s="14"/>
      <c r="U114" s="79">
        <v>800000</v>
      </c>
      <c r="V114" s="14"/>
      <c r="W114" s="14"/>
      <c r="X114" s="14"/>
      <c r="Y114" s="14"/>
      <c r="Z114" s="14"/>
      <c r="AA114" s="74">
        <v>600000</v>
      </c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>
        <v>500000</v>
      </c>
      <c r="AM114" s="16"/>
      <c r="AN114" s="16"/>
      <c r="AO114" s="16"/>
      <c r="AP114" s="10"/>
      <c r="AQ114" s="16"/>
      <c r="AR114" s="10">
        <v>1277419.4400000002</v>
      </c>
      <c r="AS114" s="10"/>
      <c r="AT114" s="10">
        <v>2554838.7039999999</v>
      </c>
      <c r="AU114" s="10">
        <v>2534400</v>
      </c>
      <c r="AV114" s="10"/>
      <c r="AW114" s="10">
        <v>1553341.8560000001</v>
      </c>
      <c r="AX114" s="10"/>
      <c r="AY114" s="10"/>
      <c r="AZ114" s="10"/>
      <c r="BA114" s="10"/>
      <c r="BB114" s="10"/>
      <c r="BC114" s="16">
        <f>150000*12</f>
        <v>1800000</v>
      </c>
      <c r="BD114" s="16"/>
      <c r="BE114" s="16"/>
      <c r="BF114" s="10">
        <v>2551948.4760000003</v>
      </c>
      <c r="BG114" s="10"/>
      <c r="BH114" s="10">
        <v>2928937.3080000007</v>
      </c>
      <c r="BI114" s="10">
        <v>2856493.5960000004</v>
      </c>
      <c r="BJ114" s="10">
        <v>607593.62400000007</v>
      </c>
      <c r="BK114" s="10">
        <v>1279489.5959999999</v>
      </c>
      <c r="BL114" s="98">
        <v>937804.76460000011</v>
      </c>
      <c r="BM114" s="98">
        <v>1451816.8177039996</v>
      </c>
      <c r="BN114" s="98">
        <v>1161226.7788000002</v>
      </c>
      <c r="BO114" s="98">
        <v>1574676.4021999994</v>
      </c>
      <c r="BP114" s="98">
        <v>1289931.2448000002</v>
      </c>
      <c r="BQ114" s="98">
        <v>1122728.2418000007</v>
      </c>
      <c r="BR114" s="98"/>
      <c r="BS114" s="98"/>
      <c r="BT114" s="98">
        <v>2494311.16176</v>
      </c>
      <c r="BU114" s="10">
        <v>4808587.1642160006</v>
      </c>
      <c r="BV114" s="10">
        <v>3532675.2179840002</v>
      </c>
      <c r="BW114" s="10">
        <v>1251689.3085840004</v>
      </c>
      <c r="BX114" s="10">
        <v>1371513.24024</v>
      </c>
      <c r="BY114" s="10">
        <v>575879.48563200003</v>
      </c>
      <c r="BZ114" s="10">
        <v>1835592.66</v>
      </c>
      <c r="CA114" s="10">
        <v>1203289.3480080001</v>
      </c>
      <c r="CB114" s="10">
        <v>1598136.4660800002</v>
      </c>
      <c r="CC114" s="10">
        <v>1585109.196</v>
      </c>
      <c r="CD114" s="10"/>
      <c r="CE114" s="10">
        <v>2653596.9240000001</v>
      </c>
      <c r="CF114" s="10">
        <v>2180087.4480000003</v>
      </c>
      <c r="CG114" s="10">
        <v>280955.53200000001</v>
      </c>
      <c r="CH114" s="10">
        <v>1253832.3599999999</v>
      </c>
      <c r="CI114" s="10">
        <v>1759152.7360000003</v>
      </c>
      <c r="CJ114" s="10">
        <v>599676.04400000011</v>
      </c>
      <c r="CK114" s="10">
        <v>3253240.3200000003</v>
      </c>
      <c r="CL114" s="10">
        <v>1494272.0760000001</v>
      </c>
      <c r="CM114" s="10">
        <v>1543485.7680000002</v>
      </c>
      <c r="CN114" s="10">
        <v>746743.27200000011</v>
      </c>
      <c r="CO114" s="10">
        <v>1234158.5519999999</v>
      </c>
      <c r="CP114" s="10">
        <v>1421018.9400000002</v>
      </c>
      <c r="CQ114" s="10">
        <v>2186918.58</v>
      </c>
      <c r="CR114" s="10">
        <v>673662.39600000007</v>
      </c>
      <c r="CS114" s="10">
        <v>1317645.2520000001</v>
      </c>
      <c r="CT114" s="16">
        <f>SUM(D114:CS114)</f>
        <v>95487876.298408017</v>
      </c>
      <c r="CU114" s="16">
        <f t="shared" si="35"/>
        <v>2053502.7160947961</v>
      </c>
      <c r="CV114" s="16">
        <v>117041932.90694194</v>
      </c>
      <c r="CW114" s="121">
        <v>117704652.16</v>
      </c>
      <c r="CX114" s="121">
        <v>75169518.769999996</v>
      </c>
      <c r="CY114" s="121">
        <v>76143373.25</v>
      </c>
      <c r="CZ114" s="126">
        <f t="shared" si="36"/>
        <v>-21554056.608533919</v>
      </c>
      <c r="DA114" s="126">
        <f t="shared" si="37"/>
        <v>-22216775.86159198</v>
      </c>
    </row>
    <row r="115" spans="2:106" s="15" customFormat="1" ht="15">
      <c r="B115" s="13">
        <v>5120500400</v>
      </c>
      <c r="C115" s="14" t="s">
        <v>593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88">
        <v>12000000</v>
      </c>
      <c r="O115" s="14"/>
      <c r="P115" s="14"/>
      <c r="Q115" s="14"/>
      <c r="R115" s="14"/>
      <c r="S115" s="14"/>
      <c r="T115" s="14"/>
      <c r="U115" s="14"/>
      <c r="V115" s="89"/>
      <c r="W115" s="88">
        <v>2500000</v>
      </c>
      <c r="X115" s="88">
        <v>3973952.7960000006</v>
      </c>
      <c r="Y115" s="89"/>
      <c r="Z115" s="88">
        <v>1000000</v>
      </c>
      <c r="AA115" s="14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>
        <v>500000</v>
      </c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>
        <f>SUM(D115:CS115)</f>
        <v>19973952.796</v>
      </c>
      <c r="CU115" s="16">
        <f t="shared" si="35"/>
        <v>429547.37195698923</v>
      </c>
      <c r="CV115" s="16">
        <v>18662843.342</v>
      </c>
      <c r="CW115" s="121">
        <v>21935309.399999999</v>
      </c>
      <c r="CX115" s="121">
        <v>12681661.98</v>
      </c>
      <c r="CY115" s="121">
        <v>8741779.6199999992</v>
      </c>
      <c r="CZ115" s="126">
        <f t="shared" si="36"/>
        <v>1311109.4539999999</v>
      </c>
      <c r="DA115" s="126">
        <f t="shared" si="37"/>
        <v>-1961356.6039999984</v>
      </c>
    </row>
    <row r="116" spans="2:106" s="15" customFormat="1" ht="15">
      <c r="B116" s="13">
        <v>5120500500</v>
      </c>
      <c r="C116" s="14" t="s">
        <v>86</v>
      </c>
      <c r="D116" s="79">
        <v>3000000</v>
      </c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>
        <v>342672</v>
      </c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>
        <f>SUM(D116:CS116)</f>
        <v>3342672</v>
      </c>
      <c r="CU116" s="16">
        <f t="shared" si="35"/>
        <v>71885.419354838712</v>
      </c>
      <c r="CV116" s="16">
        <v>3414999.912</v>
      </c>
      <c r="CW116" s="121">
        <v>3414999.96</v>
      </c>
      <c r="CX116" s="121">
        <v>2742752.67</v>
      </c>
      <c r="CY116" s="121">
        <v>3100633.09</v>
      </c>
      <c r="CZ116" s="126">
        <f t="shared" si="36"/>
        <v>-72327.912000000011</v>
      </c>
      <c r="DA116" s="126">
        <f t="shared" si="37"/>
        <v>-72327.959999999963</v>
      </c>
    </row>
    <row r="117" spans="2:106" s="15" customFormat="1" ht="27">
      <c r="B117" s="13">
        <v>5120500600</v>
      </c>
      <c r="C117" s="14" t="s">
        <v>594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91">
        <v>85000000</v>
      </c>
      <c r="CU117" s="16">
        <f t="shared" si="35"/>
        <v>1827956.9892473118</v>
      </c>
      <c r="CV117" s="16">
        <v>70156678.680000007</v>
      </c>
      <c r="CW117" s="121">
        <v>70076678.680000007</v>
      </c>
      <c r="CX117" s="121">
        <v>47020212.43</v>
      </c>
      <c r="CY117" s="121">
        <v>12080001.539999999</v>
      </c>
      <c r="CZ117" s="127">
        <f t="shared" si="36"/>
        <v>14843321.319999993</v>
      </c>
      <c r="DA117" s="127">
        <f t="shared" si="37"/>
        <v>14923321.319999993</v>
      </c>
      <c r="DB117" s="130" t="s">
        <v>625</v>
      </c>
    </row>
    <row r="118" spans="2:106" s="15" customFormat="1" ht="14.25" customHeight="1">
      <c r="B118" s="13">
        <v>5120404300</v>
      </c>
      <c r="C118" s="14" t="s">
        <v>87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>
        <f>SUM(D118:CS118)</f>
        <v>0</v>
      </c>
      <c r="CU118" s="16">
        <f t="shared" si="35"/>
        <v>0</v>
      </c>
      <c r="CV118" s="16">
        <v>249999.96000000002</v>
      </c>
      <c r="CW118" s="121">
        <v>274999.96000000002</v>
      </c>
      <c r="CX118" s="121">
        <v>25000</v>
      </c>
      <c r="CY118" s="121"/>
      <c r="CZ118" s="126">
        <f t="shared" si="36"/>
        <v>-249999.96000000002</v>
      </c>
      <c r="DA118" s="126">
        <f t="shared" si="37"/>
        <v>-274999.96000000002</v>
      </c>
    </row>
    <row r="119" spans="2:106">
      <c r="C119" s="25" t="s">
        <v>88</v>
      </c>
      <c r="D119" s="26">
        <f>SUM(D112:D118)</f>
        <v>20000000</v>
      </c>
      <c r="E119" s="26">
        <f t="shared" ref="E119:BP119" si="38">SUM(E112:E118)</f>
        <v>0</v>
      </c>
      <c r="F119" s="26">
        <f t="shared" si="38"/>
        <v>1300000</v>
      </c>
      <c r="G119" s="26">
        <f t="shared" si="38"/>
        <v>400000</v>
      </c>
      <c r="H119" s="26">
        <f t="shared" si="38"/>
        <v>0</v>
      </c>
      <c r="I119" s="26">
        <f t="shared" si="38"/>
        <v>0</v>
      </c>
      <c r="J119" s="26">
        <f t="shared" si="38"/>
        <v>600000</v>
      </c>
      <c r="K119" s="26">
        <f t="shared" si="38"/>
        <v>2400000</v>
      </c>
      <c r="L119" s="26">
        <f t="shared" si="38"/>
        <v>0</v>
      </c>
      <c r="M119" s="26">
        <f t="shared" si="38"/>
        <v>0</v>
      </c>
      <c r="N119" s="26">
        <f t="shared" si="38"/>
        <v>12000000</v>
      </c>
      <c r="O119" s="26">
        <f t="shared" si="38"/>
        <v>600000</v>
      </c>
      <c r="P119" s="26">
        <f t="shared" si="38"/>
        <v>500000</v>
      </c>
      <c r="Q119" s="26">
        <f t="shared" si="38"/>
        <v>600000</v>
      </c>
      <c r="R119" s="26">
        <f t="shared" si="38"/>
        <v>450000</v>
      </c>
      <c r="S119" s="26">
        <f t="shared" si="38"/>
        <v>0</v>
      </c>
      <c r="T119" s="26">
        <f t="shared" si="38"/>
        <v>0</v>
      </c>
      <c r="U119" s="26">
        <f t="shared" si="38"/>
        <v>800000</v>
      </c>
      <c r="V119" s="26">
        <f t="shared" si="38"/>
        <v>0</v>
      </c>
      <c r="W119" s="26">
        <f t="shared" si="38"/>
        <v>87500000</v>
      </c>
      <c r="X119" s="26">
        <f t="shared" si="38"/>
        <v>3973952.7960000006</v>
      </c>
      <c r="Y119" s="26">
        <f t="shared" si="38"/>
        <v>0</v>
      </c>
      <c r="Z119" s="26">
        <f t="shared" si="38"/>
        <v>1000000</v>
      </c>
      <c r="AA119" s="26">
        <f t="shared" si="38"/>
        <v>600000</v>
      </c>
      <c r="AB119" s="26">
        <f t="shared" si="38"/>
        <v>0</v>
      </c>
      <c r="AC119" s="26">
        <f t="shared" si="38"/>
        <v>0</v>
      </c>
      <c r="AD119" s="26">
        <f t="shared" si="38"/>
        <v>0</v>
      </c>
      <c r="AE119" s="26">
        <f t="shared" si="38"/>
        <v>0</v>
      </c>
      <c r="AF119" s="26">
        <f t="shared" si="38"/>
        <v>0</v>
      </c>
      <c r="AG119" s="26">
        <f t="shared" si="38"/>
        <v>0</v>
      </c>
      <c r="AH119" s="26">
        <f t="shared" si="38"/>
        <v>0</v>
      </c>
      <c r="AI119" s="26">
        <f t="shared" si="38"/>
        <v>0</v>
      </c>
      <c r="AJ119" s="26">
        <f t="shared" si="38"/>
        <v>0</v>
      </c>
      <c r="AK119" s="26">
        <f t="shared" si="38"/>
        <v>0</v>
      </c>
      <c r="AL119" s="26">
        <f t="shared" si="38"/>
        <v>500000</v>
      </c>
      <c r="AM119" s="26">
        <f t="shared" si="38"/>
        <v>0</v>
      </c>
      <c r="AN119" s="26">
        <f t="shared" si="38"/>
        <v>500000</v>
      </c>
      <c r="AO119" s="26">
        <f t="shared" si="38"/>
        <v>350000</v>
      </c>
      <c r="AP119" s="26">
        <f t="shared" si="38"/>
        <v>300000</v>
      </c>
      <c r="AQ119" s="26">
        <f t="shared" si="38"/>
        <v>0</v>
      </c>
      <c r="AR119" s="26">
        <f t="shared" si="38"/>
        <v>1277419.4400000002</v>
      </c>
      <c r="AS119" s="26">
        <f t="shared" si="38"/>
        <v>0</v>
      </c>
      <c r="AT119" s="26">
        <f t="shared" si="38"/>
        <v>2554838.7039999999</v>
      </c>
      <c r="AU119" s="26">
        <f t="shared" si="38"/>
        <v>2534400</v>
      </c>
      <c r="AV119" s="26">
        <f t="shared" si="38"/>
        <v>0</v>
      </c>
      <c r="AW119" s="26">
        <f t="shared" si="38"/>
        <v>1553341.8560000001</v>
      </c>
      <c r="AX119" s="26">
        <f t="shared" si="38"/>
        <v>400000</v>
      </c>
      <c r="AY119" s="26">
        <f t="shared" si="38"/>
        <v>0</v>
      </c>
      <c r="AZ119" s="26">
        <f t="shared" si="38"/>
        <v>0</v>
      </c>
      <c r="BA119" s="26">
        <f t="shared" si="38"/>
        <v>0</v>
      </c>
      <c r="BB119" s="26">
        <f t="shared" si="38"/>
        <v>0</v>
      </c>
      <c r="BC119" s="26">
        <f t="shared" si="38"/>
        <v>2300000</v>
      </c>
      <c r="BD119" s="26">
        <f t="shared" si="38"/>
        <v>0</v>
      </c>
      <c r="BE119" s="26">
        <f t="shared" si="38"/>
        <v>0</v>
      </c>
      <c r="BF119" s="26">
        <f t="shared" si="38"/>
        <v>3322422.18</v>
      </c>
      <c r="BG119" s="26">
        <f t="shared" si="38"/>
        <v>0</v>
      </c>
      <c r="BH119" s="26">
        <f t="shared" si="38"/>
        <v>2928937.3080000007</v>
      </c>
      <c r="BI119" s="26">
        <f t="shared" si="38"/>
        <v>2856493.5960000004</v>
      </c>
      <c r="BJ119" s="26">
        <f t="shared" si="38"/>
        <v>607593.62400000007</v>
      </c>
      <c r="BK119" s="26">
        <f t="shared" si="38"/>
        <v>1622161.5959999999</v>
      </c>
      <c r="BL119" s="26">
        <f t="shared" si="38"/>
        <v>937804.76460000011</v>
      </c>
      <c r="BM119" s="26">
        <f t="shared" si="38"/>
        <v>1451816.8177039996</v>
      </c>
      <c r="BN119" s="26">
        <f t="shared" si="38"/>
        <v>1161226.7788000002</v>
      </c>
      <c r="BO119" s="26">
        <f t="shared" si="38"/>
        <v>1574676.4021999994</v>
      </c>
      <c r="BP119" s="26">
        <f t="shared" si="38"/>
        <v>1289931.2448000002</v>
      </c>
      <c r="BQ119" s="26">
        <f t="shared" ref="BQ119:CS119" si="39">SUM(BQ112:BQ118)</f>
        <v>1122728.2418000007</v>
      </c>
      <c r="BR119" s="26">
        <f t="shared" si="39"/>
        <v>0</v>
      </c>
      <c r="BS119" s="26">
        <f t="shared" si="39"/>
        <v>0</v>
      </c>
      <c r="BT119" s="26">
        <f t="shared" si="39"/>
        <v>2494311.16176</v>
      </c>
      <c r="BU119" s="26">
        <f t="shared" si="39"/>
        <v>4808587.1642160006</v>
      </c>
      <c r="BV119" s="26">
        <f t="shared" si="39"/>
        <v>3532675.2179840002</v>
      </c>
      <c r="BW119" s="26">
        <f t="shared" si="39"/>
        <v>1251689.3085840004</v>
      </c>
      <c r="BX119" s="26">
        <f t="shared" si="39"/>
        <v>1371513.24024</v>
      </c>
      <c r="BY119" s="26">
        <f t="shared" si="39"/>
        <v>575879.48563200003</v>
      </c>
      <c r="BZ119" s="26">
        <f t="shared" si="39"/>
        <v>1835592.66</v>
      </c>
      <c r="CA119" s="26">
        <f t="shared" si="39"/>
        <v>1203289.3480080001</v>
      </c>
      <c r="CB119" s="26">
        <f t="shared" si="39"/>
        <v>1598136.4660800002</v>
      </c>
      <c r="CC119" s="26">
        <f t="shared" si="39"/>
        <v>1585109.196</v>
      </c>
      <c r="CD119" s="26">
        <f t="shared" si="39"/>
        <v>0</v>
      </c>
      <c r="CE119" s="26">
        <f t="shared" si="39"/>
        <v>2653596.9240000001</v>
      </c>
      <c r="CF119" s="26">
        <f t="shared" si="39"/>
        <v>2180087.4480000003</v>
      </c>
      <c r="CG119" s="26">
        <f t="shared" si="39"/>
        <v>280955.53200000001</v>
      </c>
      <c r="CH119" s="26">
        <f t="shared" si="39"/>
        <v>1253832.3599999999</v>
      </c>
      <c r="CI119" s="26">
        <f t="shared" si="39"/>
        <v>1759152.7360000003</v>
      </c>
      <c r="CJ119" s="26">
        <f t="shared" si="39"/>
        <v>599676.04400000011</v>
      </c>
      <c r="CK119" s="26">
        <f t="shared" si="39"/>
        <v>4003240.3200000003</v>
      </c>
      <c r="CL119" s="26">
        <f t="shared" si="39"/>
        <v>1494272.0760000001</v>
      </c>
      <c r="CM119" s="26">
        <f t="shared" si="39"/>
        <v>1543485.7680000002</v>
      </c>
      <c r="CN119" s="26">
        <f t="shared" si="39"/>
        <v>746743.27200000011</v>
      </c>
      <c r="CO119" s="26">
        <f t="shared" si="39"/>
        <v>1234158.5519999999</v>
      </c>
      <c r="CP119" s="26">
        <f t="shared" si="39"/>
        <v>1421018.9400000002</v>
      </c>
      <c r="CQ119" s="26">
        <f t="shared" si="39"/>
        <v>2686918.58</v>
      </c>
      <c r="CR119" s="26">
        <f t="shared" si="39"/>
        <v>883662.39600000007</v>
      </c>
      <c r="CS119" s="26">
        <f t="shared" si="39"/>
        <v>1317645.2520000001</v>
      </c>
      <c r="CT119" s="26">
        <f t="shared" ref="CT119:CY119" si="40">SUM(CT112:CT118)</f>
        <v>293184974.79840803</v>
      </c>
      <c r="CU119" s="26">
        <f t="shared" si="40"/>
        <v>6305053.2214711402</v>
      </c>
      <c r="CV119" s="26">
        <f t="shared" si="40"/>
        <v>326009663.64094192</v>
      </c>
      <c r="CW119" s="26">
        <f t="shared" si="40"/>
        <v>326052067.88</v>
      </c>
      <c r="CX119" s="26">
        <f t="shared" si="40"/>
        <v>225618745.04999998</v>
      </c>
      <c r="CY119" s="26">
        <f t="shared" si="40"/>
        <v>183781445.91999999</v>
      </c>
      <c r="CZ119" s="26">
        <f t="shared" si="36"/>
        <v>-32824688.842533886</v>
      </c>
      <c r="DA119" s="26">
        <f t="shared" si="37"/>
        <v>-32867093.081591964</v>
      </c>
    </row>
    <row r="120" spans="2:106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2:106" ht="15">
      <c r="C121" s="25" t="s">
        <v>89</v>
      </c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</row>
    <row r="122" spans="2:106" ht="15">
      <c r="B122" s="1">
        <v>5120900100</v>
      </c>
      <c r="C122" s="9" t="s">
        <v>90</v>
      </c>
      <c r="D122" s="9"/>
      <c r="E122" s="9"/>
      <c r="F122" s="9"/>
      <c r="G122" s="9"/>
      <c r="H122" s="74">
        <v>5000000</v>
      </c>
      <c r="I122" s="74">
        <v>1500000</v>
      </c>
      <c r="J122" s="117">
        <v>30000000</v>
      </c>
      <c r="K122" s="9"/>
      <c r="L122" s="9"/>
      <c r="M122" s="9"/>
      <c r="N122" s="9"/>
      <c r="O122" s="74">
        <f>20000+12000000</f>
        <v>12020000</v>
      </c>
      <c r="P122" s="9"/>
      <c r="Q122" s="9"/>
      <c r="R122" s="9"/>
      <c r="S122" s="9"/>
      <c r="T122" s="9"/>
      <c r="U122" s="9"/>
      <c r="V122" s="74">
        <v>204930</v>
      </c>
      <c r="W122" s="9"/>
      <c r="X122" s="9"/>
      <c r="Y122" s="9"/>
      <c r="Z122" s="9"/>
      <c r="AA122" s="74">
        <v>500000</v>
      </c>
      <c r="AB122" s="10"/>
      <c r="AC122" s="10"/>
      <c r="AD122" s="10"/>
      <c r="AE122" s="10"/>
      <c r="AF122" s="10"/>
      <c r="AG122" s="10">
        <v>2600000</v>
      </c>
      <c r="AH122" s="10">
        <v>10000</v>
      </c>
      <c r="AI122" s="10"/>
      <c r="AJ122" s="10"/>
      <c r="AK122" s="10"/>
      <c r="AL122" s="10"/>
      <c r="AM122" s="10">
        <v>100000</v>
      </c>
      <c r="AN122" s="10">
        <v>50000</v>
      </c>
      <c r="AO122" s="10">
        <v>50000</v>
      </c>
      <c r="AP122" s="10">
        <v>50000</v>
      </c>
      <c r="AQ122" s="10">
        <v>50000</v>
      </c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>
        <v>200000</v>
      </c>
      <c r="BG122" s="10"/>
      <c r="BH122" s="10"/>
      <c r="BI122" s="10"/>
      <c r="BJ122" s="10"/>
      <c r="BK122" s="10">
        <v>215000.04</v>
      </c>
      <c r="BL122" s="10"/>
      <c r="BM122" s="10"/>
      <c r="BN122" s="10"/>
      <c r="BO122" s="10"/>
      <c r="BP122" s="10"/>
      <c r="BQ122" s="10"/>
      <c r="BR122" s="10">
        <v>100000</v>
      </c>
      <c r="BS122" s="10">
        <v>150000</v>
      </c>
      <c r="BT122" s="10">
        <v>81440.28</v>
      </c>
      <c r="BU122" s="10">
        <v>112803.48</v>
      </c>
      <c r="BV122" s="10">
        <v>53192.28</v>
      </c>
      <c r="BW122" s="10">
        <v>58909.96</v>
      </c>
      <c r="BX122" s="10">
        <v>10550.04</v>
      </c>
      <c r="BY122" s="10">
        <v>13350.84</v>
      </c>
      <c r="BZ122" s="10">
        <v>40075.199999999997</v>
      </c>
      <c r="CA122" s="10">
        <v>44091.72</v>
      </c>
      <c r="CB122" s="10">
        <v>61610.32</v>
      </c>
      <c r="CC122" s="101">
        <v>200000</v>
      </c>
      <c r="CD122" s="10"/>
      <c r="CE122" s="10"/>
      <c r="CF122" s="10"/>
      <c r="CG122" s="10"/>
      <c r="CH122" s="10"/>
      <c r="CI122" s="10"/>
      <c r="CJ122" s="10"/>
      <c r="CK122" s="10">
        <v>400000</v>
      </c>
      <c r="CL122" s="10"/>
      <c r="CM122" s="10"/>
      <c r="CN122" s="10"/>
      <c r="CO122" s="10"/>
      <c r="CP122" s="10"/>
      <c r="CQ122" s="10"/>
      <c r="CR122" s="10"/>
      <c r="CS122" s="10"/>
      <c r="CT122" s="10">
        <f>SUM(D122:CS122)</f>
        <v>53875954.160000004</v>
      </c>
      <c r="CU122" s="16">
        <f>+CT122/$C$136</f>
        <v>1158622.6701075269</v>
      </c>
      <c r="CV122" s="16">
        <v>55729879.048000008</v>
      </c>
      <c r="CW122" s="121">
        <v>55369346.399999999</v>
      </c>
      <c r="CX122" s="121">
        <v>32256863.09</v>
      </c>
      <c r="CY122" s="125">
        <v>27484016.620000001</v>
      </c>
      <c r="CZ122" s="126">
        <f>+CT122-CV122</f>
        <v>-1853924.888000004</v>
      </c>
      <c r="DA122" s="126">
        <f>+CT122-CW122</f>
        <v>-1493392.2399999946</v>
      </c>
    </row>
    <row r="123" spans="2:106" ht="15">
      <c r="B123" s="1">
        <v>5120900200</v>
      </c>
      <c r="C123" s="9" t="s">
        <v>91</v>
      </c>
      <c r="D123" s="9"/>
      <c r="E123" s="76">
        <v>500000</v>
      </c>
      <c r="F123" s="9"/>
      <c r="G123" s="9"/>
      <c r="H123" s="9"/>
      <c r="I123" s="74">
        <v>500000</v>
      </c>
      <c r="J123" s="9"/>
      <c r="K123" s="9"/>
      <c r="L123" s="9"/>
      <c r="M123" s="9"/>
      <c r="N123" s="9"/>
      <c r="O123" s="74">
        <v>1000000</v>
      </c>
      <c r="P123" s="9"/>
      <c r="Q123" s="9"/>
      <c r="R123" s="9"/>
      <c r="S123" s="9"/>
      <c r="T123" s="9"/>
      <c r="U123" s="9"/>
      <c r="V123" s="74">
        <v>50000</v>
      </c>
      <c r="W123" s="9"/>
      <c r="X123" s="9"/>
      <c r="Y123" s="107">
        <v>5000</v>
      </c>
      <c r="Z123" s="9"/>
      <c r="AA123" s="9"/>
      <c r="AB123" s="10"/>
      <c r="AC123" s="10"/>
      <c r="AD123" s="10"/>
      <c r="AE123" s="10"/>
      <c r="AF123" s="10"/>
      <c r="AG123" s="10"/>
      <c r="AH123" s="10">
        <v>50000</v>
      </c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>
        <v>210000</v>
      </c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>
        <f>SUM(D123:CS123)</f>
        <v>2315000</v>
      </c>
      <c r="CU123" s="16">
        <f>+CT123/$C$136</f>
        <v>49784.946236559139</v>
      </c>
      <c r="CV123" s="16">
        <v>3585000</v>
      </c>
      <c r="CW123" s="121">
        <v>3493000.12</v>
      </c>
      <c r="CX123" s="121">
        <v>346473.49</v>
      </c>
      <c r="CY123" s="125">
        <v>1923092.82</v>
      </c>
      <c r="CZ123" s="126">
        <f>+CT123-CV123</f>
        <v>-1270000</v>
      </c>
      <c r="DA123" s="126">
        <f>+CT123-CW123</f>
        <v>-1178000.1200000001</v>
      </c>
    </row>
    <row r="124" spans="2:106">
      <c r="C124" s="25" t="s">
        <v>92</v>
      </c>
      <c r="D124" s="26">
        <f>SUM(D122:D123)</f>
        <v>0</v>
      </c>
      <c r="E124" s="26">
        <f t="shared" ref="E124:BP124" si="41">SUM(E122:E123)</f>
        <v>500000</v>
      </c>
      <c r="F124" s="26">
        <f t="shared" si="41"/>
        <v>0</v>
      </c>
      <c r="G124" s="26">
        <f t="shared" si="41"/>
        <v>0</v>
      </c>
      <c r="H124" s="26">
        <f t="shared" si="41"/>
        <v>5000000</v>
      </c>
      <c r="I124" s="26">
        <f t="shared" si="41"/>
        <v>2000000</v>
      </c>
      <c r="J124" s="26">
        <f t="shared" si="41"/>
        <v>30000000</v>
      </c>
      <c r="K124" s="26">
        <f t="shared" si="41"/>
        <v>0</v>
      </c>
      <c r="L124" s="26">
        <f t="shared" si="41"/>
        <v>0</v>
      </c>
      <c r="M124" s="26">
        <f t="shared" si="41"/>
        <v>0</v>
      </c>
      <c r="N124" s="26">
        <f t="shared" si="41"/>
        <v>0</v>
      </c>
      <c r="O124" s="26">
        <f t="shared" si="41"/>
        <v>13020000</v>
      </c>
      <c r="P124" s="26">
        <f t="shared" si="41"/>
        <v>0</v>
      </c>
      <c r="Q124" s="26">
        <f t="shared" si="41"/>
        <v>0</v>
      </c>
      <c r="R124" s="26">
        <f t="shared" si="41"/>
        <v>0</v>
      </c>
      <c r="S124" s="26">
        <f t="shared" si="41"/>
        <v>0</v>
      </c>
      <c r="T124" s="26">
        <f t="shared" si="41"/>
        <v>0</v>
      </c>
      <c r="U124" s="26">
        <f t="shared" si="41"/>
        <v>0</v>
      </c>
      <c r="V124" s="26">
        <f t="shared" si="41"/>
        <v>254930</v>
      </c>
      <c r="W124" s="26">
        <f t="shared" si="41"/>
        <v>0</v>
      </c>
      <c r="X124" s="26">
        <f t="shared" si="41"/>
        <v>0</v>
      </c>
      <c r="Y124" s="26">
        <f t="shared" si="41"/>
        <v>5000</v>
      </c>
      <c r="Z124" s="26">
        <f t="shared" si="41"/>
        <v>0</v>
      </c>
      <c r="AA124" s="26">
        <f t="shared" si="41"/>
        <v>500000</v>
      </c>
      <c r="AB124" s="26">
        <f t="shared" si="41"/>
        <v>0</v>
      </c>
      <c r="AC124" s="26">
        <f t="shared" si="41"/>
        <v>0</v>
      </c>
      <c r="AD124" s="26">
        <f t="shared" si="41"/>
        <v>0</v>
      </c>
      <c r="AE124" s="26">
        <f t="shared" si="41"/>
        <v>0</v>
      </c>
      <c r="AF124" s="26">
        <f t="shared" si="41"/>
        <v>0</v>
      </c>
      <c r="AG124" s="26">
        <f t="shared" si="41"/>
        <v>2600000</v>
      </c>
      <c r="AH124" s="26">
        <f t="shared" si="41"/>
        <v>60000</v>
      </c>
      <c r="AI124" s="26">
        <f t="shared" si="41"/>
        <v>0</v>
      </c>
      <c r="AJ124" s="26">
        <f t="shared" si="41"/>
        <v>0</v>
      </c>
      <c r="AK124" s="26">
        <f t="shared" si="41"/>
        <v>0</v>
      </c>
      <c r="AL124" s="26">
        <f t="shared" si="41"/>
        <v>0</v>
      </c>
      <c r="AM124" s="26">
        <f t="shared" si="41"/>
        <v>100000</v>
      </c>
      <c r="AN124" s="26">
        <f t="shared" si="41"/>
        <v>50000</v>
      </c>
      <c r="AO124" s="26">
        <f t="shared" si="41"/>
        <v>50000</v>
      </c>
      <c r="AP124" s="26">
        <f t="shared" si="41"/>
        <v>50000</v>
      </c>
      <c r="AQ124" s="26">
        <f t="shared" si="41"/>
        <v>50000</v>
      </c>
      <c r="AR124" s="26">
        <f t="shared" si="41"/>
        <v>0</v>
      </c>
      <c r="AS124" s="26">
        <f t="shared" si="41"/>
        <v>0</v>
      </c>
      <c r="AT124" s="26">
        <f t="shared" si="41"/>
        <v>0</v>
      </c>
      <c r="AU124" s="26">
        <f t="shared" si="41"/>
        <v>0</v>
      </c>
      <c r="AV124" s="26">
        <f t="shared" si="41"/>
        <v>0</v>
      </c>
      <c r="AW124" s="26">
        <f t="shared" si="41"/>
        <v>0</v>
      </c>
      <c r="AX124" s="26">
        <f t="shared" si="41"/>
        <v>0</v>
      </c>
      <c r="AY124" s="26">
        <f t="shared" si="41"/>
        <v>0</v>
      </c>
      <c r="AZ124" s="26">
        <f t="shared" si="41"/>
        <v>0</v>
      </c>
      <c r="BA124" s="26">
        <f t="shared" si="41"/>
        <v>0</v>
      </c>
      <c r="BB124" s="26">
        <f t="shared" si="41"/>
        <v>0</v>
      </c>
      <c r="BC124" s="26">
        <f t="shared" si="41"/>
        <v>0</v>
      </c>
      <c r="BD124" s="26">
        <f t="shared" si="41"/>
        <v>0</v>
      </c>
      <c r="BE124" s="26">
        <f t="shared" si="41"/>
        <v>0</v>
      </c>
      <c r="BF124" s="26">
        <f t="shared" si="41"/>
        <v>200000</v>
      </c>
      <c r="BG124" s="26">
        <f t="shared" si="41"/>
        <v>0</v>
      </c>
      <c r="BH124" s="26">
        <f t="shared" si="41"/>
        <v>0</v>
      </c>
      <c r="BI124" s="26">
        <f t="shared" si="41"/>
        <v>0</v>
      </c>
      <c r="BJ124" s="26">
        <f t="shared" si="41"/>
        <v>0</v>
      </c>
      <c r="BK124" s="26">
        <f t="shared" si="41"/>
        <v>425000.04000000004</v>
      </c>
      <c r="BL124" s="26">
        <f t="shared" si="41"/>
        <v>0</v>
      </c>
      <c r="BM124" s="26">
        <f t="shared" si="41"/>
        <v>0</v>
      </c>
      <c r="BN124" s="26">
        <f t="shared" si="41"/>
        <v>0</v>
      </c>
      <c r="BO124" s="26">
        <f t="shared" si="41"/>
        <v>0</v>
      </c>
      <c r="BP124" s="26">
        <f t="shared" si="41"/>
        <v>0</v>
      </c>
      <c r="BQ124" s="26">
        <f t="shared" ref="BQ124:CS124" si="42">SUM(BQ122:BQ123)</f>
        <v>0</v>
      </c>
      <c r="BR124" s="26">
        <f t="shared" si="42"/>
        <v>100000</v>
      </c>
      <c r="BS124" s="26">
        <f t="shared" si="42"/>
        <v>150000</v>
      </c>
      <c r="BT124" s="26">
        <f t="shared" si="42"/>
        <v>81440.28</v>
      </c>
      <c r="BU124" s="26">
        <f t="shared" si="42"/>
        <v>112803.48</v>
      </c>
      <c r="BV124" s="26">
        <f t="shared" si="42"/>
        <v>53192.28</v>
      </c>
      <c r="BW124" s="26">
        <f t="shared" si="42"/>
        <v>58909.96</v>
      </c>
      <c r="BX124" s="26">
        <f t="shared" si="42"/>
        <v>10550.04</v>
      </c>
      <c r="BY124" s="26">
        <f t="shared" si="42"/>
        <v>13350.84</v>
      </c>
      <c r="BZ124" s="26">
        <f t="shared" si="42"/>
        <v>40075.199999999997</v>
      </c>
      <c r="CA124" s="26">
        <f t="shared" si="42"/>
        <v>44091.72</v>
      </c>
      <c r="CB124" s="26">
        <f t="shared" si="42"/>
        <v>61610.32</v>
      </c>
      <c r="CC124" s="26">
        <f t="shared" si="42"/>
        <v>200000</v>
      </c>
      <c r="CD124" s="26">
        <f t="shared" si="42"/>
        <v>0</v>
      </c>
      <c r="CE124" s="26">
        <f t="shared" si="42"/>
        <v>0</v>
      </c>
      <c r="CF124" s="26">
        <f t="shared" si="42"/>
        <v>0</v>
      </c>
      <c r="CG124" s="26">
        <f t="shared" si="42"/>
        <v>0</v>
      </c>
      <c r="CH124" s="26">
        <f t="shared" si="42"/>
        <v>0</v>
      </c>
      <c r="CI124" s="26">
        <f t="shared" si="42"/>
        <v>0</v>
      </c>
      <c r="CJ124" s="26">
        <f t="shared" si="42"/>
        <v>0</v>
      </c>
      <c r="CK124" s="26">
        <f t="shared" si="42"/>
        <v>400000</v>
      </c>
      <c r="CL124" s="26">
        <f t="shared" si="42"/>
        <v>0</v>
      </c>
      <c r="CM124" s="26">
        <f t="shared" si="42"/>
        <v>0</v>
      </c>
      <c r="CN124" s="26">
        <f t="shared" si="42"/>
        <v>0</v>
      </c>
      <c r="CO124" s="26">
        <f t="shared" si="42"/>
        <v>0</v>
      </c>
      <c r="CP124" s="26">
        <f t="shared" si="42"/>
        <v>0</v>
      </c>
      <c r="CQ124" s="26">
        <f t="shared" si="42"/>
        <v>0</v>
      </c>
      <c r="CR124" s="26">
        <f t="shared" si="42"/>
        <v>0</v>
      </c>
      <c r="CS124" s="26">
        <f t="shared" si="42"/>
        <v>0</v>
      </c>
      <c r="CT124" s="26">
        <f t="shared" ref="CT124:CY124" si="43">SUM(CT122:CT123)</f>
        <v>56190954.160000004</v>
      </c>
      <c r="CU124" s="26">
        <f t="shared" si="43"/>
        <v>1208407.6163440861</v>
      </c>
      <c r="CV124" s="26">
        <f t="shared" si="43"/>
        <v>59314879.048000008</v>
      </c>
      <c r="CW124" s="26">
        <f t="shared" si="43"/>
        <v>58862346.519999996</v>
      </c>
      <c r="CX124" s="26">
        <f t="shared" si="43"/>
        <v>32603336.579999998</v>
      </c>
      <c r="CY124" s="26">
        <f t="shared" si="43"/>
        <v>29407109.440000001</v>
      </c>
      <c r="CZ124" s="26">
        <f>+CT124-CV124</f>
        <v>-3123924.888000004</v>
      </c>
      <c r="DA124" s="26">
        <f>+CT124-CW124</f>
        <v>-2671392.359999992</v>
      </c>
    </row>
    <row r="125" spans="2:106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2:106" ht="15">
      <c r="C126" s="25" t="s">
        <v>93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</row>
    <row r="127" spans="2:106" ht="15">
      <c r="B127" s="1">
        <v>1150200000</v>
      </c>
      <c r="C127" s="9" t="s">
        <v>94</v>
      </c>
      <c r="D127" s="114">
        <v>15000000</v>
      </c>
      <c r="E127" s="74">
        <v>3500000</v>
      </c>
      <c r="F127" s="74">
        <v>600000</v>
      </c>
      <c r="G127" s="74">
        <v>245000</v>
      </c>
      <c r="H127" s="74">
        <v>850000</v>
      </c>
      <c r="I127" s="9"/>
      <c r="J127" s="9"/>
      <c r="K127" s="74">
        <v>750000</v>
      </c>
      <c r="L127" s="9"/>
      <c r="M127" s="9"/>
      <c r="N127" s="9"/>
      <c r="O127" s="74">
        <v>350000</v>
      </c>
      <c r="P127" s="74">
        <v>1500000</v>
      </c>
      <c r="Q127" s="74">
        <v>150000</v>
      </c>
      <c r="R127" s="74">
        <v>1047760.8</v>
      </c>
      <c r="S127" s="9"/>
      <c r="T127" s="9"/>
      <c r="U127" s="9"/>
      <c r="V127" s="74">
        <v>1111398.5520000001</v>
      </c>
      <c r="W127" s="9"/>
      <c r="X127" s="9"/>
      <c r="Y127" s="9"/>
      <c r="Z127" s="9"/>
      <c r="AA127" s="74">
        <v>300000</v>
      </c>
      <c r="AB127" s="10">
        <v>300000</v>
      </c>
      <c r="AC127" s="10"/>
      <c r="AD127" s="10"/>
      <c r="AE127" s="10"/>
      <c r="AF127" s="10"/>
      <c r="AG127" s="10"/>
      <c r="AH127" s="10">
        <v>300000</v>
      </c>
      <c r="AI127" s="10"/>
      <c r="AJ127" s="10"/>
      <c r="AK127" s="10"/>
      <c r="AL127" s="10"/>
      <c r="AM127" s="10"/>
      <c r="AN127" s="10"/>
      <c r="AO127" s="10"/>
      <c r="AP127" s="10"/>
      <c r="AQ127" s="10"/>
      <c r="AR127" s="10">
        <v>300000</v>
      </c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74">
        <v>350000</v>
      </c>
      <c r="BD127" s="10"/>
      <c r="BE127" s="10"/>
      <c r="BF127" s="10">
        <v>300000</v>
      </c>
      <c r="BG127" s="10"/>
      <c r="BH127" s="10"/>
      <c r="BI127" s="10"/>
      <c r="BJ127" s="10"/>
      <c r="BK127" s="10">
        <v>400000</v>
      </c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>
        <f>SUM(D127:CS127)</f>
        <v>27354159.352000002</v>
      </c>
      <c r="CU127" s="16">
        <f>+CT127/$C$136</f>
        <v>588261.49144086021</v>
      </c>
      <c r="CV127" s="16">
        <v>22981634.220000006</v>
      </c>
      <c r="CW127" s="121">
        <v>22981634.52</v>
      </c>
      <c r="CX127" s="121">
        <v>12203776.67</v>
      </c>
      <c r="CY127" s="125">
        <v>19431721.57</v>
      </c>
      <c r="CZ127" s="126">
        <f>+CT127-CV127</f>
        <v>4372525.1319999956</v>
      </c>
      <c r="DA127" s="126">
        <f>+CT127-CW127</f>
        <v>4372524.8320000023</v>
      </c>
    </row>
    <row r="128" spans="2:106" ht="15">
      <c r="B128" s="1">
        <v>1150300000</v>
      </c>
      <c r="C128" s="9" t="s">
        <v>95</v>
      </c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>
        <f>SUM(D128:CS128)</f>
        <v>0</v>
      </c>
      <c r="CU128" s="16">
        <f>+CT128/$C$136</f>
        <v>0</v>
      </c>
      <c r="CV128" s="16">
        <v>796174.26</v>
      </c>
      <c r="CW128" s="121">
        <v>796174.32</v>
      </c>
      <c r="CX128" s="121">
        <v>144660.14000000001</v>
      </c>
      <c r="CY128" s="125">
        <v>176979.29</v>
      </c>
      <c r="CZ128" s="126">
        <f>+CT128-CV128</f>
        <v>-796174.26</v>
      </c>
      <c r="DA128" s="126">
        <f>+CT128-CW128</f>
        <v>-796174.32</v>
      </c>
    </row>
    <row r="129" spans="2:105">
      <c r="C129" s="25" t="s">
        <v>96</v>
      </c>
      <c r="D129" s="26">
        <f>SUM(D127:D128)</f>
        <v>15000000</v>
      </c>
      <c r="E129" s="26">
        <f t="shared" ref="E129:BP129" si="44">SUM(E127:E128)</f>
        <v>3500000</v>
      </c>
      <c r="F129" s="26">
        <f t="shared" si="44"/>
        <v>600000</v>
      </c>
      <c r="G129" s="26">
        <f t="shared" si="44"/>
        <v>245000</v>
      </c>
      <c r="H129" s="26">
        <f t="shared" si="44"/>
        <v>850000</v>
      </c>
      <c r="I129" s="26">
        <f t="shared" si="44"/>
        <v>0</v>
      </c>
      <c r="J129" s="26">
        <f t="shared" si="44"/>
        <v>0</v>
      </c>
      <c r="K129" s="26">
        <f t="shared" si="44"/>
        <v>750000</v>
      </c>
      <c r="L129" s="26">
        <f t="shared" si="44"/>
        <v>0</v>
      </c>
      <c r="M129" s="26">
        <f t="shared" si="44"/>
        <v>0</v>
      </c>
      <c r="N129" s="26">
        <f t="shared" si="44"/>
        <v>0</v>
      </c>
      <c r="O129" s="26">
        <f t="shared" si="44"/>
        <v>350000</v>
      </c>
      <c r="P129" s="26">
        <f t="shared" si="44"/>
        <v>1500000</v>
      </c>
      <c r="Q129" s="26">
        <f t="shared" si="44"/>
        <v>150000</v>
      </c>
      <c r="R129" s="26">
        <f t="shared" si="44"/>
        <v>1047760.8</v>
      </c>
      <c r="S129" s="26">
        <f t="shared" si="44"/>
        <v>0</v>
      </c>
      <c r="T129" s="26">
        <f t="shared" si="44"/>
        <v>0</v>
      </c>
      <c r="U129" s="26">
        <f t="shared" si="44"/>
        <v>0</v>
      </c>
      <c r="V129" s="26">
        <f t="shared" si="44"/>
        <v>1111398.5520000001</v>
      </c>
      <c r="W129" s="26">
        <f t="shared" si="44"/>
        <v>0</v>
      </c>
      <c r="X129" s="26">
        <f t="shared" si="44"/>
        <v>0</v>
      </c>
      <c r="Y129" s="26">
        <f t="shared" si="44"/>
        <v>0</v>
      </c>
      <c r="Z129" s="26">
        <f t="shared" si="44"/>
        <v>0</v>
      </c>
      <c r="AA129" s="26">
        <f t="shared" si="44"/>
        <v>300000</v>
      </c>
      <c r="AB129" s="26">
        <f t="shared" si="44"/>
        <v>300000</v>
      </c>
      <c r="AC129" s="26">
        <f t="shared" si="44"/>
        <v>0</v>
      </c>
      <c r="AD129" s="26">
        <f t="shared" si="44"/>
        <v>0</v>
      </c>
      <c r="AE129" s="26">
        <f t="shared" si="44"/>
        <v>0</v>
      </c>
      <c r="AF129" s="26">
        <f t="shared" si="44"/>
        <v>0</v>
      </c>
      <c r="AG129" s="26">
        <f t="shared" si="44"/>
        <v>0</v>
      </c>
      <c r="AH129" s="26">
        <f t="shared" si="44"/>
        <v>300000</v>
      </c>
      <c r="AI129" s="26">
        <f t="shared" si="44"/>
        <v>0</v>
      </c>
      <c r="AJ129" s="26">
        <f t="shared" si="44"/>
        <v>0</v>
      </c>
      <c r="AK129" s="26">
        <f t="shared" si="44"/>
        <v>0</v>
      </c>
      <c r="AL129" s="26">
        <f t="shared" si="44"/>
        <v>0</v>
      </c>
      <c r="AM129" s="26">
        <f t="shared" si="44"/>
        <v>0</v>
      </c>
      <c r="AN129" s="26">
        <f t="shared" si="44"/>
        <v>0</v>
      </c>
      <c r="AO129" s="26">
        <f t="shared" si="44"/>
        <v>0</v>
      </c>
      <c r="AP129" s="26">
        <f t="shared" si="44"/>
        <v>0</v>
      </c>
      <c r="AQ129" s="26">
        <f t="shared" si="44"/>
        <v>0</v>
      </c>
      <c r="AR129" s="26">
        <f t="shared" si="44"/>
        <v>300000</v>
      </c>
      <c r="AS129" s="26">
        <f t="shared" si="44"/>
        <v>0</v>
      </c>
      <c r="AT129" s="26">
        <f t="shared" si="44"/>
        <v>0</v>
      </c>
      <c r="AU129" s="26">
        <f t="shared" si="44"/>
        <v>0</v>
      </c>
      <c r="AV129" s="26">
        <f t="shared" si="44"/>
        <v>0</v>
      </c>
      <c r="AW129" s="26">
        <f t="shared" si="44"/>
        <v>0</v>
      </c>
      <c r="AX129" s="26">
        <f t="shared" si="44"/>
        <v>0</v>
      </c>
      <c r="AY129" s="26">
        <f t="shared" si="44"/>
        <v>0</v>
      </c>
      <c r="AZ129" s="26">
        <f t="shared" si="44"/>
        <v>0</v>
      </c>
      <c r="BA129" s="26">
        <f t="shared" si="44"/>
        <v>0</v>
      </c>
      <c r="BB129" s="26">
        <f t="shared" si="44"/>
        <v>0</v>
      </c>
      <c r="BC129" s="26">
        <f t="shared" si="44"/>
        <v>350000</v>
      </c>
      <c r="BD129" s="26">
        <f t="shared" si="44"/>
        <v>0</v>
      </c>
      <c r="BE129" s="26">
        <f t="shared" si="44"/>
        <v>0</v>
      </c>
      <c r="BF129" s="26">
        <f t="shared" si="44"/>
        <v>300000</v>
      </c>
      <c r="BG129" s="26">
        <f t="shared" si="44"/>
        <v>0</v>
      </c>
      <c r="BH129" s="26">
        <f t="shared" si="44"/>
        <v>0</v>
      </c>
      <c r="BI129" s="26">
        <f t="shared" si="44"/>
        <v>0</v>
      </c>
      <c r="BJ129" s="26">
        <f t="shared" si="44"/>
        <v>0</v>
      </c>
      <c r="BK129" s="26">
        <f t="shared" si="44"/>
        <v>400000</v>
      </c>
      <c r="BL129" s="26">
        <f t="shared" si="44"/>
        <v>0</v>
      </c>
      <c r="BM129" s="26">
        <f t="shared" si="44"/>
        <v>0</v>
      </c>
      <c r="BN129" s="26">
        <f t="shared" si="44"/>
        <v>0</v>
      </c>
      <c r="BO129" s="26">
        <f t="shared" si="44"/>
        <v>0</v>
      </c>
      <c r="BP129" s="26">
        <f t="shared" si="44"/>
        <v>0</v>
      </c>
      <c r="BQ129" s="26">
        <f t="shared" ref="BQ129:CS129" si="45">SUM(BQ127:BQ128)</f>
        <v>0</v>
      </c>
      <c r="BR129" s="26">
        <f t="shared" si="45"/>
        <v>0</v>
      </c>
      <c r="BS129" s="26">
        <f t="shared" si="45"/>
        <v>0</v>
      </c>
      <c r="BT129" s="26">
        <f t="shared" si="45"/>
        <v>0</v>
      </c>
      <c r="BU129" s="26">
        <f t="shared" si="45"/>
        <v>0</v>
      </c>
      <c r="BV129" s="26">
        <f t="shared" si="45"/>
        <v>0</v>
      </c>
      <c r="BW129" s="26">
        <f t="shared" si="45"/>
        <v>0</v>
      </c>
      <c r="BX129" s="26">
        <f t="shared" si="45"/>
        <v>0</v>
      </c>
      <c r="BY129" s="26">
        <f t="shared" si="45"/>
        <v>0</v>
      </c>
      <c r="BZ129" s="26">
        <f t="shared" si="45"/>
        <v>0</v>
      </c>
      <c r="CA129" s="26">
        <f t="shared" si="45"/>
        <v>0</v>
      </c>
      <c r="CB129" s="26">
        <f t="shared" si="45"/>
        <v>0</v>
      </c>
      <c r="CC129" s="26">
        <f t="shared" si="45"/>
        <v>0</v>
      </c>
      <c r="CD129" s="26">
        <f t="shared" si="45"/>
        <v>0</v>
      </c>
      <c r="CE129" s="26">
        <f t="shared" si="45"/>
        <v>0</v>
      </c>
      <c r="CF129" s="26">
        <f t="shared" si="45"/>
        <v>0</v>
      </c>
      <c r="CG129" s="26">
        <f t="shared" si="45"/>
        <v>0</v>
      </c>
      <c r="CH129" s="26">
        <f t="shared" si="45"/>
        <v>0</v>
      </c>
      <c r="CI129" s="26">
        <f t="shared" si="45"/>
        <v>0</v>
      </c>
      <c r="CJ129" s="26">
        <f t="shared" si="45"/>
        <v>0</v>
      </c>
      <c r="CK129" s="26">
        <f t="shared" si="45"/>
        <v>0</v>
      </c>
      <c r="CL129" s="26">
        <f t="shared" si="45"/>
        <v>0</v>
      </c>
      <c r="CM129" s="26">
        <f t="shared" si="45"/>
        <v>0</v>
      </c>
      <c r="CN129" s="26">
        <f t="shared" si="45"/>
        <v>0</v>
      </c>
      <c r="CO129" s="26">
        <f t="shared" si="45"/>
        <v>0</v>
      </c>
      <c r="CP129" s="26">
        <f t="shared" si="45"/>
        <v>0</v>
      </c>
      <c r="CQ129" s="26">
        <f t="shared" si="45"/>
        <v>0</v>
      </c>
      <c r="CR129" s="26">
        <f t="shared" si="45"/>
        <v>0</v>
      </c>
      <c r="CS129" s="26">
        <f t="shared" si="45"/>
        <v>0</v>
      </c>
      <c r="CT129" s="26">
        <f t="shared" ref="CT129:CY129" si="46">SUM(CT127:CT128)</f>
        <v>27354159.352000002</v>
      </c>
      <c r="CU129" s="26">
        <f t="shared" si="46"/>
        <v>588261.49144086021</v>
      </c>
      <c r="CV129" s="26">
        <f t="shared" si="46"/>
        <v>23777808.480000008</v>
      </c>
      <c r="CW129" s="26">
        <f t="shared" si="46"/>
        <v>23777808.84</v>
      </c>
      <c r="CX129" s="26">
        <f t="shared" si="46"/>
        <v>12348436.810000001</v>
      </c>
      <c r="CY129" s="26">
        <f t="shared" si="46"/>
        <v>19608700.859999999</v>
      </c>
      <c r="CZ129" s="26">
        <f>+CT129-CV129</f>
        <v>3576350.8719999939</v>
      </c>
      <c r="DA129" s="26">
        <f>+CT129-CW129</f>
        <v>3576350.512000002</v>
      </c>
    </row>
    <row r="130" spans="2:10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2:105">
      <c r="C131" s="28" t="s">
        <v>97</v>
      </c>
      <c r="D131" s="29">
        <f>SUM(D29,D42,D57,D66,D109,D119,D124,D129)</f>
        <v>153000000</v>
      </c>
      <c r="E131" s="29">
        <f t="shared" ref="E131:BP131" si="47">SUM(E29,E42,E57,E66,E109,E119,E124,E129)</f>
        <v>12725000</v>
      </c>
      <c r="F131" s="29">
        <f t="shared" si="47"/>
        <v>3562000</v>
      </c>
      <c r="G131" s="29">
        <f t="shared" si="47"/>
        <v>1885000</v>
      </c>
      <c r="H131" s="29">
        <f t="shared" si="47"/>
        <v>70052000</v>
      </c>
      <c r="I131" s="29">
        <f t="shared" si="47"/>
        <v>4266556</v>
      </c>
      <c r="J131" s="29">
        <f t="shared" si="47"/>
        <v>33335000</v>
      </c>
      <c r="K131" s="29">
        <f t="shared" si="47"/>
        <v>209747118.61914286</v>
      </c>
      <c r="L131" s="29">
        <f t="shared" si="47"/>
        <v>3030880.4525714284</v>
      </c>
      <c r="M131" s="29">
        <f t="shared" si="47"/>
        <v>10765652.993142858</v>
      </c>
      <c r="N131" s="29">
        <f t="shared" si="47"/>
        <v>18483466.249142855</v>
      </c>
      <c r="O131" s="29">
        <f t="shared" si="47"/>
        <v>203900000</v>
      </c>
      <c r="P131" s="29">
        <f t="shared" si="47"/>
        <v>89117000</v>
      </c>
      <c r="Q131" s="29">
        <f t="shared" si="47"/>
        <v>62960000</v>
      </c>
      <c r="R131" s="29">
        <f t="shared" si="47"/>
        <v>2329472.4400000004</v>
      </c>
      <c r="S131" s="29">
        <f t="shared" si="47"/>
        <v>800000.04</v>
      </c>
      <c r="T131" s="29">
        <f t="shared" si="47"/>
        <v>542000</v>
      </c>
      <c r="U131" s="29">
        <f t="shared" si="47"/>
        <v>1134999.92</v>
      </c>
      <c r="V131" s="29">
        <f t="shared" si="47"/>
        <v>91725533.368499994</v>
      </c>
      <c r="W131" s="29">
        <f t="shared" si="47"/>
        <v>222545000</v>
      </c>
      <c r="X131" s="29">
        <f t="shared" si="47"/>
        <v>28566900.743999999</v>
      </c>
      <c r="Y131" s="29">
        <f t="shared" si="47"/>
        <v>958647.51</v>
      </c>
      <c r="Z131" s="29">
        <f t="shared" si="47"/>
        <v>2110000</v>
      </c>
      <c r="AA131" s="29">
        <f t="shared" si="47"/>
        <v>17966000</v>
      </c>
      <c r="AB131" s="29">
        <f t="shared" si="47"/>
        <v>61303000</v>
      </c>
      <c r="AC131" s="29">
        <f t="shared" si="47"/>
        <v>10675000</v>
      </c>
      <c r="AD131" s="29">
        <f t="shared" si="47"/>
        <v>13635000</v>
      </c>
      <c r="AE131" s="29">
        <f t="shared" si="47"/>
        <v>504500</v>
      </c>
      <c r="AF131" s="29">
        <f t="shared" si="47"/>
        <v>3739300</v>
      </c>
      <c r="AG131" s="29">
        <f t="shared" si="47"/>
        <v>13810600</v>
      </c>
      <c r="AH131" s="29">
        <f t="shared" si="47"/>
        <v>4156039.21</v>
      </c>
      <c r="AI131" s="29">
        <f t="shared" si="47"/>
        <v>4368530.3819999993</v>
      </c>
      <c r="AJ131" s="29">
        <f t="shared" si="47"/>
        <v>132595.5</v>
      </c>
      <c r="AK131" s="29">
        <f t="shared" si="47"/>
        <v>14987057.696</v>
      </c>
      <c r="AL131" s="29">
        <f t="shared" si="47"/>
        <v>63605000</v>
      </c>
      <c r="AM131" s="29">
        <f t="shared" si="47"/>
        <v>2114868.7999999998</v>
      </c>
      <c r="AN131" s="29">
        <f t="shared" si="47"/>
        <v>3015817.2800000003</v>
      </c>
      <c r="AO131" s="29">
        <f t="shared" si="47"/>
        <v>2232453.2400000002</v>
      </c>
      <c r="AP131" s="29">
        <f t="shared" si="47"/>
        <v>2032056.52</v>
      </c>
      <c r="AQ131" s="29">
        <f t="shared" si="47"/>
        <v>1751309.9</v>
      </c>
      <c r="AR131" s="29">
        <f t="shared" si="47"/>
        <v>2290698.892</v>
      </c>
      <c r="AS131" s="29">
        <f t="shared" si="47"/>
        <v>2096770.794</v>
      </c>
      <c r="AT131" s="29">
        <f t="shared" si="47"/>
        <v>8617553.0379999988</v>
      </c>
      <c r="AU131" s="29">
        <f t="shared" si="47"/>
        <v>4080470.878</v>
      </c>
      <c r="AV131" s="29">
        <f t="shared" si="47"/>
        <v>16676100.390000001</v>
      </c>
      <c r="AW131" s="29">
        <f t="shared" si="47"/>
        <v>2987228.89</v>
      </c>
      <c r="AX131" s="29">
        <f t="shared" si="47"/>
        <v>33847199.032000005</v>
      </c>
      <c r="AY131" s="29">
        <f t="shared" si="47"/>
        <v>36019545.912</v>
      </c>
      <c r="AZ131" s="29">
        <f t="shared" si="47"/>
        <v>26894704.685999997</v>
      </c>
      <c r="BA131" s="29">
        <f t="shared" si="47"/>
        <v>41152650.795999996</v>
      </c>
      <c r="BB131" s="29">
        <f t="shared" si="47"/>
        <v>30453211.463999998</v>
      </c>
      <c r="BC131" s="29">
        <f t="shared" si="47"/>
        <v>8105000</v>
      </c>
      <c r="BD131" s="29">
        <f t="shared" si="47"/>
        <v>1035000</v>
      </c>
      <c r="BE131" s="29">
        <f t="shared" si="47"/>
        <v>1035000</v>
      </c>
      <c r="BF131" s="29">
        <f t="shared" si="47"/>
        <v>35570060.816799998</v>
      </c>
      <c r="BG131" s="29">
        <f t="shared" si="47"/>
        <v>11104401.991419781</v>
      </c>
      <c r="BH131" s="29">
        <f t="shared" si="47"/>
        <v>27751115.40303297</v>
      </c>
      <c r="BI131" s="29">
        <f t="shared" si="47"/>
        <v>28220884.784026377</v>
      </c>
      <c r="BJ131" s="29">
        <f t="shared" si="47"/>
        <v>3977530.7958681323</v>
      </c>
      <c r="BK131" s="29">
        <f t="shared" si="47"/>
        <v>33787418.975428574</v>
      </c>
      <c r="BL131" s="29">
        <f t="shared" si="47"/>
        <v>29720054.300424181</v>
      </c>
      <c r="BM131" s="29">
        <f t="shared" si="47"/>
        <v>15849949.122495212</v>
      </c>
      <c r="BN131" s="29">
        <f t="shared" si="47"/>
        <v>24127165.908294506</v>
      </c>
      <c r="BO131" s="29">
        <f t="shared" si="47"/>
        <v>13203826.764186814</v>
      </c>
      <c r="BP131" s="29">
        <f t="shared" si="47"/>
        <v>12010870.747041758</v>
      </c>
      <c r="BQ131" s="29">
        <f t="shared" ref="BQ131:CS131" si="48">SUM(BQ29,BQ42,BQ57,BQ66,BQ109,BQ119,BQ124,BQ129)</f>
        <v>5948611.6766483532</v>
      </c>
      <c r="BR131" s="29">
        <f t="shared" si="48"/>
        <v>67660360.519999996</v>
      </c>
      <c r="BS131" s="29">
        <f t="shared" si="48"/>
        <v>30622169.5367033</v>
      </c>
      <c r="BT131" s="29">
        <f t="shared" si="48"/>
        <v>22692927.435562201</v>
      </c>
      <c r="BU131" s="29">
        <f t="shared" si="48"/>
        <v>49701658.60540282</v>
      </c>
      <c r="BV131" s="29">
        <f t="shared" si="48"/>
        <v>35084288.542291701</v>
      </c>
      <c r="BW131" s="29">
        <f t="shared" si="48"/>
        <v>27251645.275836755</v>
      </c>
      <c r="BX131" s="29">
        <f t="shared" si="48"/>
        <v>15273786.062965276</v>
      </c>
      <c r="BY131" s="29">
        <f t="shared" si="48"/>
        <v>15216150.667181451</v>
      </c>
      <c r="BZ131" s="29">
        <f t="shared" si="48"/>
        <v>6804120.8864175826</v>
      </c>
      <c r="CA131" s="29">
        <f t="shared" si="48"/>
        <v>10660374.622073935</v>
      </c>
      <c r="CB131" s="29">
        <f t="shared" si="48"/>
        <v>26121431.320805278</v>
      </c>
      <c r="CC131" s="29">
        <f t="shared" si="48"/>
        <v>44787376.879199997</v>
      </c>
      <c r="CD131" s="29">
        <f t="shared" si="48"/>
        <v>28904709.696808796</v>
      </c>
      <c r="CE131" s="29">
        <f t="shared" si="48"/>
        <v>29981327.848430771</v>
      </c>
      <c r="CF131" s="29">
        <f t="shared" si="48"/>
        <v>35449846.293661542</v>
      </c>
      <c r="CG131" s="29">
        <f t="shared" si="48"/>
        <v>12029648.620351648</v>
      </c>
      <c r="CH131" s="29">
        <f t="shared" si="48"/>
        <v>12776241.271929668</v>
      </c>
      <c r="CI131" s="29">
        <f t="shared" si="48"/>
        <v>28616077.590452749</v>
      </c>
      <c r="CJ131" s="29">
        <f t="shared" si="48"/>
        <v>1076179.0430857143</v>
      </c>
      <c r="CK131" s="29">
        <f t="shared" si="48"/>
        <v>46343573.074514285</v>
      </c>
      <c r="CL131" s="29">
        <f t="shared" si="48"/>
        <v>29950272.272923082</v>
      </c>
      <c r="CM131" s="29">
        <f t="shared" si="48"/>
        <v>23506659.785810988</v>
      </c>
      <c r="CN131" s="29">
        <f t="shared" si="48"/>
        <v>12435844.368949452</v>
      </c>
      <c r="CO131" s="29">
        <f t="shared" si="48"/>
        <v>22722820.615982417</v>
      </c>
      <c r="CP131" s="29">
        <f t="shared" si="48"/>
        <v>18966928.502250552</v>
      </c>
      <c r="CQ131" s="29">
        <f t="shared" si="48"/>
        <v>23487822.901248351</v>
      </c>
      <c r="CR131" s="29">
        <f t="shared" si="48"/>
        <v>9091582.5314373635</v>
      </c>
      <c r="CS131" s="29">
        <f t="shared" si="48"/>
        <v>2736558.7397714285</v>
      </c>
      <c r="CT131" s="29">
        <f t="shared" ref="CT131:CY131" si="49">SUM(CT29,CT42,CT57,CT66,CT109,CT119,CT124,CT129)</f>
        <v>4408586766.4342165</v>
      </c>
      <c r="CU131" s="29">
        <f t="shared" si="49"/>
        <v>94808317.557725087</v>
      </c>
      <c r="CV131" s="29">
        <f t="shared" si="49"/>
        <v>4437350063.564702</v>
      </c>
      <c r="CW131" s="29">
        <f t="shared" si="49"/>
        <v>4392357350.1900005</v>
      </c>
      <c r="CX131" s="29">
        <f t="shared" si="49"/>
        <v>2593999807.3200002</v>
      </c>
      <c r="CY131" s="29">
        <f t="shared" si="49"/>
        <v>3263458504.1200004</v>
      </c>
      <c r="CZ131" s="29">
        <f>+CT131-CV131</f>
        <v>-28763297.130485535</v>
      </c>
      <c r="DA131" s="29">
        <f>+CT131-CW131</f>
        <v>16229416.244215965</v>
      </c>
    </row>
    <row r="132" spans="2:105">
      <c r="CZ132" s="123"/>
    </row>
    <row r="133" spans="2:105">
      <c r="C133" s="28" t="s">
        <v>98</v>
      </c>
      <c r="D133" s="30">
        <f>+D131/$C$136</f>
        <v>3290322.5806451612</v>
      </c>
      <c r="E133" s="30">
        <f>+E131/$C$136</f>
        <v>273655.91397849465</v>
      </c>
      <c r="F133" s="30">
        <f t="shared" ref="F133:BP133" si="50">+F131/$C$136</f>
        <v>76602.150537634414</v>
      </c>
      <c r="G133" s="30">
        <f t="shared" si="50"/>
        <v>40537.634408602149</v>
      </c>
      <c r="H133" s="30">
        <f t="shared" si="50"/>
        <v>1506494.6236559139</v>
      </c>
      <c r="I133" s="30">
        <f t="shared" si="50"/>
        <v>91753.892473118278</v>
      </c>
      <c r="J133" s="30">
        <f t="shared" si="50"/>
        <v>716881.72043010755</v>
      </c>
      <c r="K133" s="30">
        <f t="shared" si="50"/>
        <v>4510690.7229923196</v>
      </c>
      <c r="L133" s="30">
        <f t="shared" si="50"/>
        <v>65180.224786482329</v>
      </c>
      <c r="M133" s="30">
        <f t="shared" si="50"/>
        <v>231519.41920737328</v>
      </c>
      <c r="N133" s="30">
        <f t="shared" si="50"/>
        <v>397493.89783102914</v>
      </c>
      <c r="O133" s="30">
        <f t="shared" si="50"/>
        <v>4384946.2365591396</v>
      </c>
      <c r="P133" s="30">
        <f t="shared" si="50"/>
        <v>1916494.6236559139</v>
      </c>
      <c r="Q133" s="30">
        <f t="shared" si="50"/>
        <v>1353978.4946236559</v>
      </c>
      <c r="R133" s="30">
        <f t="shared" si="50"/>
        <v>50096.181505376349</v>
      </c>
      <c r="S133" s="30">
        <f t="shared" si="50"/>
        <v>17204.301935483873</v>
      </c>
      <c r="T133" s="30">
        <f t="shared" si="50"/>
        <v>11655.913978494624</v>
      </c>
      <c r="U133" s="30">
        <f t="shared" si="50"/>
        <v>24408.600430107526</v>
      </c>
      <c r="V133" s="30">
        <f t="shared" si="50"/>
        <v>1972592.1154516127</v>
      </c>
      <c r="W133" s="30">
        <f t="shared" si="50"/>
        <v>4785913.9784946237</v>
      </c>
      <c r="X133" s="30">
        <f t="shared" si="50"/>
        <v>614341.95148387097</v>
      </c>
      <c r="Y133" s="30">
        <f t="shared" si="50"/>
        <v>20616.075483870969</v>
      </c>
      <c r="Z133" s="30">
        <f t="shared" si="50"/>
        <v>45376.344086021505</v>
      </c>
      <c r="AA133" s="30">
        <f t="shared" si="50"/>
        <v>386365.59139784944</v>
      </c>
      <c r="AB133" s="30">
        <f t="shared" si="50"/>
        <v>1318344.0860215053</v>
      </c>
      <c r="AC133" s="30">
        <f t="shared" si="50"/>
        <v>229569.89247311829</v>
      </c>
      <c r="AD133" s="30">
        <f t="shared" si="50"/>
        <v>293225.80645161291</v>
      </c>
      <c r="AE133" s="30">
        <f t="shared" si="50"/>
        <v>10849.462365591398</v>
      </c>
      <c r="AF133" s="30">
        <f t="shared" si="50"/>
        <v>80415.053763440854</v>
      </c>
      <c r="AG133" s="30">
        <f t="shared" si="50"/>
        <v>297002.15053763438</v>
      </c>
      <c r="AH133" s="30">
        <f t="shared" si="50"/>
        <v>89377.187311827962</v>
      </c>
      <c r="AI133" s="30">
        <f t="shared" si="50"/>
        <v>93946.88993548385</v>
      </c>
      <c r="AJ133" s="30">
        <f t="shared" si="50"/>
        <v>2851.516129032258</v>
      </c>
      <c r="AK133" s="30">
        <f t="shared" si="50"/>
        <v>322302.31604301074</v>
      </c>
      <c r="AL133" s="30">
        <f t="shared" si="50"/>
        <v>1367849.4623655914</v>
      </c>
      <c r="AM133" s="30">
        <f t="shared" si="50"/>
        <v>45481.04946236559</v>
      </c>
      <c r="AN133" s="30">
        <f t="shared" si="50"/>
        <v>64856.285591397856</v>
      </c>
      <c r="AO133" s="30">
        <f t="shared" si="50"/>
        <v>48009.747096774197</v>
      </c>
      <c r="AP133" s="30">
        <f t="shared" si="50"/>
        <v>43700.140215053761</v>
      </c>
      <c r="AQ133" s="30">
        <f t="shared" si="50"/>
        <v>37662.578494623653</v>
      </c>
      <c r="AR133" s="30">
        <f t="shared" si="50"/>
        <v>49262.341763440862</v>
      </c>
      <c r="AS133" s="30">
        <f t="shared" si="50"/>
        <v>45091.845032258061</v>
      </c>
      <c r="AT133" s="30">
        <f t="shared" si="50"/>
        <v>185323.7212473118</v>
      </c>
      <c r="AU133" s="30">
        <f t="shared" si="50"/>
        <v>87752.061892473124</v>
      </c>
      <c r="AV133" s="30">
        <f t="shared" si="50"/>
        <v>358625.81483870972</v>
      </c>
      <c r="AW133" s="30">
        <f t="shared" si="50"/>
        <v>64241.481505376345</v>
      </c>
      <c r="AX133" s="30">
        <f t="shared" si="50"/>
        <v>727896.75337634422</v>
      </c>
      <c r="AY133" s="30">
        <f t="shared" si="50"/>
        <v>774613.89058064518</v>
      </c>
      <c r="AZ133" s="30">
        <f t="shared" si="50"/>
        <v>578380.74593548384</v>
      </c>
      <c r="BA133" s="30">
        <f t="shared" si="50"/>
        <v>885003.24292473111</v>
      </c>
      <c r="BB133" s="30">
        <f t="shared" si="50"/>
        <v>654907.77341935481</v>
      </c>
      <c r="BC133" s="30">
        <f t="shared" si="50"/>
        <v>174301.07526881719</v>
      </c>
      <c r="BD133" s="30">
        <f t="shared" si="50"/>
        <v>22258.064516129034</v>
      </c>
      <c r="BE133" s="30">
        <f t="shared" si="50"/>
        <v>22258.064516129034</v>
      </c>
      <c r="BF133" s="30">
        <f t="shared" si="50"/>
        <v>764947.54444731178</v>
      </c>
      <c r="BG133" s="30">
        <f t="shared" si="50"/>
        <v>238804.34390150066</v>
      </c>
      <c r="BH133" s="30">
        <f t="shared" si="50"/>
        <v>596798.18071038648</v>
      </c>
      <c r="BI133" s="30">
        <f t="shared" si="50"/>
        <v>606900.748043578</v>
      </c>
      <c r="BJ133" s="30">
        <f t="shared" si="50"/>
        <v>85538.296685336172</v>
      </c>
      <c r="BK133" s="30">
        <f t="shared" si="50"/>
        <v>726611.16076190479</v>
      </c>
      <c r="BL133" s="30">
        <f t="shared" si="50"/>
        <v>639140.95269729418</v>
      </c>
      <c r="BM133" s="30">
        <f t="shared" si="50"/>
        <v>340859.12091387552</v>
      </c>
      <c r="BN133" s="30">
        <f t="shared" si="50"/>
        <v>518863.78297407541</v>
      </c>
      <c r="BO133" s="30">
        <f t="shared" si="50"/>
        <v>283953.26374595298</v>
      </c>
      <c r="BP133" s="30">
        <f t="shared" si="50"/>
        <v>258298.29563530663</v>
      </c>
      <c r="BQ133" s="30">
        <f t="shared" ref="BQ133:CS133" si="51">+BQ131/$C$136</f>
        <v>127927.13283114738</v>
      </c>
      <c r="BR133" s="30">
        <f t="shared" si="51"/>
        <v>1455061.5165591396</v>
      </c>
      <c r="BS133" s="30">
        <f t="shared" si="51"/>
        <v>658541.2803592108</v>
      </c>
      <c r="BT133" s="30">
        <f t="shared" si="51"/>
        <v>488019.94485080004</v>
      </c>
      <c r="BU133" s="30">
        <f t="shared" si="51"/>
        <v>1068852.8732344692</v>
      </c>
      <c r="BV133" s="30">
        <f t="shared" si="51"/>
        <v>754500.82886648818</v>
      </c>
      <c r="BW133" s="30">
        <f t="shared" si="51"/>
        <v>586056.88765240333</v>
      </c>
      <c r="BX133" s="30">
        <f t="shared" si="51"/>
        <v>328468.51748312422</v>
      </c>
      <c r="BY133" s="30">
        <f t="shared" si="51"/>
        <v>327229.04660605273</v>
      </c>
      <c r="BZ133" s="30">
        <f t="shared" si="51"/>
        <v>146325.1803530663</v>
      </c>
      <c r="CA133" s="30">
        <f t="shared" si="51"/>
        <v>229255.36821664378</v>
      </c>
      <c r="CB133" s="30">
        <f t="shared" si="51"/>
        <v>561751.21120011352</v>
      </c>
      <c r="CC133" s="30">
        <f t="shared" si="51"/>
        <v>963169.39525161288</v>
      </c>
      <c r="CD133" s="30">
        <f t="shared" si="51"/>
        <v>621606.66014642571</v>
      </c>
      <c r="CE133" s="30">
        <f t="shared" si="51"/>
        <v>644759.73867593054</v>
      </c>
      <c r="CF133" s="30">
        <f t="shared" si="51"/>
        <v>762362.28588519443</v>
      </c>
      <c r="CG133" s="30">
        <f t="shared" si="51"/>
        <v>258702.12086777738</v>
      </c>
      <c r="CH133" s="30">
        <f t="shared" si="51"/>
        <v>274757.87681569176</v>
      </c>
      <c r="CI133" s="30">
        <f t="shared" si="51"/>
        <v>615399.51807425264</v>
      </c>
      <c r="CJ133" s="30">
        <f t="shared" si="51"/>
        <v>23143.635335176652</v>
      </c>
      <c r="CK133" s="30">
        <f t="shared" si="51"/>
        <v>996635.9800970814</v>
      </c>
      <c r="CL133" s="30">
        <f t="shared" si="51"/>
        <v>644091.87683705555</v>
      </c>
      <c r="CM133" s="30">
        <f t="shared" si="51"/>
        <v>505519.56528625783</v>
      </c>
      <c r="CN133" s="30">
        <f t="shared" si="51"/>
        <v>267437.51331074093</v>
      </c>
      <c r="CO133" s="30">
        <f t="shared" si="51"/>
        <v>488662.80894585844</v>
      </c>
      <c r="CP133" s="30">
        <f t="shared" si="51"/>
        <v>407890.93553226994</v>
      </c>
      <c r="CQ133" s="30">
        <f t="shared" si="51"/>
        <v>505114.47099458816</v>
      </c>
      <c r="CR133" s="30">
        <f t="shared" si="51"/>
        <v>195517.90390187877</v>
      </c>
      <c r="CS133" s="30">
        <f t="shared" si="51"/>
        <v>58850.725586482331</v>
      </c>
      <c r="CT133" s="30">
        <f>+CT131/$C$136</f>
        <v>94808317.557725087</v>
      </c>
      <c r="CU133" s="30"/>
      <c r="CV133" s="30">
        <f>+CV131/C137</f>
        <v>95632544.473377198</v>
      </c>
      <c r="CW133" s="30">
        <f>+CW131/$C$137</f>
        <v>94662873.926508635</v>
      </c>
      <c r="CX133" s="101"/>
      <c r="CZ133" s="123"/>
    </row>
    <row r="134" spans="2:105">
      <c r="CW134" s="123"/>
    </row>
    <row r="136" spans="2:105" ht="30.75" customHeight="1">
      <c r="B136" s="32" t="s">
        <v>607</v>
      </c>
      <c r="C136" s="31">
        <v>46.5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spans="2:105" ht="26.25">
      <c r="B137" s="32" t="s">
        <v>606</v>
      </c>
      <c r="C137" s="31">
        <v>46.4</v>
      </c>
    </row>
  </sheetData>
  <mergeCells count="15">
    <mergeCell ref="K4:N4"/>
    <mergeCell ref="R4:U4"/>
    <mergeCell ref="CV5:CX5"/>
    <mergeCell ref="CK4:CS4"/>
    <mergeCell ref="AB4:AG4"/>
    <mergeCell ref="BF4:BJ4"/>
    <mergeCell ref="BK4:BQ4"/>
    <mergeCell ref="BR4:CB4"/>
    <mergeCell ref="CC4:CJ4"/>
    <mergeCell ref="BC4:BE4"/>
    <mergeCell ref="DB32:DB33"/>
    <mergeCell ref="CZ5:DA5"/>
    <mergeCell ref="V4:Z4"/>
    <mergeCell ref="AH4:AQ4"/>
    <mergeCell ref="AR4:BB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30"/>
  <sheetViews>
    <sheetView showGridLines="0" workbookViewId="0">
      <selection activeCell="K8" sqref="K8"/>
    </sheetView>
  </sheetViews>
  <sheetFormatPr baseColWidth="10" defaultRowHeight="15"/>
  <cols>
    <col min="2" max="2" width="30.5703125" bestFit="1" customWidth="1"/>
    <col min="3" max="3" width="25.140625" hidden="1" customWidth="1"/>
    <col min="4" max="4" width="20.140625" customWidth="1"/>
    <col min="5" max="5" width="18.5703125" customWidth="1"/>
    <col min="6" max="6" width="15.42578125" customWidth="1"/>
    <col min="7" max="7" width="8.85546875" customWidth="1"/>
    <col min="8" max="8" width="7.42578125" customWidth="1"/>
    <col min="9" max="9" width="14.5703125" bestFit="1" customWidth="1"/>
  </cols>
  <sheetData>
    <row r="4" spans="2:9">
      <c r="C4" t="s">
        <v>649</v>
      </c>
    </row>
    <row r="5" spans="2:9">
      <c r="B5" s="138"/>
      <c r="C5" s="138"/>
      <c r="D5" s="139" t="s">
        <v>634</v>
      </c>
      <c r="E5" s="139" t="s">
        <v>635</v>
      </c>
      <c r="F5" s="139" t="s">
        <v>646</v>
      </c>
    </row>
    <row r="6" spans="2:9">
      <c r="B6" s="138"/>
      <c r="C6" s="268">
        <v>2015</v>
      </c>
      <c r="D6" s="268"/>
      <c r="E6" s="268"/>
      <c r="F6" s="138"/>
    </row>
    <row r="7" spans="2:9" ht="33.75" customHeight="1">
      <c r="B7" s="140" t="s">
        <v>636</v>
      </c>
      <c r="C7" s="140" t="s">
        <v>650</v>
      </c>
      <c r="D7" s="140" t="s">
        <v>651</v>
      </c>
      <c r="E7" s="141" t="s">
        <v>637</v>
      </c>
      <c r="F7" s="141" t="s">
        <v>645</v>
      </c>
      <c r="G7" s="145" t="s">
        <v>647</v>
      </c>
      <c r="H7" s="145" t="s">
        <v>648</v>
      </c>
    </row>
    <row r="8" spans="2:9">
      <c r="B8" s="154" t="s">
        <v>638</v>
      </c>
      <c r="C8" s="151">
        <v>1808403908.688</v>
      </c>
      <c r="D8" s="142">
        <v>1817870080.5800002</v>
      </c>
      <c r="E8" s="142">
        <v>1593714357.4610384</v>
      </c>
      <c r="F8" s="142" t="e">
        <f>+#REF!</f>
        <v>#REF!</v>
      </c>
      <c r="G8" s="144" t="e">
        <f>+(F8-D8)/D8</f>
        <v>#REF!</v>
      </c>
      <c r="H8" s="144" t="e">
        <f>+(F8-E8)/E8</f>
        <v>#REF!</v>
      </c>
      <c r="I8" s="149"/>
    </row>
    <row r="9" spans="2:9">
      <c r="B9" s="154" t="s">
        <v>639</v>
      </c>
      <c r="C9" s="151">
        <v>370899038</v>
      </c>
      <c r="D9" s="142">
        <v>367754241.37</v>
      </c>
      <c r="E9" s="142">
        <v>355014026.18345451</v>
      </c>
      <c r="F9" s="142" t="e">
        <f>+#REF!</f>
        <v>#REF!</v>
      </c>
      <c r="G9" s="144" t="e">
        <f t="shared" ref="G9:G15" si="0">+(F9-D9)/D9</f>
        <v>#REF!</v>
      </c>
      <c r="H9" s="144" t="e">
        <f t="shared" ref="H9:H14" si="1">+(F9-E9)/E9</f>
        <v>#REF!</v>
      </c>
      <c r="I9" s="149"/>
    </row>
    <row r="10" spans="2:9">
      <c r="B10" s="154" t="s">
        <v>640</v>
      </c>
      <c r="C10" s="151">
        <v>326009663.77599996</v>
      </c>
      <c r="D10" s="142">
        <v>324589332.38</v>
      </c>
      <c r="E10" s="142">
        <v>295780140.55210394</v>
      </c>
      <c r="F10" s="142" t="e">
        <f>+#REF!</f>
        <v>#REF!</v>
      </c>
      <c r="G10" s="144" t="e">
        <f t="shared" si="0"/>
        <v>#REF!</v>
      </c>
      <c r="H10" s="144" t="e">
        <f t="shared" si="1"/>
        <v>#REF!</v>
      </c>
      <c r="I10" s="149"/>
    </row>
    <row r="11" spans="2:9">
      <c r="B11" s="154" t="s">
        <v>641</v>
      </c>
      <c r="C11" s="151">
        <v>105268530.51199999</v>
      </c>
      <c r="D11" s="142">
        <v>66933427.379999995</v>
      </c>
      <c r="E11" s="142">
        <v>39122988.366227657</v>
      </c>
      <c r="F11" s="142" t="e">
        <f>+#REF!</f>
        <v>#REF!</v>
      </c>
      <c r="G11" s="144" t="e">
        <f t="shared" si="0"/>
        <v>#REF!</v>
      </c>
      <c r="H11" s="144" t="e">
        <f>+(F11-E11)/E11</f>
        <v>#REF!</v>
      </c>
      <c r="I11" s="149"/>
    </row>
    <row r="12" spans="2:9">
      <c r="B12" s="154" t="s">
        <v>642</v>
      </c>
      <c r="C12" s="151">
        <v>1526439417.5359998</v>
      </c>
      <c r="D12" s="142">
        <v>1438367461.8399997</v>
      </c>
      <c r="E12" s="142">
        <v>1232545376.5904932</v>
      </c>
      <c r="F12" s="142" t="e">
        <f>+#REF!</f>
        <v>#REF!</v>
      </c>
      <c r="G12" s="144" t="e">
        <f t="shared" si="0"/>
        <v>#REF!</v>
      </c>
      <c r="H12" s="144" t="e">
        <f t="shared" si="1"/>
        <v>#REF!</v>
      </c>
      <c r="I12" s="149"/>
    </row>
    <row r="13" spans="2:9">
      <c r="B13" s="154" t="s">
        <v>643</v>
      </c>
      <c r="C13" s="151">
        <v>59314879.023999996</v>
      </c>
      <c r="D13" s="142">
        <v>62859647.869999997</v>
      </c>
      <c r="E13" s="142">
        <v>46445598.369999997</v>
      </c>
      <c r="F13" s="142" t="e">
        <f>+#REF!</f>
        <v>#REF!</v>
      </c>
      <c r="G13" s="144" t="e">
        <f t="shared" si="0"/>
        <v>#REF!</v>
      </c>
      <c r="H13" s="144" t="e">
        <f t="shared" si="1"/>
        <v>#REF!</v>
      </c>
      <c r="I13" s="155"/>
    </row>
    <row r="14" spans="2:9">
      <c r="B14" s="154" t="s">
        <v>644</v>
      </c>
      <c r="C14" s="151">
        <v>23777808.528000001</v>
      </c>
      <c r="D14" s="142">
        <v>24149470.109999999</v>
      </c>
      <c r="E14" s="142">
        <v>23356018.703220777</v>
      </c>
      <c r="F14" s="142" t="e">
        <f>+#REF!</f>
        <v>#REF!</v>
      </c>
      <c r="G14" s="144" t="e">
        <f t="shared" si="0"/>
        <v>#REF!</v>
      </c>
      <c r="H14" s="144" t="e">
        <f t="shared" si="1"/>
        <v>#REF!</v>
      </c>
      <c r="I14" s="149"/>
    </row>
    <row r="15" spans="2:9">
      <c r="B15" s="146" t="s">
        <v>652</v>
      </c>
      <c r="C15" s="150">
        <f>SUM(C8:C14)</f>
        <v>4220113246.0639997</v>
      </c>
      <c r="D15" s="147">
        <v>4102523661.5300002</v>
      </c>
      <c r="E15" s="147">
        <v>3585978506.2265382</v>
      </c>
      <c r="F15" s="147" t="e">
        <f>SUM(F8:F14)</f>
        <v>#REF!</v>
      </c>
      <c r="G15" s="148" t="e">
        <f t="shared" si="0"/>
        <v>#REF!</v>
      </c>
      <c r="H15" s="148" t="e">
        <f>+(F15-E15)/E15</f>
        <v>#REF!</v>
      </c>
      <c r="I15" s="149"/>
    </row>
    <row r="16" spans="2:9">
      <c r="D16" s="143"/>
    </row>
    <row r="19" spans="2:8">
      <c r="D19" s="139" t="s">
        <v>634</v>
      </c>
      <c r="E19" s="139" t="s">
        <v>635</v>
      </c>
      <c r="F19" s="139" t="s">
        <v>646</v>
      </c>
    </row>
    <row r="20" spans="2:8">
      <c r="B20" s="138"/>
      <c r="C20" s="268">
        <v>2015</v>
      </c>
      <c r="D20" s="268"/>
      <c r="E20" s="268"/>
      <c r="F20" s="138"/>
    </row>
    <row r="21" spans="2:8" ht="25.5">
      <c r="B21" s="140" t="s">
        <v>636</v>
      </c>
      <c r="C21" s="140" t="s">
        <v>650</v>
      </c>
      <c r="D21" s="140" t="s">
        <v>651</v>
      </c>
      <c r="E21" s="141" t="s">
        <v>637</v>
      </c>
      <c r="F21" s="141" t="s">
        <v>645</v>
      </c>
      <c r="G21" s="145" t="s">
        <v>647</v>
      </c>
      <c r="H21" s="145" t="s">
        <v>648</v>
      </c>
    </row>
    <row r="22" spans="2:8">
      <c r="B22" s="154" t="s">
        <v>638</v>
      </c>
      <c r="C22" s="151">
        <f t="shared" ref="C22:C28" si="2">+C8/46.4</f>
        <v>38974222.170000002</v>
      </c>
      <c r="D22" s="153">
        <f>+D8/$B$30</f>
        <v>39178234.495258622</v>
      </c>
      <c r="E22" s="153">
        <f>+E8/$B$30</f>
        <v>34347292.186660312</v>
      </c>
      <c r="F22" s="153" t="e">
        <f>+F8/46.5</f>
        <v>#REF!</v>
      </c>
      <c r="G22" s="156" t="e">
        <f>+(F22-D22)/D22</f>
        <v>#REF!</v>
      </c>
      <c r="H22" s="144" t="e">
        <f t="shared" ref="H22:H28" si="3">+(F22-E22)/E22</f>
        <v>#REF!</v>
      </c>
    </row>
    <row r="23" spans="2:8">
      <c r="B23" s="154" t="s">
        <v>639</v>
      </c>
      <c r="C23" s="151">
        <f t="shared" si="2"/>
        <v>7993513.75</v>
      </c>
      <c r="D23" s="153">
        <f t="shared" ref="D23:E28" si="4">+D9/$B$30</f>
        <v>7925737.9605603451</v>
      </c>
      <c r="E23" s="153">
        <f t="shared" si="4"/>
        <v>7651164.3574020369</v>
      </c>
      <c r="F23" s="153" t="e">
        <f t="shared" ref="F23:F28" si="5">+F9/46.5</f>
        <v>#REF!</v>
      </c>
      <c r="G23" s="144" t="e">
        <f t="shared" ref="G23:G28" si="6">+(F23-D23)/D23</f>
        <v>#REF!</v>
      </c>
      <c r="H23" s="144" t="e">
        <f t="shared" si="3"/>
        <v>#REF!</v>
      </c>
    </row>
    <row r="24" spans="2:8">
      <c r="B24" s="154" t="s">
        <v>640</v>
      </c>
      <c r="C24" s="151">
        <f t="shared" si="2"/>
        <v>7026070.3399999999</v>
      </c>
      <c r="D24" s="153">
        <f t="shared" si="4"/>
        <v>6995459.7495689653</v>
      </c>
      <c r="E24" s="153">
        <f t="shared" si="4"/>
        <v>6374571.9946574122</v>
      </c>
      <c r="F24" s="153" t="e">
        <f t="shared" si="5"/>
        <v>#REF!</v>
      </c>
      <c r="G24" s="144" t="e">
        <f t="shared" si="6"/>
        <v>#REF!</v>
      </c>
      <c r="H24" s="144" t="e">
        <f t="shared" si="3"/>
        <v>#REF!</v>
      </c>
    </row>
    <row r="25" spans="2:8">
      <c r="B25" s="154" t="s">
        <v>641</v>
      </c>
      <c r="C25" s="151">
        <f t="shared" si="2"/>
        <v>2268718.33</v>
      </c>
      <c r="D25" s="153">
        <f t="shared" si="4"/>
        <v>1442530.7625</v>
      </c>
      <c r="E25" s="153">
        <f t="shared" si="4"/>
        <v>843167.8527204236</v>
      </c>
      <c r="F25" s="153" t="e">
        <f t="shared" si="5"/>
        <v>#REF!</v>
      </c>
      <c r="G25" s="144" t="e">
        <f t="shared" si="6"/>
        <v>#REF!</v>
      </c>
      <c r="H25" s="144" t="e">
        <f t="shared" si="3"/>
        <v>#REF!</v>
      </c>
    </row>
    <row r="26" spans="2:8">
      <c r="B26" s="154" t="s">
        <v>642</v>
      </c>
      <c r="C26" s="151">
        <f t="shared" si="2"/>
        <v>32897401.239999995</v>
      </c>
      <c r="D26" s="153">
        <f t="shared" si="4"/>
        <v>30999298.746551719</v>
      </c>
      <c r="E26" s="153">
        <f t="shared" si="4"/>
        <v>26563477.94376063</v>
      </c>
      <c r="F26" s="153" t="e">
        <f t="shared" si="5"/>
        <v>#REF!</v>
      </c>
      <c r="G26" s="144" t="e">
        <f t="shared" si="6"/>
        <v>#REF!</v>
      </c>
      <c r="H26" s="144" t="e">
        <f t="shared" si="3"/>
        <v>#REF!</v>
      </c>
    </row>
    <row r="27" spans="2:8">
      <c r="B27" s="154" t="s">
        <v>643</v>
      </c>
      <c r="C27" s="151">
        <f t="shared" si="2"/>
        <v>1278337.9099999999</v>
      </c>
      <c r="D27" s="153">
        <f t="shared" si="4"/>
        <v>1354733.7903017241</v>
      </c>
      <c r="E27" s="153">
        <f t="shared" si="4"/>
        <v>1000982.7234913793</v>
      </c>
      <c r="F27" s="153" t="e">
        <f t="shared" si="5"/>
        <v>#REF!</v>
      </c>
      <c r="G27" s="144" t="e">
        <f t="shared" si="6"/>
        <v>#REF!</v>
      </c>
      <c r="H27" s="144" t="e">
        <f t="shared" si="3"/>
        <v>#REF!</v>
      </c>
    </row>
    <row r="28" spans="2:8">
      <c r="B28" s="154" t="s">
        <v>644</v>
      </c>
      <c r="C28" s="151">
        <f t="shared" si="2"/>
        <v>512452.77</v>
      </c>
      <c r="D28" s="153">
        <f t="shared" si="4"/>
        <v>520462.71788793104</v>
      </c>
      <c r="E28" s="153">
        <f t="shared" si="4"/>
        <v>503362.47205217194</v>
      </c>
      <c r="F28" s="153" t="e">
        <f t="shared" si="5"/>
        <v>#REF!</v>
      </c>
      <c r="G28" s="144" t="e">
        <f t="shared" si="6"/>
        <v>#REF!</v>
      </c>
      <c r="H28" s="144" t="e">
        <f t="shared" si="3"/>
        <v>#REF!</v>
      </c>
    </row>
    <row r="29" spans="2:8">
      <c r="B29" s="146" t="s">
        <v>653</v>
      </c>
      <c r="C29" s="150">
        <f>SUM(C22:C28)</f>
        <v>90950716.50999999</v>
      </c>
      <c r="D29" s="150">
        <f>+D15/$B$30</f>
        <v>88416458.222629324</v>
      </c>
      <c r="E29" s="150">
        <f>+E15/$B$30</f>
        <v>77284019.530744359</v>
      </c>
      <c r="F29" s="150" t="e">
        <f>SUM(F22:F28)</f>
        <v>#REF!</v>
      </c>
      <c r="G29" s="148" t="e">
        <f>+(F29-D29)/D29</f>
        <v>#REF!</v>
      </c>
      <c r="H29" s="148" t="e">
        <f>+(F29-E29)/E29</f>
        <v>#REF!</v>
      </c>
    </row>
    <row r="30" spans="2:8">
      <c r="B30" s="152">
        <v>46.4</v>
      </c>
    </row>
    <row r="34" spans="1:8">
      <c r="D34" s="139" t="s">
        <v>634</v>
      </c>
      <c r="E34" s="139" t="s">
        <v>635</v>
      </c>
      <c r="F34" s="139" t="s">
        <v>646</v>
      </c>
    </row>
    <row r="35" spans="1:8">
      <c r="B35" s="138"/>
      <c r="C35" s="268">
        <v>2015</v>
      </c>
      <c r="D35" s="268"/>
      <c r="E35" s="268"/>
      <c r="F35" s="138"/>
    </row>
    <row r="36" spans="1:8" ht="25.5">
      <c r="B36" s="140" t="s">
        <v>636</v>
      </c>
      <c r="C36" s="140" t="s">
        <v>650</v>
      </c>
      <c r="D36" s="140" t="s">
        <v>651</v>
      </c>
      <c r="E36" s="158" t="s">
        <v>637</v>
      </c>
      <c r="F36" s="158" t="s">
        <v>645</v>
      </c>
      <c r="G36" s="145" t="s">
        <v>647</v>
      </c>
      <c r="H36" s="145" t="s">
        <v>648</v>
      </c>
    </row>
    <row r="37" spans="1:8">
      <c r="B37" s="154" t="s">
        <v>638</v>
      </c>
      <c r="C37" s="151">
        <f t="shared" ref="C37:C43" si="7">+C23/46.4</f>
        <v>172274.00323275864</v>
      </c>
      <c r="D37" s="177">
        <f>+D22/$A$44</f>
        <v>39.178234495258621</v>
      </c>
      <c r="E37" s="177">
        <f>+E22/$A$44</f>
        <v>34.347292186660312</v>
      </c>
      <c r="F37" s="177" t="e">
        <f>+F22/$A$44</f>
        <v>#REF!</v>
      </c>
      <c r="G37" s="156" t="e">
        <f>+(F37-D37)/D37</f>
        <v>#REF!</v>
      </c>
      <c r="H37" s="144" t="e">
        <f t="shared" ref="H37:H43" si="8">+(F37-E37)/E37</f>
        <v>#REF!</v>
      </c>
    </row>
    <row r="38" spans="1:8">
      <c r="B38" s="154" t="s">
        <v>639</v>
      </c>
      <c r="C38" s="151">
        <f t="shared" si="7"/>
        <v>151423.92974137931</v>
      </c>
      <c r="D38" s="177">
        <f t="shared" ref="D38:D43" si="9">+D23/$A$44</f>
        <v>7.9257379605603449</v>
      </c>
      <c r="E38" s="177">
        <f t="shared" ref="E38:F43" si="10">+E23/$A$44</f>
        <v>7.6511643574020365</v>
      </c>
      <c r="F38" s="177" t="e">
        <f t="shared" si="10"/>
        <v>#REF!</v>
      </c>
      <c r="G38" s="156" t="e">
        <f t="shared" ref="G38:G43" si="11">+(F38-D38)/D38</f>
        <v>#REF!</v>
      </c>
      <c r="H38" s="144" t="e">
        <f t="shared" si="8"/>
        <v>#REF!</v>
      </c>
    </row>
    <row r="39" spans="1:8">
      <c r="B39" s="154" t="s">
        <v>640</v>
      </c>
      <c r="C39" s="151">
        <f t="shared" si="7"/>
        <v>48894.791594827591</v>
      </c>
      <c r="D39" s="177">
        <f t="shared" si="9"/>
        <v>6.9954597495689654</v>
      </c>
      <c r="E39" s="177">
        <f t="shared" si="10"/>
        <v>6.374571994657412</v>
      </c>
      <c r="F39" s="177" t="e">
        <f t="shared" si="10"/>
        <v>#REF!</v>
      </c>
      <c r="G39" s="156" t="e">
        <f t="shared" si="11"/>
        <v>#REF!</v>
      </c>
      <c r="H39" s="144" t="e">
        <f t="shared" si="8"/>
        <v>#REF!</v>
      </c>
    </row>
    <row r="40" spans="1:8">
      <c r="B40" s="154" t="s">
        <v>641</v>
      </c>
      <c r="C40" s="151">
        <f t="shared" si="7"/>
        <v>708995.71637931024</v>
      </c>
      <c r="D40" s="177">
        <f t="shared" si="9"/>
        <v>1.4425307624999999</v>
      </c>
      <c r="E40" s="177">
        <f t="shared" si="10"/>
        <v>0.84316785272042361</v>
      </c>
      <c r="F40" s="177" t="e">
        <f t="shared" si="10"/>
        <v>#REF!</v>
      </c>
      <c r="G40" s="156" t="e">
        <f t="shared" si="11"/>
        <v>#REF!</v>
      </c>
      <c r="H40" s="144" t="e">
        <f t="shared" si="8"/>
        <v>#REF!</v>
      </c>
    </row>
    <row r="41" spans="1:8">
      <c r="B41" s="154" t="s">
        <v>642</v>
      </c>
      <c r="C41" s="151">
        <f t="shared" si="7"/>
        <v>27550.385991379309</v>
      </c>
      <c r="D41" s="177">
        <f t="shared" si="9"/>
        <v>30.99929874655172</v>
      </c>
      <c r="E41" s="177">
        <f t="shared" si="10"/>
        <v>26.563477943760631</v>
      </c>
      <c r="F41" s="177" t="e">
        <f t="shared" si="10"/>
        <v>#REF!</v>
      </c>
      <c r="G41" s="156" t="e">
        <f t="shared" si="11"/>
        <v>#REF!</v>
      </c>
      <c r="H41" s="144" t="e">
        <f t="shared" si="8"/>
        <v>#REF!</v>
      </c>
    </row>
    <row r="42" spans="1:8">
      <c r="B42" s="154" t="s">
        <v>643</v>
      </c>
      <c r="C42" s="151">
        <f t="shared" si="7"/>
        <v>11044.240732758621</v>
      </c>
      <c r="D42" s="177">
        <f t="shared" si="9"/>
        <v>1.354733790301724</v>
      </c>
      <c r="E42" s="177">
        <f t="shared" si="10"/>
        <v>1.0009827234913793</v>
      </c>
      <c r="F42" s="177" t="e">
        <f t="shared" si="10"/>
        <v>#REF!</v>
      </c>
      <c r="G42" s="156" t="e">
        <f t="shared" si="11"/>
        <v>#REF!</v>
      </c>
      <c r="H42" s="144" t="e">
        <f t="shared" si="8"/>
        <v>#REF!</v>
      </c>
    </row>
    <row r="43" spans="1:8">
      <c r="B43" s="154" t="s">
        <v>644</v>
      </c>
      <c r="C43" s="151">
        <f t="shared" si="7"/>
        <v>1960144.7523706895</v>
      </c>
      <c r="D43" s="177">
        <f t="shared" si="9"/>
        <v>0.52046271788793108</v>
      </c>
      <c r="E43" s="177">
        <f t="shared" si="10"/>
        <v>0.50336247205217199</v>
      </c>
      <c r="F43" s="177" t="e">
        <f t="shared" si="10"/>
        <v>#REF!</v>
      </c>
      <c r="G43" s="156" t="e">
        <f t="shared" si="11"/>
        <v>#REF!</v>
      </c>
      <c r="H43" s="144" t="e">
        <f t="shared" si="8"/>
        <v>#REF!</v>
      </c>
    </row>
    <row r="44" spans="1:8">
      <c r="A44">
        <v>1000000</v>
      </c>
      <c r="B44" s="146" t="s">
        <v>653</v>
      </c>
      <c r="C44" s="150">
        <f>SUM(C37:C43)</f>
        <v>3080327.8200431033</v>
      </c>
      <c r="D44" s="178">
        <f>SUM(D37:D43)</f>
        <v>88.416458222629316</v>
      </c>
      <c r="E44" s="178">
        <f>SUM(E37:E43)</f>
        <v>77.284019530744374</v>
      </c>
      <c r="F44" s="178" t="e">
        <f>SUM(F37:F43)</f>
        <v>#REF!</v>
      </c>
      <c r="G44" s="148" t="e">
        <f>+(F44-D44)/D44</f>
        <v>#REF!</v>
      </c>
      <c r="H44" s="148" t="e">
        <f>+(F44-E44)/E44</f>
        <v>#REF!</v>
      </c>
    </row>
    <row r="51" spans="2:8">
      <c r="B51" s="138"/>
      <c r="C51" s="138"/>
      <c r="D51" s="138"/>
    </row>
    <row r="52" spans="2:8">
      <c r="B52" s="138"/>
      <c r="C52" s="139" t="s">
        <v>634</v>
      </c>
      <c r="D52" s="139" t="s">
        <v>634</v>
      </c>
      <c r="E52" s="139" t="s">
        <v>635</v>
      </c>
      <c r="F52" s="139" t="s">
        <v>646</v>
      </c>
    </row>
    <row r="53" spans="2:8" ht="16.5">
      <c r="B53" s="176" t="s">
        <v>649</v>
      </c>
      <c r="C53" s="268">
        <v>2015</v>
      </c>
      <c r="D53" s="268"/>
      <c r="E53" s="268"/>
    </row>
    <row r="54" spans="2:8" ht="25.5">
      <c r="B54" s="172" t="s">
        <v>714</v>
      </c>
      <c r="C54" s="140" t="s">
        <v>715</v>
      </c>
      <c r="D54" s="140" t="s">
        <v>715</v>
      </c>
      <c r="E54" s="158" t="s">
        <v>637</v>
      </c>
      <c r="F54" s="157" t="s">
        <v>645</v>
      </c>
      <c r="G54" s="145" t="s">
        <v>647</v>
      </c>
      <c r="H54" s="145" t="s">
        <v>648</v>
      </c>
    </row>
    <row r="55" spans="2:8" ht="16.5">
      <c r="B55" s="173" t="s">
        <v>716</v>
      </c>
      <c r="D55" s="142">
        <v>41741271.399999999</v>
      </c>
      <c r="E55" s="142">
        <v>34735163.859220773</v>
      </c>
      <c r="F55" s="142" t="e">
        <f>+#REF!</f>
        <v>#REF!</v>
      </c>
      <c r="G55" s="156" t="e">
        <f>+(F55-D55)/D55</f>
        <v>#REF!</v>
      </c>
      <c r="H55" s="144" t="e">
        <f t="shared" ref="H55:H72" si="12">+(F55-E55)/E55</f>
        <v>#REF!</v>
      </c>
    </row>
    <row r="56" spans="2:8" ht="16.5">
      <c r="B56" s="173" t="s">
        <v>717</v>
      </c>
      <c r="D56" s="142">
        <v>93651751.029999986</v>
      </c>
      <c r="E56" s="142">
        <v>91823610.552727282</v>
      </c>
      <c r="F56" s="142" t="e">
        <f>+#REF!</f>
        <v>#REF!</v>
      </c>
      <c r="G56" s="156" t="e">
        <f t="shared" ref="G56:G72" si="13">+(F56-D56)/D56</f>
        <v>#REF!</v>
      </c>
      <c r="H56" s="144" t="e">
        <f t="shared" si="12"/>
        <v>#REF!</v>
      </c>
    </row>
    <row r="57" spans="2:8" ht="16.5">
      <c r="B57" s="173" t="s">
        <v>718</v>
      </c>
      <c r="D57" s="142">
        <v>33624032.269999996</v>
      </c>
      <c r="E57" s="142">
        <v>30056573.679818179</v>
      </c>
      <c r="F57" s="142" t="e">
        <f>+#REF!</f>
        <v>#REF!</v>
      </c>
      <c r="G57" s="156" t="e">
        <f t="shared" si="13"/>
        <v>#REF!</v>
      </c>
      <c r="H57" s="144" t="e">
        <f t="shared" si="12"/>
        <v>#REF!</v>
      </c>
    </row>
    <row r="58" spans="2:8" ht="16.5">
      <c r="B58" s="173" t="s">
        <v>719</v>
      </c>
      <c r="D58" s="142">
        <v>18830623.920000002</v>
      </c>
      <c r="E58" s="142">
        <v>14754178.810909091</v>
      </c>
      <c r="F58" s="142" t="e">
        <f>+#REF!</f>
        <v>#REF!</v>
      </c>
      <c r="G58" s="156" t="e">
        <f t="shared" si="13"/>
        <v>#REF!</v>
      </c>
      <c r="H58" s="144" t="e">
        <f t="shared" si="12"/>
        <v>#REF!</v>
      </c>
    </row>
    <row r="59" spans="2:8" ht="16.5">
      <c r="B59" s="173" t="s">
        <v>720</v>
      </c>
      <c r="D59" s="142">
        <v>56410501.920000002</v>
      </c>
      <c r="E59" s="142">
        <v>50752668.899212115</v>
      </c>
      <c r="F59" s="142" t="e">
        <f>+#REF!</f>
        <v>#REF!</v>
      </c>
      <c r="G59" s="156" t="e">
        <f t="shared" si="13"/>
        <v>#REF!</v>
      </c>
      <c r="H59" s="144" t="e">
        <f t="shared" si="12"/>
        <v>#REF!</v>
      </c>
    </row>
    <row r="60" spans="2:8" ht="16.5">
      <c r="B60" s="173" t="s">
        <v>721</v>
      </c>
      <c r="D60" s="142">
        <v>56355709.82</v>
      </c>
      <c r="E60" s="142">
        <v>20339492.133818183</v>
      </c>
      <c r="F60" s="142" t="e">
        <f>+#REF!</f>
        <v>#REF!</v>
      </c>
      <c r="G60" s="156" t="e">
        <f t="shared" si="13"/>
        <v>#REF!</v>
      </c>
      <c r="H60" s="144" t="e">
        <f>+(F60-E60)/E60</f>
        <v>#REF!</v>
      </c>
    </row>
    <row r="61" spans="2:8" ht="16.5">
      <c r="B61" s="173" t="s">
        <v>722</v>
      </c>
      <c r="D61" s="142">
        <v>196689769.55999997</v>
      </c>
      <c r="E61" s="142">
        <v>188149012.72337663</v>
      </c>
      <c r="F61" s="142" t="e">
        <f>+#REF!+#REF!+#REF!+#REF!</f>
        <v>#REF!</v>
      </c>
      <c r="G61" s="156" t="e">
        <f t="shared" si="13"/>
        <v>#REF!</v>
      </c>
      <c r="H61" s="144" t="e">
        <f t="shared" si="12"/>
        <v>#REF!</v>
      </c>
    </row>
    <row r="62" spans="2:8" ht="16.5">
      <c r="B62" s="173" t="s">
        <v>723</v>
      </c>
      <c r="D62" s="142">
        <v>87496966.88000001</v>
      </c>
      <c r="E62" s="142">
        <v>84725515.095324665</v>
      </c>
      <c r="F62" s="142" t="e">
        <f>+#REF!</f>
        <v>#REF!</v>
      </c>
      <c r="G62" s="156" t="e">
        <f t="shared" si="13"/>
        <v>#REF!</v>
      </c>
      <c r="H62" s="144" t="e">
        <f t="shared" si="12"/>
        <v>#REF!</v>
      </c>
    </row>
    <row r="63" spans="2:8" ht="16.5">
      <c r="B63" s="173" t="s">
        <v>724</v>
      </c>
      <c r="D63" s="142">
        <v>16836440.16</v>
      </c>
      <c r="E63" s="142">
        <v>14719004.268051948</v>
      </c>
      <c r="F63" s="142" t="e">
        <f>+#REF!</f>
        <v>#REF!</v>
      </c>
      <c r="G63" s="156" t="e">
        <f t="shared" si="13"/>
        <v>#REF!</v>
      </c>
      <c r="H63" s="144" t="e">
        <f t="shared" si="12"/>
        <v>#REF!</v>
      </c>
    </row>
    <row r="64" spans="2:8" ht="16.5">
      <c r="B64" s="173" t="s">
        <v>725</v>
      </c>
      <c r="D64" s="142">
        <v>81689738.109999999</v>
      </c>
      <c r="E64" s="142">
        <v>60226567.445454545</v>
      </c>
      <c r="F64" s="142" t="e">
        <f>+#REF!</f>
        <v>#REF!</v>
      </c>
      <c r="G64" s="156" t="e">
        <f t="shared" si="13"/>
        <v>#REF!</v>
      </c>
      <c r="H64" s="144" t="e">
        <f t="shared" si="12"/>
        <v>#REF!</v>
      </c>
    </row>
    <row r="65" spans="2:8" ht="16.5">
      <c r="B65" s="173" t="s">
        <v>726</v>
      </c>
      <c r="D65" s="142">
        <v>45064790.349999994</v>
      </c>
      <c r="E65" s="142">
        <v>35223448.894025967</v>
      </c>
      <c r="F65" s="142" t="e">
        <f>+#REF!+#REF!+#REF!+#REF!</f>
        <v>#REF!</v>
      </c>
      <c r="G65" s="156" t="e">
        <f t="shared" si="13"/>
        <v>#REF!</v>
      </c>
      <c r="H65" s="144" t="e">
        <f t="shared" si="12"/>
        <v>#REF!</v>
      </c>
    </row>
    <row r="66" spans="2:8" ht="16.5">
      <c r="B66" s="173" t="s">
        <v>727</v>
      </c>
      <c r="D66" s="142">
        <v>533988575.18000007</v>
      </c>
      <c r="E66" s="142">
        <v>533615647.058052</v>
      </c>
      <c r="F66" s="142" t="e">
        <f>+#REF!+#REF!+#REF!+#REF!+#REF!</f>
        <v>#REF!</v>
      </c>
      <c r="G66" s="156" t="e">
        <f t="shared" si="13"/>
        <v>#REF!</v>
      </c>
      <c r="H66" s="144" t="e">
        <f t="shared" si="12"/>
        <v>#REF!</v>
      </c>
    </row>
    <row r="67" spans="2:8" ht="16.5">
      <c r="B67" s="173" t="s">
        <v>728</v>
      </c>
      <c r="D67" s="142">
        <v>446975123.31999999</v>
      </c>
      <c r="E67" s="142">
        <v>441266427.52475321</v>
      </c>
      <c r="F67" s="142" t="e">
        <f>+#REF!+#REF!+#REF!+#REF!+#REF!+#REF!+#REF!+#REF!+#REF!+#REF!+#REF!</f>
        <v>#REF!</v>
      </c>
      <c r="G67" s="156" t="e">
        <f t="shared" si="13"/>
        <v>#REF!</v>
      </c>
      <c r="H67" s="144" t="e">
        <f t="shared" si="12"/>
        <v>#REF!</v>
      </c>
    </row>
    <row r="68" spans="2:8" ht="16.5">
      <c r="B68" s="173" t="s">
        <v>729</v>
      </c>
      <c r="D68" s="142">
        <v>22405547.460000001</v>
      </c>
      <c r="E68" s="142">
        <v>27214339.589220781</v>
      </c>
      <c r="F68" s="142" t="e">
        <f>+#REF!+#REF!+#REF!</f>
        <v>#REF!</v>
      </c>
      <c r="G68" s="156" t="e">
        <f t="shared" si="13"/>
        <v>#REF!</v>
      </c>
      <c r="H68" s="144" t="e">
        <f t="shared" si="12"/>
        <v>#REF!</v>
      </c>
    </row>
    <row r="69" spans="2:8" ht="16.5">
      <c r="B69" s="173" t="s">
        <v>730</v>
      </c>
      <c r="D69" s="142">
        <v>433954237.51999998</v>
      </c>
      <c r="E69" s="142">
        <v>313295174.94740516</v>
      </c>
      <c r="F69" s="142" t="e">
        <f>+#REF!+#REF!+#REF!+#REF!+#REF!+#REF!+#REF!+#REF!+#REF!+#REF!</f>
        <v>#REF!</v>
      </c>
      <c r="G69" s="156" t="e">
        <f t="shared" si="13"/>
        <v>#REF!</v>
      </c>
      <c r="H69" s="144" t="e">
        <f t="shared" si="12"/>
        <v>#REF!</v>
      </c>
    </row>
    <row r="70" spans="2:8" ht="16.5">
      <c r="B70" s="173" t="s">
        <v>731</v>
      </c>
      <c r="D70" s="142">
        <v>14827250.689999999</v>
      </c>
      <c r="E70" s="142">
        <v>14391134.905818179</v>
      </c>
      <c r="F70" s="142" t="e">
        <f>+#REF!</f>
        <v>#REF!</v>
      </c>
      <c r="G70" s="156" t="e">
        <f t="shared" si="13"/>
        <v>#REF!</v>
      </c>
      <c r="H70" s="144" t="e">
        <f t="shared" si="12"/>
        <v>#REF!</v>
      </c>
    </row>
    <row r="71" spans="2:8" ht="16.5">
      <c r="B71" s="173" t="s">
        <v>732</v>
      </c>
      <c r="D71" s="142">
        <v>1782498531.9400001</v>
      </c>
      <c r="E71" s="142">
        <v>1507731002.4176364</v>
      </c>
      <c r="F71" s="142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G71" s="156" t="e">
        <f t="shared" si="13"/>
        <v>#REF!</v>
      </c>
      <c r="H71" s="144" t="e">
        <f t="shared" si="12"/>
        <v>#REF!</v>
      </c>
    </row>
    <row r="72" spans="2:8" ht="16.5">
      <c r="B72" s="173" t="s">
        <v>733</v>
      </c>
      <c r="D72" s="142">
        <v>139482800</v>
      </c>
      <c r="E72" s="142">
        <v>122959543.42171431</v>
      </c>
      <c r="F72" s="142" t="e">
        <f>+#REF!</f>
        <v>#REF!</v>
      </c>
      <c r="G72" s="156" t="e">
        <f t="shared" si="13"/>
        <v>#REF!</v>
      </c>
      <c r="H72" s="144" t="e">
        <f t="shared" si="12"/>
        <v>#REF!</v>
      </c>
    </row>
    <row r="73" spans="2:8">
      <c r="B73" s="146" t="s">
        <v>734</v>
      </c>
      <c r="C73" s="150"/>
      <c r="D73" s="150">
        <v>4102523661.5299997</v>
      </c>
      <c r="E73" s="150">
        <v>3585978506.2265391</v>
      </c>
      <c r="F73" s="150" t="e">
        <f>SUM(F55:F72)</f>
        <v>#REF!</v>
      </c>
      <c r="G73" s="148" t="e">
        <f>+(F73-D73)/D73</f>
        <v>#REF!</v>
      </c>
      <c r="H73" s="148" t="e">
        <f>+(F73-E73)/E73</f>
        <v>#REF!</v>
      </c>
    </row>
    <row r="78" spans="2:8">
      <c r="E78" s="174"/>
    </row>
    <row r="80" spans="2:8">
      <c r="B80" s="138"/>
      <c r="C80" s="138"/>
      <c r="D80" s="138"/>
    </row>
    <row r="81" spans="2:8">
      <c r="B81" s="138"/>
      <c r="C81" s="139" t="s">
        <v>634</v>
      </c>
      <c r="D81" s="139" t="s">
        <v>634</v>
      </c>
      <c r="E81" s="139" t="s">
        <v>635</v>
      </c>
      <c r="F81" s="139" t="s">
        <v>646</v>
      </c>
    </row>
    <row r="82" spans="2:8" ht="16.5">
      <c r="B82" s="176" t="s">
        <v>735</v>
      </c>
      <c r="C82" s="268">
        <v>2015</v>
      </c>
      <c r="D82" s="268"/>
      <c r="E82" s="268"/>
    </row>
    <row r="83" spans="2:8" ht="25.5">
      <c r="B83" s="172" t="s">
        <v>714</v>
      </c>
      <c r="C83" s="140" t="s">
        <v>715</v>
      </c>
      <c r="D83" s="140" t="s">
        <v>715</v>
      </c>
      <c r="E83" s="158" t="s">
        <v>637</v>
      </c>
      <c r="F83" s="158" t="s">
        <v>645</v>
      </c>
      <c r="G83" s="145" t="s">
        <v>647</v>
      </c>
      <c r="H83" s="145" t="s">
        <v>648</v>
      </c>
    </row>
    <row r="84" spans="2:8" ht="16.5">
      <c r="B84" s="173" t="s">
        <v>716</v>
      </c>
      <c r="D84" s="175">
        <f>+D55/$B$103</f>
        <v>899596.36637931038</v>
      </c>
      <c r="E84" s="175">
        <f>+E55/$B$103</f>
        <v>748602.66937975807</v>
      </c>
      <c r="F84" s="175" t="e">
        <f>+F55/$B$104</f>
        <v>#REF!</v>
      </c>
      <c r="G84" s="156" t="e">
        <f>+(F84-D84)/D84</f>
        <v>#REF!</v>
      </c>
      <c r="H84" s="144" t="e">
        <f t="shared" ref="H84:H101" si="14">+(F84-E84)/E84</f>
        <v>#REF!</v>
      </c>
    </row>
    <row r="85" spans="2:8" ht="16.5">
      <c r="B85" s="173" t="s">
        <v>717</v>
      </c>
      <c r="D85" s="175">
        <f t="shared" ref="D85:E101" si="15">+D56/$B$103</f>
        <v>2018356.7032327584</v>
      </c>
      <c r="E85" s="175">
        <f t="shared" si="15"/>
        <v>1978957.1239811915</v>
      </c>
      <c r="F85" s="175" t="e">
        <f t="shared" ref="F85:F101" si="16">+F56/$B$104</f>
        <v>#REF!</v>
      </c>
      <c r="G85" s="156" t="e">
        <f t="shared" ref="G85:G102" si="17">+(F85-D85)/D85</f>
        <v>#REF!</v>
      </c>
      <c r="H85" s="144" t="e">
        <f t="shared" si="14"/>
        <v>#REF!</v>
      </c>
    </row>
    <row r="86" spans="2:8" ht="16.5">
      <c r="B86" s="173" t="s">
        <v>718</v>
      </c>
      <c r="D86" s="175">
        <f t="shared" si="15"/>
        <v>724655.86788793094</v>
      </c>
      <c r="E86" s="175">
        <f t="shared" si="15"/>
        <v>647770.98447884014</v>
      </c>
      <c r="F86" s="175" t="e">
        <f t="shared" si="16"/>
        <v>#REF!</v>
      </c>
      <c r="G86" s="156" t="e">
        <f t="shared" si="17"/>
        <v>#REF!</v>
      </c>
      <c r="H86" s="144" t="e">
        <f t="shared" si="14"/>
        <v>#REF!</v>
      </c>
    </row>
    <row r="87" spans="2:8" ht="16.5">
      <c r="B87" s="173" t="s">
        <v>719</v>
      </c>
      <c r="D87" s="175">
        <f t="shared" si="15"/>
        <v>405832.41206896555</v>
      </c>
      <c r="E87" s="175">
        <f t="shared" si="15"/>
        <v>317977.99161442008</v>
      </c>
      <c r="F87" s="175" t="e">
        <f t="shared" si="16"/>
        <v>#REF!</v>
      </c>
      <c r="G87" s="156" t="e">
        <f t="shared" si="17"/>
        <v>#REF!</v>
      </c>
      <c r="H87" s="144" t="e">
        <f t="shared" si="14"/>
        <v>#REF!</v>
      </c>
    </row>
    <row r="88" spans="2:8" ht="16.5">
      <c r="B88" s="173" t="s">
        <v>720</v>
      </c>
      <c r="D88" s="175">
        <f t="shared" si="15"/>
        <v>1215743.5758620691</v>
      </c>
      <c r="E88" s="175">
        <f t="shared" si="15"/>
        <v>1093807.5193795715</v>
      </c>
      <c r="F88" s="175" t="e">
        <f t="shared" si="16"/>
        <v>#REF!</v>
      </c>
      <c r="G88" s="156" t="e">
        <f t="shared" si="17"/>
        <v>#REF!</v>
      </c>
      <c r="H88" s="144" t="e">
        <f t="shared" si="14"/>
        <v>#REF!</v>
      </c>
    </row>
    <row r="89" spans="2:8" ht="16.5">
      <c r="B89" s="173" t="s">
        <v>721</v>
      </c>
      <c r="D89" s="175">
        <f t="shared" si="15"/>
        <v>1214562.7116379312</v>
      </c>
      <c r="E89" s="175">
        <f t="shared" si="15"/>
        <v>438351.12357366778</v>
      </c>
      <c r="F89" s="175" t="e">
        <f t="shared" si="16"/>
        <v>#REF!</v>
      </c>
      <c r="G89" s="156" t="e">
        <f t="shared" si="17"/>
        <v>#REF!</v>
      </c>
      <c r="H89" s="144" t="e">
        <f t="shared" si="14"/>
        <v>#REF!</v>
      </c>
    </row>
    <row r="90" spans="2:8" ht="16.5">
      <c r="B90" s="173" t="s">
        <v>722</v>
      </c>
      <c r="D90" s="175">
        <f t="shared" si="15"/>
        <v>4239003.6543103447</v>
      </c>
      <c r="E90" s="175">
        <f t="shared" si="15"/>
        <v>4054935.6190382894</v>
      </c>
      <c r="F90" s="175" t="e">
        <f t="shared" si="16"/>
        <v>#REF!</v>
      </c>
      <c r="G90" s="156" t="e">
        <f t="shared" si="17"/>
        <v>#REF!</v>
      </c>
      <c r="H90" s="144" t="e">
        <f t="shared" si="14"/>
        <v>#REF!</v>
      </c>
    </row>
    <row r="91" spans="2:8" ht="16.5">
      <c r="B91" s="173" t="s">
        <v>723</v>
      </c>
      <c r="D91" s="175">
        <f t="shared" si="15"/>
        <v>1885710.4931034485</v>
      </c>
      <c r="E91" s="175">
        <f t="shared" si="15"/>
        <v>1825980.928778549</v>
      </c>
      <c r="F91" s="175" t="e">
        <f t="shared" si="16"/>
        <v>#REF!</v>
      </c>
      <c r="G91" s="156" t="e">
        <f t="shared" si="17"/>
        <v>#REF!</v>
      </c>
      <c r="H91" s="144" t="e">
        <f t="shared" si="14"/>
        <v>#REF!</v>
      </c>
    </row>
    <row r="92" spans="2:8" ht="16.5">
      <c r="B92" s="173" t="s">
        <v>724</v>
      </c>
      <c r="D92" s="175">
        <f t="shared" si="15"/>
        <v>362854.31379310344</v>
      </c>
      <c r="E92" s="175">
        <f t="shared" si="15"/>
        <v>317219.91957008513</v>
      </c>
      <c r="F92" s="175" t="e">
        <f t="shared" si="16"/>
        <v>#REF!</v>
      </c>
      <c r="G92" s="156" t="e">
        <f t="shared" si="17"/>
        <v>#REF!</v>
      </c>
      <c r="H92" s="144" t="e">
        <f t="shared" si="14"/>
        <v>#REF!</v>
      </c>
    </row>
    <row r="93" spans="2:8" ht="16.5">
      <c r="B93" s="173" t="s">
        <v>725</v>
      </c>
      <c r="D93" s="175">
        <f t="shared" si="15"/>
        <v>1760554.7006465518</v>
      </c>
      <c r="E93" s="175">
        <f t="shared" si="15"/>
        <v>1297986.3673589341</v>
      </c>
      <c r="F93" s="175" t="e">
        <f t="shared" si="16"/>
        <v>#REF!</v>
      </c>
      <c r="G93" s="156" t="e">
        <f t="shared" si="17"/>
        <v>#REF!</v>
      </c>
      <c r="H93" s="144" t="e">
        <f t="shared" si="14"/>
        <v>#REF!</v>
      </c>
    </row>
    <row r="94" spans="2:8" ht="16.5">
      <c r="B94" s="173" t="s">
        <v>726</v>
      </c>
      <c r="D94" s="175">
        <f t="shared" si="15"/>
        <v>971223.92995689646</v>
      </c>
      <c r="E94" s="175">
        <f t="shared" si="15"/>
        <v>759126.05375055969</v>
      </c>
      <c r="F94" s="175" t="e">
        <f t="shared" si="16"/>
        <v>#REF!</v>
      </c>
      <c r="G94" s="156" t="e">
        <f t="shared" si="17"/>
        <v>#REF!</v>
      </c>
      <c r="H94" s="144" t="e">
        <f t="shared" si="14"/>
        <v>#REF!</v>
      </c>
    </row>
    <row r="95" spans="2:8" ht="16.5">
      <c r="B95" s="173" t="s">
        <v>727</v>
      </c>
      <c r="D95" s="175">
        <f t="shared" si="15"/>
        <v>11508374.465086209</v>
      </c>
      <c r="E95" s="175">
        <f t="shared" si="15"/>
        <v>11500337.221078707</v>
      </c>
      <c r="F95" s="175" t="e">
        <f t="shared" si="16"/>
        <v>#REF!</v>
      </c>
      <c r="G95" s="156" t="e">
        <f t="shared" si="17"/>
        <v>#REF!</v>
      </c>
      <c r="H95" s="144" t="e">
        <f t="shared" si="14"/>
        <v>#REF!</v>
      </c>
    </row>
    <row r="96" spans="2:8" ht="16.5">
      <c r="B96" s="173" t="s">
        <v>728</v>
      </c>
      <c r="D96" s="175">
        <f t="shared" si="15"/>
        <v>9633084.5543103442</v>
      </c>
      <c r="E96" s="175">
        <f t="shared" si="15"/>
        <v>9510052.3173438199</v>
      </c>
      <c r="F96" s="175" t="e">
        <f t="shared" si="16"/>
        <v>#REF!</v>
      </c>
      <c r="G96" s="156" t="e">
        <f t="shared" si="17"/>
        <v>#REF!</v>
      </c>
      <c r="H96" s="144" t="e">
        <f t="shared" si="14"/>
        <v>#REF!</v>
      </c>
    </row>
    <row r="97" spans="2:8" ht="16.5">
      <c r="B97" s="173" t="s">
        <v>729</v>
      </c>
      <c r="D97" s="175">
        <f t="shared" si="15"/>
        <v>482878.17801724141</v>
      </c>
      <c r="E97" s="175">
        <f t="shared" si="15"/>
        <v>586515.93942286167</v>
      </c>
      <c r="F97" s="175" t="e">
        <f t="shared" si="16"/>
        <v>#REF!</v>
      </c>
      <c r="G97" s="156" t="e">
        <f t="shared" si="17"/>
        <v>#REF!</v>
      </c>
      <c r="H97" s="144" t="e">
        <f t="shared" si="14"/>
        <v>#REF!</v>
      </c>
    </row>
    <row r="98" spans="2:8" ht="16.5">
      <c r="B98" s="173" t="s">
        <v>730</v>
      </c>
      <c r="D98" s="175">
        <f t="shared" si="15"/>
        <v>9352462.0155172404</v>
      </c>
      <c r="E98" s="175">
        <f t="shared" si="15"/>
        <v>6752051.1842113184</v>
      </c>
      <c r="F98" s="175" t="e">
        <f t="shared" si="16"/>
        <v>#REF!</v>
      </c>
      <c r="G98" s="156" t="e">
        <f t="shared" si="17"/>
        <v>#REF!</v>
      </c>
      <c r="H98" s="144" t="e">
        <f t="shared" si="14"/>
        <v>#REF!</v>
      </c>
    </row>
    <row r="99" spans="2:8" ht="16.5">
      <c r="B99" s="173" t="s">
        <v>731</v>
      </c>
      <c r="D99" s="175">
        <f t="shared" si="15"/>
        <v>319552.81659482757</v>
      </c>
      <c r="E99" s="175">
        <f t="shared" si="15"/>
        <v>310153.76952194353</v>
      </c>
      <c r="F99" s="175" t="e">
        <f t="shared" si="16"/>
        <v>#REF!</v>
      </c>
      <c r="G99" s="156" t="e">
        <f t="shared" si="17"/>
        <v>#REF!</v>
      </c>
      <c r="H99" s="144" t="e">
        <f t="shared" si="14"/>
        <v>#REF!</v>
      </c>
    </row>
    <row r="100" spans="2:8" ht="16.5">
      <c r="B100" s="173" t="s">
        <v>732</v>
      </c>
      <c r="D100" s="175">
        <f t="shared" si="15"/>
        <v>38415916.636637934</v>
      </c>
      <c r="E100" s="175">
        <f t="shared" si="15"/>
        <v>32494202.638311129</v>
      </c>
      <c r="F100" s="175" t="e">
        <f t="shared" si="16"/>
        <v>#REF!</v>
      </c>
      <c r="G100" s="156" t="e">
        <f t="shared" si="17"/>
        <v>#REF!</v>
      </c>
      <c r="H100" s="144" t="e">
        <f t="shared" si="14"/>
        <v>#REF!</v>
      </c>
    </row>
    <row r="101" spans="2:8" ht="16.5">
      <c r="B101" s="173" t="s">
        <v>733</v>
      </c>
      <c r="D101" s="175">
        <f t="shared" si="15"/>
        <v>3006094.8275862071</v>
      </c>
      <c r="E101" s="175">
        <f t="shared" si="15"/>
        <v>2649990.1599507392</v>
      </c>
      <c r="F101" s="175" t="e">
        <f t="shared" si="16"/>
        <v>#REF!</v>
      </c>
      <c r="G101" s="156" t="e">
        <f t="shared" si="17"/>
        <v>#REF!</v>
      </c>
      <c r="H101" s="144" t="e">
        <f t="shared" si="14"/>
        <v>#REF!</v>
      </c>
    </row>
    <row r="102" spans="2:8">
      <c r="B102" s="146" t="s">
        <v>734</v>
      </c>
      <c r="D102" s="150">
        <f>SUM(D84:D101)</f>
        <v>88416458.222629309</v>
      </c>
      <c r="E102" s="150">
        <f>SUM(E84:E101)</f>
        <v>77284019.530744389</v>
      </c>
      <c r="F102" s="150" t="e">
        <f>SUM(F84:F101)</f>
        <v>#REF!</v>
      </c>
      <c r="G102" s="148" t="e">
        <f t="shared" si="17"/>
        <v>#REF!</v>
      </c>
      <c r="H102" s="148" t="e">
        <f>+(F102-E102)/E102</f>
        <v>#REF!</v>
      </c>
    </row>
    <row r="103" spans="2:8" hidden="1">
      <c r="B103">
        <v>46.4</v>
      </c>
    </row>
    <row r="104" spans="2:8" hidden="1">
      <c r="B104">
        <v>46.5</v>
      </c>
    </row>
    <row r="109" spans="2:8">
      <c r="B109" s="138"/>
      <c r="C109" s="139" t="s">
        <v>634</v>
      </c>
      <c r="D109" s="139" t="s">
        <v>634</v>
      </c>
      <c r="E109" s="139" t="s">
        <v>635</v>
      </c>
      <c r="F109" s="139" t="s">
        <v>646</v>
      </c>
    </row>
    <row r="110" spans="2:8" ht="16.5">
      <c r="B110" s="176" t="s">
        <v>735</v>
      </c>
      <c r="C110" s="268">
        <v>2015</v>
      </c>
      <c r="D110" s="268"/>
      <c r="E110" s="268"/>
    </row>
    <row r="111" spans="2:8" ht="25.5">
      <c r="B111" s="172" t="s">
        <v>714</v>
      </c>
      <c r="C111" s="140" t="s">
        <v>715</v>
      </c>
      <c r="D111" s="140" t="s">
        <v>715</v>
      </c>
      <c r="E111" s="158" t="s">
        <v>637</v>
      </c>
      <c r="F111" s="158" t="s">
        <v>645</v>
      </c>
      <c r="G111" s="145" t="s">
        <v>647</v>
      </c>
      <c r="H111" s="145" t="s">
        <v>648</v>
      </c>
    </row>
    <row r="112" spans="2:8" ht="16.5">
      <c r="B112" s="173" t="s">
        <v>716</v>
      </c>
      <c r="D112" s="179">
        <f>+D84/$A$130</f>
        <v>0.8995963663793104</v>
      </c>
      <c r="E112" s="179">
        <f>+E84/$A$130</f>
        <v>0.74860266937975806</v>
      </c>
      <c r="F112" s="179" t="e">
        <f>+F84/$A$130</f>
        <v>#REF!</v>
      </c>
      <c r="G112" s="156" t="e">
        <f>+(F112-D112)/D112</f>
        <v>#REF!</v>
      </c>
      <c r="H112" s="144" t="e">
        <f t="shared" ref="H112:H129" si="18">+(F112-E112)/E112</f>
        <v>#REF!</v>
      </c>
    </row>
    <row r="113" spans="2:8" ht="16.5">
      <c r="B113" s="173" t="s">
        <v>717</v>
      </c>
      <c r="D113" s="179">
        <f t="shared" ref="D113:F129" si="19">+D85/$A$130</f>
        <v>2.0183567032327585</v>
      </c>
      <c r="E113" s="179">
        <f t="shared" si="19"/>
        <v>1.9789571239811916</v>
      </c>
      <c r="F113" s="179" t="e">
        <f t="shared" si="19"/>
        <v>#REF!</v>
      </c>
      <c r="G113" s="156" t="e">
        <f>+(F113-D113)/D113</f>
        <v>#REF!</v>
      </c>
      <c r="H113" s="144" t="e">
        <f t="shared" si="18"/>
        <v>#REF!</v>
      </c>
    </row>
    <row r="114" spans="2:8" ht="16.5">
      <c r="B114" s="173" t="s">
        <v>718</v>
      </c>
      <c r="D114" s="179">
        <f t="shared" si="19"/>
        <v>0.7246558678879309</v>
      </c>
      <c r="E114" s="179">
        <f t="shared" si="19"/>
        <v>0.64777098447884018</v>
      </c>
      <c r="F114" s="179" t="e">
        <f t="shared" si="19"/>
        <v>#REF!</v>
      </c>
      <c r="G114" s="156" t="e">
        <f t="shared" ref="G114:G130" si="20">+(F114-D114)/D114</f>
        <v>#REF!</v>
      </c>
      <c r="H114" s="144" t="e">
        <f t="shared" si="18"/>
        <v>#REF!</v>
      </c>
    </row>
    <row r="115" spans="2:8" ht="16.5">
      <c r="B115" s="173" t="s">
        <v>719</v>
      </c>
      <c r="D115" s="179">
        <f t="shared" si="19"/>
        <v>0.40583241206896553</v>
      </c>
      <c r="E115" s="179">
        <f t="shared" si="19"/>
        <v>0.31797799161442009</v>
      </c>
      <c r="F115" s="179" t="e">
        <f t="shared" si="19"/>
        <v>#REF!</v>
      </c>
      <c r="G115" s="156" t="e">
        <f t="shared" si="20"/>
        <v>#REF!</v>
      </c>
      <c r="H115" s="144" t="e">
        <f t="shared" si="18"/>
        <v>#REF!</v>
      </c>
    </row>
    <row r="116" spans="2:8" ht="16.5">
      <c r="B116" s="173" t="s">
        <v>720</v>
      </c>
      <c r="D116" s="179">
        <f t="shared" si="19"/>
        <v>1.2157435758620692</v>
      </c>
      <c r="E116" s="179">
        <f t="shared" si="19"/>
        <v>1.0938075193795715</v>
      </c>
      <c r="F116" s="179" t="e">
        <f t="shared" si="19"/>
        <v>#REF!</v>
      </c>
      <c r="G116" s="156" t="e">
        <f t="shared" si="20"/>
        <v>#REF!</v>
      </c>
      <c r="H116" s="144" t="e">
        <f t="shared" si="18"/>
        <v>#REF!</v>
      </c>
    </row>
    <row r="117" spans="2:8" ht="16.5">
      <c r="B117" s="173" t="s">
        <v>721</v>
      </c>
      <c r="D117" s="179">
        <f t="shared" si="19"/>
        <v>1.2145627116379312</v>
      </c>
      <c r="E117" s="179">
        <f t="shared" si="19"/>
        <v>0.43835112357366779</v>
      </c>
      <c r="F117" s="179" t="e">
        <f t="shared" si="19"/>
        <v>#REF!</v>
      </c>
      <c r="G117" s="156" t="e">
        <f t="shared" si="20"/>
        <v>#REF!</v>
      </c>
      <c r="H117" s="144" t="e">
        <f t="shared" si="18"/>
        <v>#REF!</v>
      </c>
    </row>
    <row r="118" spans="2:8" ht="16.5">
      <c r="B118" s="173" t="s">
        <v>722</v>
      </c>
      <c r="D118" s="179">
        <f t="shared" si="19"/>
        <v>4.2390036543103449</v>
      </c>
      <c r="E118" s="179">
        <f t="shared" si="19"/>
        <v>4.0549356190382895</v>
      </c>
      <c r="F118" s="179" t="e">
        <f t="shared" si="19"/>
        <v>#REF!</v>
      </c>
      <c r="G118" s="156" t="e">
        <f t="shared" si="20"/>
        <v>#REF!</v>
      </c>
      <c r="H118" s="144" t="e">
        <f t="shared" si="18"/>
        <v>#REF!</v>
      </c>
    </row>
    <row r="119" spans="2:8" ht="16.5">
      <c r="B119" s="173" t="s">
        <v>723</v>
      </c>
      <c r="D119" s="179">
        <f t="shared" si="19"/>
        <v>1.8857104931034485</v>
      </c>
      <c r="E119" s="179">
        <f t="shared" si="19"/>
        <v>1.8259809287785489</v>
      </c>
      <c r="F119" s="179" t="e">
        <f t="shared" si="19"/>
        <v>#REF!</v>
      </c>
      <c r="G119" s="156" t="e">
        <f t="shared" si="20"/>
        <v>#REF!</v>
      </c>
      <c r="H119" s="144" t="e">
        <f t="shared" si="18"/>
        <v>#REF!</v>
      </c>
    </row>
    <row r="120" spans="2:8" ht="16.5">
      <c r="B120" s="173" t="s">
        <v>724</v>
      </c>
      <c r="D120" s="179">
        <f t="shared" si="19"/>
        <v>0.36285431379310346</v>
      </c>
      <c r="E120" s="179">
        <f t="shared" si="19"/>
        <v>0.31721991957008511</v>
      </c>
      <c r="F120" s="179" t="e">
        <f t="shared" si="19"/>
        <v>#REF!</v>
      </c>
      <c r="G120" s="156" t="e">
        <f t="shared" si="20"/>
        <v>#REF!</v>
      </c>
      <c r="H120" s="144" t="e">
        <f t="shared" si="18"/>
        <v>#REF!</v>
      </c>
    </row>
    <row r="121" spans="2:8" ht="16.5">
      <c r="B121" s="173" t="s">
        <v>725</v>
      </c>
      <c r="D121" s="179">
        <f t="shared" si="19"/>
        <v>1.7605547006465518</v>
      </c>
      <c r="E121" s="179">
        <f t="shared" si="19"/>
        <v>1.297986367358934</v>
      </c>
      <c r="F121" s="179" t="e">
        <f t="shared" si="19"/>
        <v>#REF!</v>
      </c>
      <c r="G121" s="156" t="e">
        <f t="shared" si="20"/>
        <v>#REF!</v>
      </c>
      <c r="H121" s="144" t="e">
        <f t="shared" si="18"/>
        <v>#REF!</v>
      </c>
    </row>
    <row r="122" spans="2:8" ht="16.5">
      <c r="B122" s="173" t="s">
        <v>726</v>
      </c>
      <c r="D122" s="179">
        <f t="shared" si="19"/>
        <v>0.97122392995689644</v>
      </c>
      <c r="E122" s="179">
        <f t="shared" si="19"/>
        <v>0.75912605375055964</v>
      </c>
      <c r="F122" s="179" t="e">
        <f t="shared" si="19"/>
        <v>#REF!</v>
      </c>
      <c r="G122" s="156" t="e">
        <f t="shared" si="20"/>
        <v>#REF!</v>
      </c>
      <c r="H122" s="144" t="e">
        <f t="shared" si="18"/>
        <v>#REF!</v>
      </c>
    </row>
    <row r="123" spans="2:8" ht="16.5">
      <c r="B123" s="173" t="s">
        <v>727</v>
      </c>
      <c r="D123" s="179">
        <f t="shared" si="19"/>
        <v>11.508374465086209</v>
      </c>
      <c r="E123" s="179">
        <f t="shared" si="19"/>
        <v>11.500337221078707</v>
      </c>
      <c r="F123" s="179" t="e">
        <f t="shared" si="19"/>
        <v>#REF!</v>
      </c>
      <c r="G123" s="156" t="e">
        <f t="shared" si="20"/>
        <v>#REF!</v>
      </c>
      <c r="H123" s="144" t="e">
        <f t="shared" si="18"/>
        <v>#REF!</v>
      </c>
    </row>
    <row r="124" spans="2:8" ht="16.5">
      <c r="B124" s="173" t="s">
        <v>728</v>
      </c>
      <c r="D124" s="179">
        <f t="shared" si="19"/>
        <v>9.6330845543103436</v>
      </c>
      <c r="E124" s="179">
        <f t="shared" si="19"/>
        <v>9.5100523173438205</v>
      </c>
      <c r="F124" s="179" t="e">
        <f t="shared" si="19"/>
        <v>#REF!</v>
      </c>
      <c r="G124" s="156" t="e">
        <f t="shared" si="20"/>
        <v>#REF!</v>
      </c>
      <c r="H124" s="144" t="e">
        <f t="shared" si="18"/>
        <v>#REF!</v>
      </c>
    </row>
    <row r="125" spans="2:8" ht="16.5">
      <c r="B125" s="173" t="s">
        <v>729</v>
      </c>
      <c r="D125" s="179">
        <f t="shared" si="19"/>
        <v>0.48287817801724142</v>
      </c>
      <c r="E125" s="179">
        <f t="shared" si="19"/>
        <v>0.58651593942286162</v>
      </c>
      <c r="F125" s="179" t="e">
        <f t="shared" si="19"/>
        <v>#REF!</v>
      </c>
      <c r="G125" s="156" t="e">
        <f t="shared" si="20"/>
        <v>#REF!</v>
      </c>
      <c r="H125" s="144" t="e">
        <f t="shared" si="18"/>
        <v>#REF!</v>
      </c>
    </row>
    <row r="126" spans="2:8" ht="16.5">
      <c r="B126" s="173" t="s">
        <v>730</v>
      </c>
      <c r="D126" s="179">
        <f t="shared" si="19"/>
        <v>9.35246201551724</v>
      </c>
      <c r="E126" s="179">
        <f t="shared" si="19"/>
        <v>6.752051184211318</v>
      </c>
      <c r="F126" s="179" t="e">
        <f t="shared" si="19"/>
        <v>#REF!</v>
      </c>
      <c r="G126" s="156" t="e">
        <f t="shared" si="20"/>
        <v>#REF!</v>
      </c>
      <c r="H126" s="144" t="e">
        <f t="shared" si="18"/>
        <v>#REF!</v>
      </c>
    </row>
    <row r="127" spans="2:8" ht="16.5">
      <c r="B127" s="173" t="s">
        <v>731</v>
      </c>
      <c r="D127" s="179">
        <f t="shared" si="19"/>
        <v>0.31955281659482759</v>
      </c>
      <c r="E127" s="179">
        <f t="shared" si="19"/>
        <v>0.31015376952194351</v>
      </c>
      <c r="F127" s="179" t="e">
        <f t="shared" si="19"/>
        <v>#REF!</v>
      </c>
      <c r="G127" s="156" t="e">
        <f t="shared" si="20"/>
        <v>#REF!</v>
      </c>
      <c r="H127" s="144" t="e">
        <f t="shared" si="18"/>
        <v>#REF!</v>
      </c>
    </row>
    <row r="128" spans="2:8" ht="16.5">
      <c r="B128" s="173" t="s">
        <v>732</v>
      </c>
      <c r="D128" s="179">
        <f t="shared" si="19"/>
        <v>38.415916636637931</v>
      </c>
      <c r="E128" s="179">
        <f t="shared" si="19"/>
        <v>32.49420263831113</v>
      </c>
      <c r="F128" s="179" t="e">
        <f t="shared" si="19"/>
        <v>#REF!</v>
      </c>
      <c r="G128" s="156" t="e">
        <f t="shared" si="20"/>
        <v>#REF!</v>
      </c>
      <c r="H128" s="144" t="e">
        <f t="shared" si="18"/>
        <v>#REF!</v>
      </c>
    </row>
    <row r="129" spans="1:8" ht="16.5">
      <c r="B129" s="173" t="s">
        <v>733</v>
      </c>
      <c r="D129" s="179">
        <f t="shared" si="19"/>
        <v>3.0060948275862072</v>
      </c>
      <c r="E129" s="179">
        <f t="shared" si="19"/>
        <v>2.6499901599507392</v>
      </c>
      <c r="F129" s="179" t="e">
        <f t="shared" si="19"/>
        <v>#REF!</v>
      </c>
      <c r="G129" s="156" t="e">
        <f t="shared" si="20"/>
        <v>#REF!</v>
      </c>
      <c r="H129" s="144" t="e">
        <f t="shared" si="18"/>
        <v>#REF!</v>
      </c>
    </row>
    <row r="130" spans="1:8">
      <c r="A130">
        <v>1000000</v>
      </c>
      <c r="B130" s="146" t="s">
        <v>734</v>
      </c>
      <c r="D130" s="180">
        <f>SUM(D112:D129)</f>
        <v>88.416458222629316</v>
      </c>
      <c r="E130" s="180">
        <f>SUM(E112:E129)</f>
        <v>77.284019530744388</v>
      </c>
      <c r="F130" s="180" t="e">
        <f>SUM(F112:F129)</f>
        <v>#REF!</v>
      </c>
      <c r="G130" s="148" t="e">
        <f t="shared" si="20"/>
        <v>#REF!</v>
      </c>
      <c r="H130" s="148" t="e">
        <f>+(F130-E130)/E130</f>
        <v>#REF!</v>
      </c>
    </row>
  </sheetData>
  <mergeCells count="6">
    <mergeCell ref="C110:E110"/>
    <mergeCell ref="C6:E6"/>
    <mergeCell ref="C20:E20"/>
    <mergeCell ref="C53:E53"/>
    <mergeCell ref="C35:E35"/>
    <mergeCell ref="C82:E8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105"/>
  <sheetViews>
    <sheetView showGridLines="0" tabSelected="1" topLeftCell="A7" zoomScale="55" zoomScaleNormal="55" zoomScaleSheetLayoutView="50" workbookViewId="0">
      <pane ySplit="14" topLeftCell="A21" activePane="bottomLeft" state="frozen"/>
      <selection activeCell="A7" sqref="A7"/>
      <selection pane="bottomLeft" activeCell="E17" sqref="E17"/>
    </sheetView>
  </sheetViews>
  <sheetFormatPr baseColWidth="10" defaultRowHeight="15"/>
  <cols>
    <col min="1" max="1" width="2.42578125" style="193" customWidth="1"/>
    <col min="2" max="2" width="30.28515625" style="193" customWidth="1"/>
    <col min="3" max="3" width="107.28515625" style="193" customWidth="1"/>
    <col min="4" max="4" width="27.5703125" style="193" customWidth="1"/>
    <col min="5" max="6" width="39" style="193" customWidth="1"/>
    <col min="7" max="7" width="56.42578125" style="193" bestFit="1" customWidth="1"/>
    <col min="8" max="8" width="28.5703125" style="193" bestFit="1" customWidth="1"/>
    <col min="9" max="9" width="27" style="193" bestFit="1" customWidth="1"/>
    <col min="10" max="10" width="29.28515625" style="193" bestFit="1" customWidth="1"/>
    <col min="11" max="11" width="16.140625" style="193" bestFit="1" customWidth="1"/>
    <col min="12" max="12" width="29.7109375" style="193" bestFit="1" customWidth="1"/>
    <col min="13" max="13" width="19.140625" style="193" bestFit="1" customWidth="1"/>
    <col min="14" max="14" width="15.140625" style="193" bestFit="1" customWidth="1"/>
    <col min="15" max="15" width="13.42578125" style="193" bestFit="1" customWidth="1"/>
    <col min="16" max="16" width="50.28515625" style="193" bestFit="1" customWidth="1"/>
    <col min="17" max="17" width="48.28515625" style="193" bestFit="1" customWidth="1"/>
    <col min="18" max="18" width="35" style="193" bestFit="1" customWidth="1"/>
    <col min="19" max="19" width="13.140625" style="193" bestFit="1" customWidth="1"/>
    <col min="20" max="20" width="34.85546875" style="193" bestFit="1" customWidth="1"/>
    <col min="21" max="21" width="6" style="193" bestFit="1" customWidth="1"/>
    <col min="22" max="22" width="16.42578125" style="193" bestFit="1" customWidth="1"/>
    <col min="23" max="23" width="37.28515625" style="193" bestFit="1" customWidth="1"/>
    <col min="24" max="24" width="28.28515625" style="193" bestFit="1" customWidth="1"/>
    <col min="25" max="25" width="22.85546875" style="193" bestFit="1" customWidth="1"/>
    <col min="26" max="26" width="23.140625" style="193" bestFit="1" customWidth="1"/>
    <col min="27" max="27" width="33.42578125" style="193" bestFit="1" customWidth="1"/>
    <col min="28" max="28" width="29.28515625" style="193" bestFit="1" customWidth="1"/>
    <col min="29" max="29" width="17" style="193" bestFit="1" customWidth="1"/>
    <col min="30" max="30" width="39" style="193" bestFit="1" customWidth="1"/>
    <col min="31" max="31" width="12.28515625" style="193" bestFit="1" customWidth="1"/>
    <col min="32" max="32" width="5.42578125" style="193" bestFit="1" customWidth="1"/>
    <col min="33" max="33" width="13.5703125" style="193" bestFit="1" customWidth="1"/>
    <col min="34" max="34" width="24.42578125" style="193" bestFit="1" customWidth="1"/>
    <col min="35" max="35" width="25" style="193" bestFit="1" customWidth="1"/>
    <col min="36" max="36" width="50.42578125" style="193" bestFit="1" customWidth="1"/>
    <col min="37" max="37" width="22" style="193" bestFit="1" customWidth="1"/>
    <col min="38" max="38" width="20.5703125" style="193" bestFit="1" customWidth="1"/>
    <col min="39" max="39" width="11" style="193" bestFit="1" customWidth="1"/>
    <col min="40" max="40" width="12.5703125" style="193" bestFit="1" customWidth="1"/>
    <col min="41" max="16384" width="11.42578125" style="193"/>
  </cols>
  <sheetData>
    <row r="2" spans="2:7" s="181" customFormat="1" ht="13.5">
      <c r="C2" s="182"/>
      <c r="D2" s="183"/>
    </row>
    <row r="3" spans="2:7" s="184" customFormat="1" ht="13.5">
      <c r="D3" s="185"/>
    </row>
    <row r="4" spans="2:7" s="181" customFormat="1" ht="25.5">
      <c r="B4" s="269" t="s">
        <v>845</v>
      </c>
      <c r="C4" s="269"/>
      <c r="D4" s="183"/>
    </row>
    <row r="5" spans="2:7" s="186" customFormat="1" ht="13.5">
      <c r="C5" s="187"/>
      <c r="D5" s="188"/>
    </row>
    <row r="6" spans="2:7" s="186" customFormat="1" ht="13.5">
      <c r="C6" s="187"/>
      <c r="D6" s="188"/>
    </row>
    <row r="7" spans="2:7" s="189" customFormat="1" ht="22.5" customHeight="1">
      <c r="B7" s="190" t="s">
        <v>846</v>
      </c>
      <c r="C7" s="191" t="s">
        <v>850</v>
      </c>
      <c r="E7" s="245"/>
    </row>
    <row r="8" spans="2:7" s="189" customFormat="1" ht="22.5" customHeight="1">
      <c r="B8" s="190" t="s">
        <v>847</v>
      </c>
      <c r="C8" s="191" t="s">
        <v>865</v>
      </c>
      <c r="E8" s="247"/>
      <c r="F8" s="248"/>
      <c r="G8" s="249"/>
    </row>
    <row r="9" spans="2:7" s="189" customFormat="1" ht="22.5" customHeight="1">
      <c r="B9" s="190" t="s">
        <v>848</v>
      </c>
      <c r="C9" s="191" t="s">
        <v>849</v>
      </c>
      <c r="G9" s="249"/>
    </row>
    <row r="10" spans="2:7" s="189" customFormat="1" ht="22.5" customHeight="1" thickBot="1">
      <c r="B10" s="190"/>
      <c r="C10" s="191"/>
      <c r="F10" s="245"/>
    </row>
    <row r="11" spans="2:7" s="189" customFormat="1" ht="22.5" customHeight="1" thickBot="1">
      <c r="B11" s="232" t="s">
        <v>864</v>
      </c>
      <c r="C11" s="237" t="s">
        <v>854</v>
      </c>
      <c r="D11" s="238" t="s">
        <v>865</v>
      </c>
      <c r="F11" s="245"/>
    </row>
    <row r="12" spans="2:7" s="189" customFormat="1" ht="22.5" customHeight="1">
      <c r="B12" s="235">
        <v>1</v>
      </c>
      <c r="C12" s="236" t="s">
        <v>853</v>
      </c>
      <c r="D12" s="244"/>
      <c r="F12" s="245"/>
    </row>
    <row r="13" spans="2:7" s="189" customFormat="1" ht="22.5" customHeight="1">
      <c r="B13" s="235" t="s">
        <v>851</v>
      </c>
      <c r="C13" s="236" t="s">
        <v>852</v>
      </c>
      <c r="D13" s="234"/>
      <c r="F13" s="245"/>
    </row>
    <row r="14" spans="2:7" s="189" customFormat="1" ht="22.5" customHeight="1">
      <c r="B14" s="195" t="s">
        <v>858</v>
      </c>
      <c r="C14" s="239" t="s">
        <v>784</v>
      </c>
      <c r="D14" s="230">
        <v>1543090000</v>
      </c>
    </row>
    <row r="15" spans="2:7" s="189" customFormat="1" ht="22.5" customHeight="1">
      <c r="B15" s="195" t="s">
        <v>857</v>
      </c>
      <c r="C15" s="239" t="s">
        <v>856</v>
      </c>
      <c r="D15" s="230">
        <v>140505000</v>
      </c>
    </row>
    <row r="16" spans="2:7" s="189" customFormat="1" ht="33.75" customHeight="1">
      <c r="B16" s="195" t="s">
        <v>859</v>
      </c>
      <c r="C16" s="250" t="s">
        <v>860</v>
      </c>
      <c r="D16" s="242"/>
      <c r="F16" s="280"/>
      <c r="G16" s="281"/>
    </row>
    <row r="17" spans="2:6" s="189" customFormat="1" ht="22.5" customHeight="1">
      <c r="B17" s="195" t="s">
        <v>861</v>
      </c>
      <c r="C17" s="239" t="s">
        <v>862</v>
      </c>
      <c r="D17" s="230">
        <v>392921000</v>
      </c>
    </row>
    <row r="18" spans="2:6" s="189" customFormat="1" ht="22.5" customHeight="1" thickBot="1">
      <c r="B18" s="214"/>
      <c r="C18" s="240" t="s">
        <v>787</v>
      </c>
      <c r="D18" s="241">
        <f>+SUM(D14:D17)</f>
        <v>2076516000</v>
      </c>
    </row>
    <row r="19" spans="2:6" s="189" customFormat="1" ht="22.5" customHeight="1" thickBot="1">
      <c r="C19" s="192"/>
      <c r="D19" s="243"/>
    </row>
    <row r="20" spans="2:6" ht="21" thickBot="1">
      <c r="B20" s="232" t="s">
        <v>864</v>
      </c>
      <c r="C20" s="194" t="s">
        <v>863</v>
      </c>
      <c r="D20" s="233" t="s">
        <v>865</v>
      </c>
      <c r="E20" s="229"/>
    </row>
    <row r="21" spans="2:6" ht="17.25">
      <c r="B21" s="207" t="s">
        <v>790</v>
      </c>
      <c r="C21" s="196" t="s">
        <v>748</v>
      </c>
      <c r="D21" s="231">
        <v>128139328.71000001</v>
      </c>
      <c r="E21" s="229"/>
    </row>
    <row r="22" spans="2:6" ht="17.25">
      <c r="B22" s="195" t="s">
        <v>791</v>
      </c>
      <c r="C22" s="199" t="s">
        <v>766</v>
      </c>
      <c r="D22" s="197">
        <v>14444085.58</v>
      </c>
      <c r="E22" s="229"/>
    </row>
    <row r="23" spans="2:6" ht="17.25">
      <c r="B23" s="195" t="s">
        <v>792</v>
      </c>
      <c r="C23" s="199" t="s">
        <v>736</v>
      </c>
      <c r="D23" s="197">
        <v>6636221.9699999997</v>
      </c>
      <c r="E23" s="229"/>
      <c r="F23" s="200"/>
    </row>
    <row r="24" spans="2:6" ht="17.25">
      <c r="B24" s="195" t="s">
        <v>793</v>
      </c>
      <c r="C24" s="199" t="s">
        <v>761</v>
      </c>
      <c r="D24" s="197">
        <v>11269256.869999999</v>
      </c>
      <c r="E24" s="229"/>
    </row>
    <row r="25" spans="2:6" ht="17.25">
      <c r="B25" s="201" t="s">
        <v>794</v>
      </c>
      <c r="C25" s="202" t="s">
        <v>785</v>
      </c>
      <c r="D25" s="197">
        <v>2061413700.25</v>
      </c>
      <c r="E25" s="246"/>
      <c r="F25" s="200"/>
    </row>
    <row r="26" spans="2:6" ht="17.25">
      <c r="B26" s="195" t="s">
        <v>795</v>
      </c>
      <c r="C26" s="199" t="s">
        <v>52</v>
      </c>
      <c r="D26" s="197">
        <v>224199.96</v>
      </c>
      <c r="E26" s="229"/>
    </row>
    <row r="27" spans="2:6" ht="17.25">
      <c r="B27" s="195" t="s">
        <v>796</v>
      </c>
      <c r="C27" s="199" t="s">
        <v>783</v>
      </c>
      <c r="D27" s="197">
        <v>8246530.5099999998</v>
      </c>
      <c r="E27" s="229"/>
    </row>
    <row r="28" spans="2:6" ht="17.25">
      <c r="B28" s="195" t="s">
        <v>797</v>
      </c>
      <c r="C28" s="199" t="s">
        <v>764</v>
      </c>
      <c r="D28" s="197">
        <v>-0.01</v>
      </c>
      <c r="E28" s="246"/>
    </row>
    <row r="29" spans="2:6" ht="17.25">
      <c r="B29" s="195" t="s">
        <v>798</v>
      </c>
      <c r="C29" s="199" t="s">
        <v>749</v>
      </c>
      <c r="D29" s="197">
        <v>1632984.76</v>
      </c>
      <c r="E29" s="229"/>
    </row>
    <row r="30" spans="2:6" ht="17.25">
      <c r="B30" s="195" t="s">
        <v>799</v>
      </c>
      <c r="C30" s="199" t="s">
        <v>751</v>
      </c>
      <c r="D30" s="197">
        <v>413487.44</v>
      </c>
      <c r="E30" s="229"/>
    </row>
    <row r="31" spans="2:6" ht="17.25">
      <c r="B31" s="195" t="s">
        <v>800</v>
      </c>
      <c r="C31" s="199" t="s">
        <v>773</v>
      </c>
      <c r="D31" s="197">
        <v>62371.69</v>
      </c>
      <c r="E31" s="229"/>
    </row>
    <row r="32" spans="2:6" ht="17.25">
      <c r="B32" s="195" t="s">
        <v>801</v>
      </c>
      <c r="C32" s="199" t="s">
        <v>770</v>
      </c>
      <c r="D32" s="197">
        <v>99340</v>
      </c>
      <c r="E32" s="229"/>
    </row>
    <row r="33" spans="2:5" ht="17.25">
      <c r="B33" s="195" t="s">
        <v>802</v>
      </c>
      <c r="C33" s="199" t="s">
        <v>780</v>
      </c>
      <c r="D33" s="197">
        <v>2322883.61</v>
      </c>
      <c r="E33" s="229"/>
    </row>
    <row r="34" spans="2:5" ht="17.25">
      <c r="B34" s="195" t="s">
        <v>803</v>
      </c>
      <c r="C34" s="199" t="s">
        <v>781</v>
      </c>
      <c r="D34" s="197">
        <v>3499538.14</v>
      </c>
      <c r="E34" s="229"/>
    </row>
    <row r="35" spans="2:5" ht="17.25">
      <c r="B35" s="195" t="s">
        <v>804</v>
      </c>
      <c r="C35" s="199" t="s">
        <v>779</v>
      </c>
      <c r="D35" s="197">
        <v>20123328.66</v>
      </c>
      <c r="E35" s="229"/>
    </row>
    <row r="36" spans="2:5" ht="17.25">
      <c r="B36" s="195" t="s">
        <v>805</v>
      </c>
      <c r="C36" s="199" t="s">
        <v>782</v>
      </c>
      <c r="D36" s="197">
        <v>1203599.96</v>
      </c>
      <c r="E36" s="229"/>
    </row>
    <row r="37" spans="2:5" ht="17.25">
      <c r="B37" s="195" t="s">
        <v>806</v>
      </c>
      <c r="C37" s="199" t="s">
        <v>740</v>
      </c>
      <c r="D37" s="197">
        <v>0</v>
      </c>
      <c r="E37" s="229"/>
    </row>
    <row r="38" spans="2:5" ht="17.25">
      <c r="B38" s="195" t="s">
        <v>807</v>
      </c>
      <c r="C38" s="199" t="s">
        <v>752</v>
      </c>
      <c r="D38" s="197">
        <v>882016.5</v>
      </c>
      <c r="E38" s="229"/>
    </row>
    <row r="39" spans="2:5" ht="17.25">
      <c r="B39" s="195" t="s">
        <v>808</v>
      </c>
      <c r="C39" s="199" t="s">
        <v>768</v>
      </c>
      <c r="D39" s="197">
        <v>6062734.2199999997</v>
      </c>
      <c r="E39" s="229"/>
    </row>
    <row r="40" spans="2:5" ht="17.25">
      <c r="B40" s="195" t="s">
        <v>809</v>
      </c>
      <c r="C40" s="199" t="s">
        <v>737</v>
      </c>
      <c r="D40" s="197">
        <v>78776355.799999997</v>
      </c>
      <c r="E40" s="229"/>
    </row>
    <row r="41" spans="2:5" ht="17.25">
      <c r="B41" s="195" t="s">
        <v>810</v>
      </c>
      <c r="C41" s="199" t="s">
        <v>753</v>
      </c>
      <c r="D41" s="197">
        <v>1916695.07</v>
      </c>
      <c r="E41" s="229"/>
    </row>
    <row r="42" spans="2:5" ht="17.25">
      <c r="B42" s="195" t="s">
        <v>811</v>
      </c>
      <c r="C42" s="199" t="s">
        <v>757</v>
      </c>
      <c r="D42" s="197">
        <v>3565336.16</v>
      </c>
      <c r="E42" s="229"/>
    </row>
    <row r="43" spans="2:5" ht="17.25">
      <c r="B43" s="195" t="s">
        <v>812</v>
      </c>
      <c r="C43" s="199" t="s">
        <v>755</v>
      </c>
      <c r="D43" s="197">
        <v>0</v>
      </c>
      <c r="E43" s="229"/>
    </row>
    <row r="44" spans="2:5" ht="17.25">
      <c r="B44" s="195" t="s">
        <v>813</v>
      </c>
      <c r="C44" s="199" t="s">
        <v>756</v>
      </c>
      <c r="D44" s="197">
        <v>4223217.9000000004</v>
      </c>
      <c r="E44" s="229"/>
    </row>
    <row r="45" spans="2:5" ht="17.25">
      <c r="B45" s="195" t="s">
        <v>814</v>
      </c>
      <c r="C45" s="199" t="s">
        <v>754</v>
      </c>
      <c r="D45" s="197">
        <v>2092553.76</v>
      </c>
      <c r="E45" s="229"/>
    </row>
    <row r="46" spans="2:5" ht="17.25">
      <c r="B46" s="195" t="s">
        <v>815</v>
      </c>
      <c r="C46" s="199" t="s">
        <v>774</v>
      </c>
      <c r="D46" s="197">
        <v>525596</v>
      </c>
      <c r="E46" s="229"/>
    </row>
    <row r="47" spans="2:5" ht="17.25">
      <c r="B47" s="195" t="s">
        <v>816</v>
      </c>
      <c r="C47" s="199" t="s">
        <v>738</v>
      </c>
      <c r="D47" s="197">
        <v>2597079.7200000002</v>
      </c>
      <c r="E47" s="229"/>
    </row>
    <row r="48" spans="2:5" ht="17.25">
      <c r="B48" s="195" t="s">
        <v>817</v>
      </c>
      <c r="C48" s="199" t="s">
        <v>767</v>
      </c>
      <c r="D48" s="197">
        <v>3540</v>
      </c>
      <c r="E48" s="229"/>
    </row>
    <row r="49" spans="2:5" ht="17.25">
      <c r="B49" s="195" t="s">
        <v>818</v>
      </c>
      <c r="C49" s="199" t="s">
        <v>765</v>
      </c>
      <c r="D49" s="197">
        <v>77565.73</v>
      </c>
      <c r="E49" s="229"/>
    </row>
    <row r="50" spans="2:5" ht="17.25">
      <c r="B50" s="195" t="s">
        <v>819</v>
      </c>
      <c r="C50" s="199" t="s">
        <v>776</v>
      </c>
      <c r="D50" s="197">
        <v>290358.59000000003</v>
      </c>
      <c r="E50" s="229"/>
    </row>
    <row r="51" spans="2:5" ht="17.25">
      <c r="B51" s="195" t="s">
        <v>820</v>
      </c>
      <c r="C51" s="199" t="s">
        <v>759</v>
      </c>
      <c r="D51" s="197">
        <v>1478966.28</v>
      </c>
      <c r="E51" s="229"/>
    </row>
    <row r="52" spans="2:5" ht="17.25">
      <c r="B52" s="195" t="s">
        <v>821</v>
      </c>
      <c r="C52" s="199" t="s">
        <v>760</v>
      </c>
      <c r="D52" s="197">
        <v>5193.16</v>
      </c>
      <c r="E52" s="229"/>
    </row>
    <row r="53" spans="2:5" ht="17.25">
      <c r="B53" s="195" t="s">
        <v>822</v>
      </c>
      <c r="C53" s="199" t="s">
        <v>750</v>
      </c>
      <c r="D53" s="197">
        <v>973055.93</v>
      </c>
      <c r="E53" s="229"/>
    </row>
    <row r="54" spans="2:5" ht="17.25">
      <c r="B54" s="203" t="s">
        <v>823</v>
      </c>
      <c r="C54" s="204" t="s">
        <v>758</v>
      </c>
      <c r="D54" s="197">
        <v>4127266.21</v>
      </c>
      <c r="E54" s="229"/>
    </row>
    <row r="55" spans="2:5" ht="17.25">
      <c r="B55" s="205" t="s">
        <v>824</v>
      </c>
      <c r="C55" s="206" t="s">
        <v>786</v>
      </c>
      <c r="D55" s="197">
        <v>0</v>
      </c>
      <c r="E55" s="229"/>
    </row>
    <row r="56" spans="2:5" ht="17.25">
      <c r="B56" s="207" t="s">
        <v>825</v>
      </c>
      <c r="C56" s="196" t="s">
        <v>771</v>
      </c>
      <c r="D56" s="197">
        <v>186402</v>
      </c>
      <c r="E56" s="229"/>
    </row>
    <row r="57" spans="2:5" ht="17.25">
      <c r="B57" s="195" t="s">
        <v>826</v>
      </c>
      <c r="C57" s="199" t="s">
        <v>739</v>
      </c>
      <c r="D57" s="197">
        <v>6663909</v>
      </c>
      <c r="E57" s="229"/>
    </row>
    <row r="58" spans="2:5" ht="17.25">
      <c r="B58" s="195" t="s">
        <v>827</v>
      </c>
      <c r="C58" s="199" t="s">
        <v>769</v>
      </c>
      <c r="D58" s="197">
        <v>83544</v>
      </c>
      <c r="E58" s="229"/>
    </row>
    <row r="59" spans="2:5" ht="17.25">
      <c r="B59" s="195" t="s">
        <v>828</v>
      </c>
      <c r="C59" s="199" t="s">
        <v>775</v>
      </c>
      <c r="D59" s="197">
        <v>368873.89</v>
      </c>
      <c r="E59" s="229"/>
    </row>
    <row r="60" spans="2:5" ht="17.25">
      <c r="B60" s="195" t="s">
        <v>829</v>
      </c>
      <c r="C60" s="199" t="s">
        <v>778</v>
      </c>
      <c r="D60" s="197">
        <v>0</v>
      </c>
      <c r="E60" s="229"/>
    </row>
    <row r="61" spans="2:5" ht="17.25">
      <c r="B61" s="195" t="s">
        <v>830</v>
      </c>
      <c r="C61" s="199" t="s">
        <v>762</v>
      </c>
      <c r="D61" s="197">
        <v>2642625.17</v>
      </c>
      <c r="E61" s="229"/>
    </row>
    <row r="62" spans="2:5" ht="17.25">
      <c r="B62" s="195" t="s">
        <v>831</v>
      </c>
      <c r="C62" s="199" t="s">
        <v>763</v>
      </c>
      <c r="D62" s="197">
        <v>16302.73</v>
      </c>
      <c r="E62" s="229"/>
    </row>
    <row r="63" spans="2:5" ht="17.25">
      <c r="B63" s="195" t="s">
        <v>832</v>
      </c>
      <c r="C63" s="199" t="s">
        <v>777</v>
      </c>
      <c r="D63" s="197">
        <v>7882.8</v>
      </c>
      <c r="E63" s="229"/>
    </row>
    <row r="64" spans="2:5" ht="17.25">
      <c r="B64" s="195" t="s">
        <v>833</v>
      </c>
      <c r="C64" s="199" t="s">
        <v>772</v>
      </c>
      <c r="D64" s="197">
        <v>24186.46</v>
      </c>
      <c r="E64" s="229"/>
    </row>
    <row r="65" spans="2:6" ht="17.25">
      <c r="B65" s="195" t="s">
        <v>834</v>
      </c>
      <c r="C65" s="199" t="s">
        <v>745</v>
      </c>
      <c r="D65" s="197">
        <v>966275.58</v>
      </c>
      <c r="E65" s="229"/>
    </row>
    <row r="66" spans="2:6" ht="17.25">
      <c r="B66" s="195" t="s">
        <v>835</v>
      </c>
      <c r="C66" s="199" t="s">
        <v>744</v>
      </c>
      <c r="D66" s="197">
        <v>-0.15</v>
      </c>
      <c r="E66" s="229"/>
    </row>
    <row r="67" spans="2:6" s="208" customFormat="1" ht="17.25">
      <c r="B67" s="209" t="s">
        <v>836</v>
      </c>
      <c r="C67" s="199" t="s">
        <v>746</v>
      </c>
      <c r="D67" s="197">
        <v>0</v>
      </c>
      <c r="E67" s="229"/>
    </row>
    <row r="68" spans="2:6" s="208" customFormat="1" ht="17.25">
      <c r="B68" s="209" t="s">
        <v>837</v>
      </c>
      <c r="C68" s="199" t="s">
        <v>789</v>
      </c>
      <c r="D68" s="197">
        <v>0</v>
      </c>
      <c r="E68" s="229"/>
    </row>
    <row r="69" spans="2:6" ht="17.25">
      <c r="B69" s="195" t="s">
        <v>838</v>
      </c>
      <c r="C69" s="199" t="s">
        <v>743</v>
      </c>
      <c r="D69" s="197">
        <v>11402654.359999999</v>
      </c>
      <c r="E69" s="229"/>
    </row>
    <row r="70" spans="2:6" ht="17.25">
      <c r="B70" s="195" t="s">
        <v>839</v>
      </c>
      <c r="C70" s="199" t="s">
        <v>747</v>
      </c>
      <c r="D70" s="197">
        <v>0</v>
      </c>
      <c r="E70" s="229"/>
    </row>
    <row r="71" spans="2:6" ht="17.25">
      <c r="B71" s="195" t="s">
        <v>840</v>
      </c>
      <c r="C71" s="199" t="s">
        <v>741</v>
      </c>
      <c r="D71" s="197">
        <v>0</v>
      </c>
      <c r="E71" s="229"/>
    </row>
    <row r="72" spans="2:6" ht="17.25">
      <c r="B72" s="195" t="s">
        <v>841</v>
      </c>
      <c r="C72" s="199" t="s">
        <v>742</v>
      </c>
      <c r="D72" s="197">
        <v>183350.94</v>
      </c>
      <c r="E72" s="229"/>
    </row>
    <row r="73" spans="2:6" ht="18" thickBot="1">
      <c r="B73" s="195" t="s">
        <v>841</v>
      </c>
      <c r="C73" s="204" t="s">
        <v>742</v>
      </c>
      <c r="D73" s="197">
        <v>391904705.49000001</v>
      </c>
      <c r="E73" s="229"/>
    </row>
    <row r="74" spans="2:6" ht="18.75" thickBot="1">
      <c r="B74" s="210"/>
      <c r="C74" s="211" t="s">
        <v>788</v>
      </c>
      <c r="D74" s="212">
        <f>SUM(D21:D73)</f>
        <v>2781779101.4000006</v>
      </c>
      <c r="E74" s="229"/>
    </row>
    <row r="75" spans="2:6" s="213" customFormat="1" ht="15.75">
      <c r="B75" s="214"/>
      <c r="C75" s="215"/>
      <c r="D75" s="228"/>
    </row>
    <row r="76" spans="2:6" ht="15.75" hidden="1">
      <c r="B76" s="216" t="s">
        <v>842</v>
      </c>
      <c r="C76" s="217"/>
      <c r="D76" s="217"/>
    </row>
    <row r="77" spans="2:6" ht="15.75" hidden="1">
      <c r="B77" s="195" t="s">
        <v>843</v>
      </c>
      <c r="C77" s="218" t="s">
        <v>784</v>
      </c>
      <c r="D77" s="217"/>
    </row>
    <row r="78" spans="2:6" ht="15.75" hidden="1">
      <c r="B78" s="195" t="s">
        <v>844</v>
      </c>
      <c r="C78" s="218" t="s">
        <v>785</v>
      </c>
      <c r="D78" s="217"/>
    </row>
    <row r="79" spans="2:6">
      <c r="B79" s="270" t="s">
        <v>855</v>
      </c>
      <c r="C79" s="271"/>
    </row>
    <row r="80" spans="2:6">
      <c r="B80" s="272"/>
      <c r="C80" s="273"/>
      <c r="F80" s="200"/>
    </row>
    <row r="81" spans="2:6">
      <c r="B81" s="272"/>
      <c r="C81" s="273"/>
      <c r="F81" s="200"/>
    </row>
    <row r="82" spans="2:6" ht="2.25" customHeight="1">
      <c r="B82" s="274"/>
      <c r="C82" s="275"/>
    </row>
    <row r="86" spans="2:6" ht="18">
      <c r="C86" s="219"/>
      <c r="D86" s="220"/>
    </row>
    <row r="87" spans="2:6">
      <c r="C87" s="221"/>
      <c r="D87" s="198"/>
    </row>
    <row r="88" spans="2:6">
      <c r="C88" s="221"/>
      <c r="D88" s="220"/>
    </row>
    <row r="89" spans="2:6" ht="18">
      <c r="C89" s="221"/>
      <c r="D89" s="222"/>
    </row>
    <row r="90" spans="2:6" ht="18">
      <c r="C90" s="223"/>
      <c r="D90" s="224"/>
    </row>
    <row r="91" spans="2:6" ht="18">
      <c r="C91" s="223"/>
      <c r="D91" s="225"/>
    </row>
    <row r="92" spans="2:6" ht="18">
      <c r="C92" s="223"/>
      <c r="D92" s="225"/>
    </row>
    <row r="93" spans="2:6" ht="18">
      <c r="C93" s="223"/>
      <c r="D93" s="225"/>
    </row>
    <row r="94" spans="2:6" ht="18">
      <c r="C94" s="223"/>
      <c r="D94" s="225"/>
    </row>
    <row r="95" spans="2:6" ht="18">
      <c r="C95" s="223"/>
      <c r="D95" s="225"/>
    </row>
    <row r="96" spans="2:6" ht="18">
      <c r="C96" s="223"/>
      <c r="D96" s="225"/>
    </row>
    <row r="97" spans="3:4" ht="18">
      <c r="C97" s="223"/>
      <c r="D97" s="225"/>
    </row>
    <row r="98" spans="3:4" ht="18">
      <c r="C98" s="223"/>
      <c r="D98" s="225"/>
    </row>
    <row r="99" spans="3:4" ht="18">
      <c r="C99" s="223"/>
      <c r="D99" s="225"/>
    </row>
    <row r="100" spans="3:4" ht="18">
      <c r="C100" s="223"/>
      <c r="D100" s="226"/>
    </row>
    <row r="101" spans="3:4" ht="18">
      <c r="C101" s="223"/>
      <c r="D101" s="227"/>
    </row>
    <row r="102" spans="3:4">
      <c r="C102" s="223"/>
      <c r="D102" s="223"/>
    </row>
    <row r="103" spans="3:4">
      <c r="D103" s="223"/>
    </row>
    <row r="104" spans="3:4">
      <c r="D104" s="223"/>
    </row>
    <row r="105" spans="3:4">
      <c r="D105" s="223"/>
    </row>
  </sheetData>
  <mergeCells count="2">
    <mergeCell ref="B4:C4"/>
    <mergeCell ref="B79:C82"/>
  </mergeCells>
  <pageMargins left="0.14000000000000001" right="0.12" top="0.74803149606299213" bottom="0.74803149606299213" header="0.31496062992125984" footer="0.31496062992125984"/>
  <pageSetup paperSize="9" scale="37" fitToWidth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R281"/>
  <sheetViews>
    <sheetView showGridLines="0" zoomScale="90" zoomScaleNormal="90" workbookViewId="0">
      <pane ySplit="7" topLeftCell="A62" activePane="bottomLeft" state="frozen"/>
      <selection pane="bottomLeft" activeCell="C91" sqref="C91"/>
    </sheetView>
  </sheetViews>
  <sheetFormatPr baseColWidth="10" defaultColWidth="11.42578125" defaultRowHeight="13.5"/>
  <cols>
    <col min="1" max="1" width="15.7109375" style="37" customWidth="1"/>
    <col min="2" max="2" width="8.85546875" style="37" bestFit="1" customWidth="1"/>
    <col min="3" max="3" width="62" style="37" customWidth="1"/>
    <col min="4" max="4" width="10.7109375" style="37" customWidth="1"/>
    <col min="5" max="5" width="21.5703125" style="36" customWidth="1"/>
    <col min="6" max="6" width="11.42578125" style="36" bestFit="1" customWidth="1"/>
    <col min="7" max="7" width="17.7109375" style="36" bestFit="1" customWidth="1"/>
    <col min="8" max="8" width="14.140625" style="36" customWidth="1"/>
    <col min="9" max="9" width="13.85546875" style="36" customWidth="1"/>
    <col min="10" max="10" width="19.42578125" style="36" bestFit="1" customWidth="1"/>
    <col min="11" max="49" width="11.42578125" style="36"/>
    <col min="50" max="50" width="15" style="36" customWidth="1"/>
    <col min="51" max="51" width="15.5703125" style="36" customWidth="1"/>
    <col min="52" max="94" width="11.42578125" style="36"/>
    <col min="95" max="95" width="14.140625" style="36" customWidth="1"/>
    <col min="96" max="16384" width="11.42578125" style="36"/>
  </cols>
  <sheetData>
    <row r="2" spans="1:96">
      <c r="A2" s="28" t="s">
        <v>251</v>
      </c>
      <c r="B2" s="28"/>
      <c r="C2" s="57"/>
      <c r="D2" s="57"/>
    </row>
    <row r="3" spans="1:96">
      <c r="A3" s="41"/>
      <c r="B3" s="41"/>
    </row>
    <row r="4" spans="1:96" ht="39" customHeight="1">
      <c r="A4" s="41"/>
      <c r="B4" s="41"/>
    </row>
    <row r="5" spans="1:96" s="2" customFormat="1" ht="15" customHeight="1">
      <c r="A5" s="1"/>
      <c r="B5" s="1"/>
      <c r="C5" s="1"/>
      <c r="D5" s="1"/>
      <c r="E5" s="25" t="s">
        <v>259</v>
      </c>
      <c r="F5" s="25" t="s">
        <v>261</v>
      </c>
      <c r="G5" s="25" t="s">
        <v>263</v>
      </c>
      <c r="H5" s="25" t="s">
        <v>265</v>
      </c>
      <c r="I5" s="261" t="s">
        <v>345</v>
      </c>
      <c r="J5" s="262"/>
      <c r="K5" s="262"/>
      <c r="L5" s="263"/>
      <c r="M5" s="60" t="s">
        <v>273</v>
      </c>
      <c r="N5" s="60" t="s">
        <v>344</v>
      </c>
      <c r="O5" s="60" t="s">
        <v>276</v>
      </c>
      <c r="P5" s="261" t="s">
        <v>278</v>
      </c>
      <c r="Q5" s="262"/>
      <c r="R5" s="262"/>
      <c r="S5" s="263"/>
      <c r="T5" s="255" t="s">
        <v>286</v>
      </c>
      <c r="U5" s="256"/>
      <c r="V5" s="256"/>
      <c r="W5" s="256"/>
      <c r="X5" s="257"/>
      <c r="Y5" s="61" t="s">
        <v>296</v>
      </c>
      <c r="Z5" s="258" t="s">
        <v>245</v>
      </c>
      <c r="AA5" s="259"/>
      <c r="AB5" s="259"/>
      <c r="AC5" s="259"/>
      <c r="AD5" s="259"/>
      <c r="AE5" s="260"/>
      <c r="AF5" s="258" t="s">
        <v>298</v>
      </c>
      <c r="AG5" s="259"/>
      <c r="AH5" s="259"/>
      <c r="AI5" s="259"/>
      <c r="AJ5" s="259"/>
      <c r="AK5" s="259"/>
      <c r="AL5" s="259"/>
      <c r="AM5" s="259"/>
      <c r="AN5" s="259"/>
      <c r="AO5" s="259"/>
      <c r="AP5" s="260"/>
      <c r="AQ5" s="277" t="s">
        <v>309</v>
      </c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9"/>
      <c r="BC5" s="276" t="s">
        <v>246</v>
      </c>
      <c r="BD5" s="276"/>
      <c r="BE5" s="276"/>
      <c r="BF5" s="276"/>
      <c r="BG5" s="276"/>
      <c r="BH5" s="276" t="s">
        <v>247</v>
      </c>
      <c r="BI5" s="276"/>
      <c r="BJ5" s="276"/>
      <c r="BK5" s="276"/>
      <c r="BL5" s="276"/>
      <c r="BM5" s="276"/>
      <c r="BN5" s="276"/>
      <c r="BO5" s="276" t="s">
        <v>248</v>
      </c>
      <c r="BP5" s="276"/>
      <c r="BQ5" s="276"/>
      <c r="BR5" s="276"/>
      <c r="BS5" s="276"/>
      <c r="BT5" s="276"/>
      <c r="BU5" s="276"/>
      <c r="BV5" s="276"/>
      <c r="BW5" s="276"/>
      <c r="BX5" s="276"/>
      <c r="BY5" s="276"/>
      <c r="BZ5" s="276" t="s">
        <v>249</v>
      </c>
      <c r="CA5" s="276"/>
      <c r="CB5" s="276"/>
      <c r="CC5" s="276"/>
      <c r="CD5" s="276"/>
      <c r="CE5" s="276"/>
      <c r="CF5" s="276"/>
      <c r="CG5" s="276"/>
      <c r="CH5" s="276" t="s">
        <v>250</v>
      </c>
      <c r="CI5" s="276"/>
      <c r="CJ5" s="276"/>
      <c r="CK5" s="276"/>
      <c r="CL5" s="276"/>
      <c r="CM5" s="276"/>
      <c r="CN5" s="276"/>
      <c r="CO5" s="276"/>
      <c r="CP5" s="276"/>
    </row>
    <row r="6" spans="1:96" s="3" customFormat="1" ht="22.5" customHeight="1">
      <c r="E6" s="4" t="s">
        <v>260</v>
      </c>
      <c r="F6" s="4" t="s">
        <v>262</v>
      </c>
      <c r="G6" s="4" t="s">
        <v>264</v>
      </c>
      <c r="H6" s="4" t="s">
        <v>266</v>
      </c>
      <c r="I6" s="4" t="s">
        <v>268</v>
      </c>
      <c r="J6" s="4" t="s">
        <v>270</v>
      </c>
      <c r="K6" s="4" t="s">
        <v>271</v>
      </c>
      <c r="L6" s="4" t="s">
        <v>272</v>
      </c>
      <c r="M6" s="4" t="s">
        <v>274</v>
      </c>
      <c r="N6" s="59" t="s">
        <v>275</v>
      </c>
      <c r="O6" s="59" t="s">
        <v>277</v>
      </c>
      <c r="P6" s="4" t="s">
        <v>279</v>
      </c>
      <c r="Q6" s="4" t="s">
        <v>281</v>
      </c>
      <c r="R6" s="4" t="s">
        <v>283</v>
      </c>
      <c r="S6" s="4" t="s">
        <v>285</v>
      </c>
      <c r="T6" s="4" t="s">
        <v>291</v>
      </c>
      <c r="U6" s="4" t="s">
        <v>292</v>
      </c>
      <c r="V6" s="4" t="s">
        <v>293</v>
      </c>
      <c r="W6" s="4" t="s">
        <v>294</v>
      </c>
      <c r="X6" s="4" t="s">
        <v>295</v>
      </c>
      <c r="Y6" s="4" t="s">
        <v>297</v>
      </c>
      <c r="Z6" s="4" t="s">
        <v>99</v>
      </c>
      <c r="AA6" s="4" t="s">
        <v>100</v>
      </c>
      <c r="AB6" s="4" t="s">
        <v>101</v>
      </c>
      <c r="AC6" s="4" t="s">
        <v>102</v>
      </c>
      <c r="AD6" s="4" t="s">
        <v>103</v>
      </c>
      <c r="AE6" s="4" t="s">
        <v>104</v>
      </c>
      <c r="AF6" s="4" t="s">
        <v>321</v>
      </c>
      <c r="AG6" s="4" t="s">
        <v>322</v>
      </c>
      <c r="AH6" s="4" t="s">
        <v>323</v>
      </c>
      <c r="AI6" s="4" t="s">
        <v>324</v>
      </c>
      <c r="AJ6" s="4" t="s">
        <v>325</v>
      </c>
      <c r="AK6" s="4" t="s">
        <v>331</v>
      </c>
      <c r="AL6" s="4" t="s">
        <v>326</v>
      </c>
      <c r="AM6" s="4" t="s">
        <v>327</v>
      </c>
      <c r="AN6" s="4" t="s">
        <v>328</v>
      </c>
      <c r="AO6" s="4" t="s">
        <v>329</v>
      </c>
      <c r="AP6" s="4" t="s">
        <v>330</v>
      </c>
      <c r="AQ6" s="4" t="s">
        <v>332</v>
      </c>
      <c r="AR6" s="4" t="s">
        <v>333</v>
      </c>
      <c r="AS6" s="4" t="s">
        <v>334</v>
      </c>
      <c r="AT6" s="4" t="s">
        <v>335</v>
      </c>
      <c r="AU6" s="4" t="s">
        <v>336</v>
      </c>
      <c r="AV6" s="4" t="s">
        <v>337</v>
      </c>
      <c r="AW6" s="4" t="s">
        <v>338</v>
      </c>
      <c r="AX6" s="4" t="s">
        <v>339</v>
      </c>
      <c r="AY6" s="4" t="s">
        <v>340</v>
      </c>
      <c r="AZ6" s="4" t="s">
        <v>341</v>
      </c>
      <c r="BA6" s="4" t="s">
        <v>342</v>
      </c>
      <c r="BB6" s="4" t="s">
        <v>343</v>
      </c>
      <c r="BC6" s="4" t="s">
        <v>0</v>
      </c>
      <c r="BD6" s="4" t="s">
        <v>1</v>
      </c>
      <c r="BE6" s="4" t="s">
        <v>2</v>
      </c>
      <c r="BF6" s="4" t="s">
        <v>3</v>
      </c>
      <c r="BG6" s="4" t="s">
        <v>4</v>
      </c>
      <c r="BH6" s="4" t="s">
        <v>105</v>
      </c>
      <c r="BI6" s="4" t="s">
        <v>106</v>
      </c>
      <c r="BJ6" s="4" t="s">
        <v>107</v>
      </c>
      <c r="BK6" s="4" t="s">
        <v>108</v>
      </c>
      <c r="BL6" s="4" t="s">
        <v>109</v>
      </c>
      <c r="BM6" s="4" t="s">
        <v>110</v>
      </c>
      <c r="BN6" s="4" t="s">
        <v>111</v>
      </c>
      <c r="BO6" s="4" t="s">
        <v>112</v>
      </c>
      <c r="BP6" s="4" t="s">
        <v>113</v>
      </c>
      <c r="BQ6" s="4" t="s">
        <v>114</v>
      </c>
      <c r="BR6" s="4" t="s">
        <v>115</v>
      </c>
      <c r="BS6" s="4" t="s">
        <v>116</v>
      </c>
      <c r="BT6" s="4" t="s">
        <v>117</v>
      </c>
      <c r="BU6" s="4"/>
      <c r="BV6" s="4" t="s">
        <v>118</v>
      </c>
      <c r="BW6" s="4" t="s">
        <v>119</v>
      </c>
      <c r="BX6" s="4" t="s">
        <v>120</v>
      </c>
      <c r="BY6" s="4" t="s">
        <v>121</v>
      </c>
      <c r="BZ6" s="4" t="s">
        <v>122</v>
      </c>
      <c r="CA6" s="4" t="s">
        <v>123</v>
      </c>
      <c r="CB6" s="4" t="s">
        <v>124</v>
      </c>
      <c r="CC6" s="4" t="s">
        <v>125</v>
      </c>
      <c r="CD6" s="4" t="s">
        <v>126</v>
      </c>
      <c r="CE6" s="4" t="s">
        <v>127</v>
      </c>
      <c r="CF6" s="4" t="s">
        <v>128</v>
      </c>
      <c r="CG6" s="4" t="s">
        <v>129</v>
      </c>
      <c r="CH6" s="4" t="s">
        <v>130</v>
      </c>
      <c r="CI6" s="4" t="s">
        <v>131</v>
      </c>
      <c r="CJ6" s="4" t="s">
        <v>132</v>
      </c>
      <c r="CK6" s="4" t="s">
        <v>133</v>
      </c>
      <c r="CL6" s="4" t="s">
        <v>134</v>
      </c>
      <c r="CM6" s="4" t="s">
        <v>135</v>
      </c>
      <c r="CN6" s="4" t="s">
        <v>136</v>
      </c>
      <c r="CO6" s="4" t="s">
        <v>137</v>
      </c>
      <c r="CP6" s="4" t="s">
        <v>138</v>
      </c>
    </row>
    <row r="7" spans="1:96" s="6" customFormat="1" ht="60.75" customHeight="1">
      <c r="A7" s="23" t="s">
        <v>5</v>
      </c>
      <c r="B7" s="23" t="s">
        <v>550</v>
      </c>
      <c r="C7" s="23" t="s">
        <v>244</v>
      </c>
      <c r="D7" s="23" t="s">
        <v>408</v>
      </c>
      <c r="E7" s="23" t="s">
        <v>259</v>
      </c>
      <c r="F7" s="23" t="s">
        <v>261</v>
      </c>
      <c r="G7" s="23" t="s">
        <v>263</v>
      </c>
      <c r="H7" s="23" t="s">
        <v>265</v>
      </c>
      <c r="I7" s="23" t="s">
        <v>267</v>
      </c>
      <c r="J7" s="23" t="s">
        <v>139</v>
      </c>
      <c r="K7" s="23" t="s">
        <v>269</v>
      </c>
      <c r="L7" s="23" t="s">
        <v>140</v>
      </c>
      <c r="M7" s="23" t="s">
        <v>273</v>
      </c>
      <c r="N7" s="23" t="s">
        <v>344</v>
      </c>
      <c r="O7" s="23" t="s">
        <v>276</v>
      </c>
      <c r="P7" s="23" t="s">
        <v>278</v>
      </c>
      <c r="Q7" s="23" t="s">
        <v>280</v>
      </c>
      <c r="R7" s="23" t="s">
        <v>282</v>
      </c>
      <c r="S7" s="23" t="s">
        <v>284</v>
      </c>
      <c r="T7" s="23" t="s">
        <v>286</v>
      </c>
      <c r="U7" s="23" t="s">
        <v>287</v>
      </c>
      <c r="V7" s="23" t="s">
        <v>288</v>
      </c>
      <c r="W7" s="23" t="s">
        <v>289</v>
      </c>
      <c r="X7" s="23" t="s">
        <v>290</v>
      </c>
      <c r="Y7" s="23" t="s">
        <v>296</v>
      </c>
      <c r="Z7" s="23" t="s">
        <v>141</v>
      </c>
      <c r="AA7" s="23" t="s">
        <v>142</v>
      </c>
      <c r="AB7" s="23" t="s">
        <v>143</v>
      </c>
      <c r="AC7" s="23" t="s">
        <v>144</v>
      </c>
      <c r="AD7" s="23" t="s">
        <v>145</v>
      </c>
      <c r="AE7" s="23" t="s">
        <v>146</v>
      </c>
      <c r="AF7" s="23" t="s">
        <v>298</v>
      </c>
      <c r="AG7" s="23" t="s">
        <v>299</v>
      </c>
      <c r="AH7" s="23" t="s">
        <v>300</v>
      </c>
      <c r="AI7" s="23" t="s">
        <v>301</v>
      </c>
      <c r="AJ7" s="23" t="s">
        <v>302</v>
      </c>
      <c r="AK7" s="23" t="s">
        <v>303</v>
      </c>
      <c r="AL7" s="23" t="s">
        <v>304</v>
      </c>
      <c r="AM7" s="23" t="s">
        <v>305</v>
      </c>
      <c r="AN7" s="23" t="s">
        <v>306</v>
      </c>
      <c r="AO7" s="23" t="s">
        <v>307</v>
      </c>
      <c r="AP7" s="23" t="s">
        <v>308</v>
      </c>
      <c r="AQ7" s="23" t="s">
        <v>309</v>
      </c>
      <c r="AR7" s="23" t="s">
        <v>310</v>
      </c>
      <c r="AS7" s="23" t="s">
        <v>311</v>
      </c>
      <c r="AT7" s="23" t="s">
        <v>312</v>
      </c>
      <c r="AU7" s="23" t="s">
        <v>313</v>
      </c>
      <c r="AV7" s="23" t="s">
        <v>314</v>
      </c>
      <c r="AW7" s="23" t="s">
        <v>315</v>
      </c>
      <c r="AX7" s="23" t="s">
        <v>316</v>
      </c>
      <c r="AY7" s="23" t="s">
        <v>317</v>
      </c>
      <c r="AZ7" s="23" t="s">
        <v>318</v>
      </c>
      <c r="BA7" s="23" t="s">
        <v>319</v>
      </c>
      <c r="BB7" s="23" t="s">
        <v>320</v>
      </c>
      <c r="BC7" s="23" t="s">
        <v>6</v>
      </c>
      <c r="BD7" s="23" t="s">
        <v>7</v>
      </c>
      <c r="BE7" s="23" t="s">
        <v>8</v>
      </c>
      <c r="BF7" s="23" t="s">
        <v>9</v>
      </c>
      <c r="BG7" s="23" t="s">
        <v>10</v>
      </c>
      <c r="BH7" s="23" t="s">
        <v>147</v>
      </c>
      <c r="BI7" s="23" t="s">
        <v>148</v>
      </c>
      <c r="BJ7" s="23" t="s">
        <v>149</v>
      </c>
      <c r="BK7" s="23" t="s">
        <v>150</v>
      </c>
      <c r="BL7" s="23" t="s">
        <v>151</v>
      </c>
      <c r="BM7" s="23" t="s">
        <v>152</v>
      </c>
      <c r="BN7" s="23" t="s">
        <v>153</v>
      </c>
      <c r="BO7" s="23" t="s">
        <v>154</v>
      </c>
      <c r="BP7" s="23" t="s">
        <v>155</v>
      </c>
      <c r="BQ7" s="23" t="s">
        <v>156</v>
      </c>
      <c r="BR7" s="23" t="s">
        <v>157</v>
      </c>
      <c r="BS7" s="23" t="s">
        <v>158</v>
      </c>
      <c r="BT7" s="23" t="s">
        <v>159</v>
      </c>
      <c r="BU7" s="23" t="s">
        <v>346</v>
      </c>
      <c r="BV7" s="23" t="s">
        <v>160</v>
      </c>
      <c r="BW7" s="23" t="s">
        <v>161</v>
      </c>
      <c r="BX7" s="23" t="s">
        <v>10</v>
      </c>
      <c r="BY7" s="23" t="s">
        <v>162</v>
      </c>
      <c r="BZ7" s="23" t="s">
        <v>163</v>
      </c>
      <c r="CA7" s="23" t="s">
        <v>164</v>
      </c>
      <c r="CB7" s="23" t="s">
        <v>165</v>
      </c>
      <c r="CC7" s="23" t="s">
        <v>166</v>
      </c>
      <c r="CD7" s="23" t="s">
        <v>167</v>
      </c>
      <c r="CE7" s="23" t="s">
        <v>168</v>
      </c>
      <c r="CF7" s="23" t="s">
        <v>169</v>
      </c>
      <c r="CG7" s="23" t="s">
        <v>10</v>
      </c>
      <c r="CH7" s="23" t="s">
        <v>170</v>
      </c>
      <c r="CI7" s="23" t="s">
        <v>171</v>
      </c>
      <c r="CJ7" s="23" t="s">
        <v>172</v>
      </c>
      <c r="CK7" s="23" t="s">
        <v>173</v>
      </c>
      <c r="CL7" s="23" t="s">
        <v>174</v>
      </c>
      <c r="CM7" s="23" t="s">
        <v>175</v>
      </c>
      <c r="CN7" s="23" t="s">
        <v>176</v>
      </c>
      <c r="CO7" s="23" t="s">
        <v>177</v>
      </c>
      <c r="CP7" s="23" t="s">
        <v>10</v>
      </c>
      <c r="CQ7" s="24" t="s">
        <v>11</v>
      </c>
      <c r="CR7" s="24" t="s">
        <v>12</v>
      </c>
    </row>
    <row r="8" spans="1:96" s="33" customFormat="1" ht="23.25" customHeight="1">
      <c r="A8" s="34"/>
      <c r="B8" s="34"/>
      <c r="C8" s="35"/>
      <c r="D8" s="35"/>
      <c r="E8" s="22"/>
      <c r="F8" s="22"/>
      <c r="G8" s="22"/>
      <c r="H8" s="22"/>
      <c r="I8" s="22"/>
      <c r="J8" s="22"/>
    </row>
    <row r="9" spans="1:96" ht="15">
      <c r="C9" s="25" t="s">
        <v>13</v>
      </c>
      <c r="D9" s="25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</row>
    <row r="10" spans="1:96">
      <c r="A10" s="38">
        <v>1230500100</v>
      </c>
      <c r="B10" s="38"/>
      <c r="C10" s="39" t="s">
        <v>25</v>
      </c>
      <c r="D10" s="39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8"/>
    </row>
    <row r="11" spans="1:96">
      <c r="A11" s="41"/>
      <c r="B11" s="41"/>
      <c r="C11" s="42" t="s">
        <v>139</v>
      </c>
      <c r="D11" s="42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>
        <f t="shared" ref="CQ11:CQ42" si="0">SUM(E11:CP11)</f>
        <v>0</v>
      </c>
      <c r="CR11" s="48"/>
    </row>
    <row r="12" spans="1:96">
      <c r="C12" s="19" t="s">
        <v>178</v>
      </c>
      <c r="D12" s="19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>
        <f t="shared" si="0"/>
        <v>0</v>
      </c>
      <c r="CR12" s="47"/>
    </row>
    <row r="13" spans="1:96" ht="17.25" customHeight="1">
      <c r="C13" s="19" t="s">
        <v>179</v>
      </c>
      <c r="D13" s="19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>
        <f t="shared" si="0"/>
        <v>0</v>
      </c>
      <c r="CR13" s="47"/>
    </row>
    <row r="14" spans="1:96" ht="17.25" customHeight="1">
      <c r="C14" s="19" t="s">
        <v>180</v>
      </c>
      <c r="D14" s="19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>
        <f t="shared" si="0"/>
        <v>0</v>
      </c>
      <c r="CR14" s="47"/>
    </row>
    <row r="15" spans="1:96" ht="17.25" customHeight="1">
      <c r="C15" s="19" t="s">
        <v>181</v>
      </c>
      <c r="D15" s="19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>
        <f t="shared" si="0"/>
        <v>0</v>
      </c>
      <c r="CR15" s="47"/>
    </row>
    <row r="16" spans="1:96" ht="17.25" customHeight="1">
      <c r="C16" s="19" t="s">
        <v>182</v>
      </c>
      <c r="D16" s="19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>
        <f t="shared" si="0"/>
        <v>0</v>
      </c>
      <c r="CR16" s="47"/>
    </row>
    <row r="17" spans="1:96" ht="17.25" customHeight="1">
      <c r="C17" s="19" t="s">
        <v>183</v>
      </c>
      <c r="D17" s="19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>
        <f t="shared" si="0"/>
        <v>0</v>
      </c>
      <c r="CR17" s="47"/>
    </row>
    <row r="18" spans="1:96" ht="17.25" customHeight="1">
      <c r="A18" s="36"/>
      <c r="B18" s="36"/>
      <c r="C18" s="19" t="s">
        <v>184</v>
      </c>
      <c r="D18" s="19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>
        <f t="shared" si="0"/>
        <v>0</v>
      </c>
      <c r="CR18" s="47"/>
    </row>
    <row r="19" spans="1:96" ht="17.25" customHeight="1">
      <c r="A19" s="36"/>
      <c r="B19" s="36"/>
      <c r="C19" s="19" t="s">
        <v>185</v>
      </c>
      <c r="D19" s="19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>
        <f t="shared" si="0"/>
        <v>0</v>
      </c>
      <c r="CR19" s="47"/>
    </row>
    <row r="20" spans="1:96" ht="17.25" customHeight="1">
      <c r="A20" s="36"/>
      <c r="B20" s="36"/>
      <c r="C20" s="19" t="s">
        <v>186</v>
      </c>
      <c r="D20" s="19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>
        <f t="shared" si="0"/>
        <v>0</v>
      </c>
      <c r="CR20" s="47"/>
    </row>
    <row r="21" spans="1:96" ht="17.25" customHeight="1">
      <c r="A21" s="36"/>
      <c r="B21" s="36"/>
      <c r="C21" s="19" t="s">
        <v>187</v>
      </c>
      <c r="D21" s="19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>
        <f t="shared" si="0"/>
        <v>0</v>
      </c>
      <c r="CR21" s="47"/>
    </row>
    <row r="22" spans="1:96" ht="17.25" customHeight="1">
      <c r="A22" s="36"/>
      <c r="B22" s="36"/>
      <c r="C22" s="43" t="s">
        <v>188</v>
      </c>
      <c r="D22" s="43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>
        <f t="shared" si="0"/>
        <v>0</v>
      </c>
      <c r="CR22" s="47"/>
    </row>
    <row r="23" spans="1:96" ht="17.25" customHeight="1">
      <c r="A23" s="36"/>
      <c r="B23" s="36"/>
      <c r="C23" s="19" t="s">
        <v>189</v>
      </c>
      <c r="D23" s="19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>
        <f t="shared" si="0"/>
        <v>0</v>
      </c>
      <c r="CR23" s="47"/>
    </row>
    <row r="24" spans="1:96" ht="17.25" customHeight="1">
      <c r="A24" s="36"/>
      <c r="B24" s="36"/>
      <c r="C24" s="19" t="s">
        <v>190</v>
      </c>
      <c r="D24" s="19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>
        <f t="shared" si="0"/>
        <v>0</v>
      </c>
      <c r="CR24" s="47"/>
    </row>
    <row r="25" spans="1:96" ht="17.25" customHeight="1">
      <c r="A25" s="36"/>
      <c r="B25" s="36"/>
      <c r="C25" s="19" t="s">
        <v>191</v>
      </c>
      <c r="D25" s="19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>
        <f t="shared" si="0"/>
        <v>0</v>
      </c>
      <c r="CR25" s="47"/>
    </row>
    <row r="26" spans="1:96" ht="17.25" customHeight="1">
      <c r="A26" s="36"/>
      <c r="B26" s="36"/>
      <c r="C26" s="19" t="s">
        <v>192</v>
      </c>
      <c r="D26" s="19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>
        <f t="shared" si="0"/>
        <v>0</v>
      </c>
      <c r="CR26" s="47"/>
    </row>
    <row r="27" spans="1:96" ht="17.25" customHeight="1">
      <c r="A27" s="36"/>
      <c r="B27" s="36"/>
      <c r="C27" s="19" t="s">
        <v>193</v>
      </c>
      <c r="D27" s="19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>
        <f t="shared" si="0"/>
        <v>0</v>
      </c>
      <c r="CR27" s="47"/>
    </row>
    <row r="28" spans="1:96" ht="17.25" customHeight="1">
      <c r="A28" s="36"/>
      <c r="B28" s="36"/>
      <c r="C28" s="20" t="s">
        <v>194</v>
      </c>
      <c r="D28" s="20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>
        <f t="shared" si="0"/>
        <v>0</v>
      </c>
      <c r="CR28" s="47"/>
    </row>
    <row r="29" spans="1:96" ht="17.25" customHeight="1">
      <c r="A29" s="36"/>
      <c r="B29" s="36"/>
      <c r="C29" s="20" t="s">
        <v>195</v>
      </c>
      <c r="D29" s="20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>
        <f t="shared" si="0"/>
        <v>0</v>
      </c>
      <c r="CR29" s="47"/>
    </row>
    <row r="30" spans="1:96" ht="17.25" customHeight="1">
      <c r="A30" s="36"/>
      <c r="B30" s="36"/>
      <c r="C30" s="20" t="s">
        <v>196</v>
      </c>
      <c r="D30" s="20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>
        <f t="shared" si="0"/>
        <v>0</v>
      </c>
      <c r="CR30" s="47"/>
    </row>
    <row r="31" spans="1:96" ht="17.25" customHeight="1">
      <c r="A31" s="36"/>
      <c r="B31" s="36"/>
      <c r="C31" s="19" t="s">
        <v>197</v>
      </c>
      <c r="D31" s="19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>
        <f t="shared" si="0"/>
        <v>0</v>
      </c>
      <c r="CR31" s="47"/>
    </row>
    <row r="32" spans="1:96" ht="17.25" customHeight="1">
      <c r="A32" s="36"/>
      <c r="B32" s="36"/>
      <c r="C32" s="19" t="s">
        <v>198</v>
      </c>
      <c r="D32" s="19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>
        <f t="shared" si="0"/>
        <v>0</v>
      </c>
      <c r="CR32" s="47"/>
    </row>
    <row r="33" spans="1:96" ht="17.25" customHeight="1">
      <c r="A33" s="36"/>
      <c r="B33" s="36"/>
      <c r="C33" s="19" t="s">
        <v>199</v>
      </c>
      <c r="D33" s="19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>
        <f t="shared" si="0"/>
        <v>0</v>
      </c>
      <c r="CR33" s="47"/>
    </row>
    <row r="34" spans="1:96" ht="17.25" customHeight="1">
      <c r="C34" s="19" t="s">
        <v>200</v>
      </c>
      <c r="D34" s="19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>
        <f t="shared" si="0"/>
        <v>0</v>
      </c>
      <c r="CR34" s="47"/>
    </row>
    <row r="35" spans="1:96" ht="17.25" customHeight="1">
      <c r="C35" s="19" t="s">
        <v>201</v>
      </c>
      <c r="D35" s="19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>
        <f t="shared" si="0"/>
        <v>0</v>
      </c>
      <c r="CR35" s="47"/>
    </row>
    <row r="36" spans="1:96" ht="17.25" customHeight="1">
      <c r="C36" s="19" t="s">
        <v>202</v>
      </c>
      <c r="D36" s="19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>
        <f t="shared" si="0"/>
        <v>0</v>
      </c>
      <c r="CR36" s="47"/>
    </row>
    <row r="37" spans="1:96" ht="17.25" customHeight="1">
      <c r="C37" s="19" t="s">
        <v>203</v>
      </c>
      <c r="D37" s="19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>
        <f t="shared" si="0"/>
        <v>0</v>
      </c>
      <c r="CR37" s="47"/>
    </row>
    <row r="38" spans="1:96">
      <c r="C38" s="19" t="s">
        <v>204</v>
      </c>
      <c r="D38" s="19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>
        <f t="shared" si="0"/>
        <v>0</v>
      </c>
      <c r="CR38" s="47"/>
    </row>
    <row r="39" spans="1:96">
      <c r="A39" s="38">
        <v>1240100100</v>
      </c>
      <c r="B39" s="38"/>
      <c r="C39" s="39" t="s">
        <v>27</v>
      </c>
      <c r="D39" s="39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>
        <f t="shared" si="0"/>
        <v>0</v>
      </c>
      <c r="CR39" s="47"/>
    </row>
    <row r="40" spans="1:96">
      <c r="A40" s="41"/>
      <c r="B40" s="41"/>
      <c r="C40" s="42" t="s">
        <v>140</v>
      </c>
      <c r="D40" s="42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>
        <f t="shared" si="0"/>
        <v>0</v>
      </c>
      <c r="CR40" s="47"/>
    </row>
    <row r="41" spans="1:96">
      <c r="C41" s="20"/>
      <c r="D41" s="20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>
        <f t="shared" si="0"/>
        <v>0</v>
      </c>
      <c r="CR41" s="47"/>
    </row>
    <row r="42" spans="1:96">
      <c r="A42" s="36"/>
      <c r="B42" s="36"/>
      <c r="C42" s="20"/>
      <c r="D42" s="20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>
        <f t="shared" si="0"/>
        <v>0</v>
      </c>
      <c r="CR42" s="47"/>
    </row>
    <row r="43" spans="1:96">
      <c r="C43" s="25" t="s">
        <v>28</v>
      </c>
      <c r="D43" s="25"/>
      <c r="E43" s="26">
        <f t="shared" ref="E43:BP43" si="1">SUM(E10:E42)</f>
        <v>0</v>
      </c>
      <c r="F43" s="26">
        <f t="shared" si="1"/>
        <v>0</v>
      </c>
      <c r="G43" s="26">
        <f t="shared" si="1"/>
        <v>0</v>
      </c>
      <c r="H43" s="26">
        <f t="shared" si="1"/>
        <v>0</v>
      </c>
      <c r="I43" s="26">
        <f t="shared" si="1"/>
        <v>0</v>
      </c>
      <c r="J43" s="26">
        <f t="shared" si="1"/>
        <v>0</v>
      </c>
      <c r="K43" s="26">
        <f t="shared" si="1"/>
        <v>0</v>
      </c>
      <c r="L43" s="26">
        <f t="shared" si="1"/>
        <v>0</v>
      </c>
      <c r="M43" s="26">
        <f t="shared" si="1"/>
        <v>0</v>
      </c>
      <c r="N43" s="26">
        <f t="shared" si="1"/>
        <v>0</v>
      </c>
      <c r="O43" s="26">
        <f t="shared" si="1"/>
        <v>0</v>
      </c>
      <c r="P43" s="26">
        <f t="shared" si="1"/>
        <v>0</v>
      </c>
      <c r="Q43" s="26">
        <f t="shared" si="1"/>
        <v>0</v>
      </c>
      <c r="R43" s="26">
        <f t="shared" si="1"/>
        <v>0</v>
      </c>
      <c r="S43" s="26">
        <f t="shared" si="1"/>
        <v>0</v>
      </c>
      <c r="T43" s="26">
        <f t="shared" si="1"/>
        <v>0</v>
      </c>
      <c r="U43" s="26">
        <f t="shared" si="1"/>
        <v>0</v>
      </c>
      <c r="V43" s="26">
        <f t="shared" si="1"/>
        <v>0</v>
      </c>
      <c r="W43" s="26">
        <f t="shared" si="1"/>
        <v>0</v>
      </c>
      <c r="X43" s="26">
        <f t="shared" si="1"/>
        <v>0</v>
      </c>
      <c r="Y43" s="26">
        <f t="shared" si="1"/>
        <v>0</v>
      </c>
      <c r="Z43" s="26">
        <f t="shared" si="1"/>
        <v>0</v>
      </c>
      <c r="AA43" s="26">
        <f t="shared" si="1"/>
        <v>0</v>
      </c>
      <c r="AB43" s="26">
        <f t="shared" si="1"/>
        <v>0</v>
      </c>
      <c r="AC43" s="26">
        <f t="shared" si="1"/>
        <v>0</v>
      </c>
      <c r="AD43" s="26">
        <f t="shared" si="1"/>
        <v>0</v>
      </c>
      <c r="AE43" s="26">
        <f t="shared" si="1"/>
        <v>0</v>
      </c>
      <c r="AF43" s="26">
        <f t="shared" si="1"/>
        <v>0</v>
      </c>
      <c r="AG43" s="26">
        <f t="shared" si="1"/>
        <v>0</v>
      </c>
      <c r="AH43" s="26">
        <f t="shared" si="1"/>
        <v>0</v>
      </c>
      <c r="AI43" s="26">
        <f t="shared" si="1"/>
        <v>0</v>
      </c>
      <c r="AJ43" s="26">
        <f t="shared" si="1"/>
        <v>0</v>
      </c>
      <c r="AK43" s="26">
        <f t="shared" si="1"/>
        <v>0</v>
      </c>
      <c r="AL43" s="26">
        <f t="shared" si="1"/>
        <v>0</v>
      </c>
      <c r="AM43" s="26">
        <f t="shared" si="1"/>
        <v>0</v>
      </c>
      <c r="AN43" s="26">
        <f t="shared" si="1"/>
        <v>0</v>
      </c>
      <c r="AO43" s="26">
        <f t="shared" si="1"/>
        <v>0</v>
      </c>
      <c r="AP43" s="26">
        <f t="shared" si="1"/>
        <v>0</v>
      </c>
      <c r="AQ43" s="26">
        <f t="shared" si="1"/>
        <v>0</v>
      </c>
      <c r="AR43" s="26">
        <f t="shared" si="1"/>
        <v>0</v>
      </c>
      <c r="AS43" s="26">
        <f t="shared" si="1"/>
        <v>0</v>
      </c>
      <c r="AT43" s="26">
        <f t="shared" si="1"/>
        <v>0</v>
      </c>
      <c r="AU43" s="26">
        <f t="shared" si="1"/>
        <v>0</v>
      </c>
      <c r="AV43" s="26">
        <f t="shared" si="1"/>
        <v>0</v>
      </c>
      <c r="AW43" s="26">
        <f t="shared" si="1"/>
        <v>0</v>
      </c>
      <c r="AX43" s="26">
        <f t="shared" si="1"/>
        <v>0</v>
      </c>
      <c r="AY43" s="26">
        <f t="shared" si="1"/>
        <v>0</v>
      </c>
      <c r="AZ43" s="26">
        <f t="shared" si="1"/>
        <v>0</v>
      </c>
      <c r="BA43" s="26">
        <f t="shared" si="1"/>
        <v>0</v>
      </c>
      <c r="BB43" s="26">
        <f t="shared" si="1"/>
        <v>0</v>
      </c>
      <c r="BC43" s="26">
        <f t="shared" si="1"/>
        <v>0</v>
      </c>
      <c r="BD43" s="26">
        <f t="shared" si="1"/>
        <v>0</v>
      </c>
      <c r="BE43" s="26">
        <f t="shared" si="1"/>
        <v>0</v>
      </c>
      <c r="BF43" s="26">
        <f t="shared" si="1"/>
        <v>0</v>
      </c>
      <c r="BG43" s="26">
        <f t="shared" si="1"/>
        <v>0</v>
      </c>
      <c r="BH43" s="26">
        <f t="shared" si="1"/>
        <v>0</v>
      </c>
      <c r="BI43" s="26">
        <f t="shared" si="1"/>
        <v>0</v>
      </c>
      <c r="BJ43" s="26">
        <f t="shared" si="1"/>
        <v>0</v>
      </c>
      <c r="BK43" s="26">
        <f t="shared" si="1"/>
        <v>0</v>
      </c>
      <c r="BL43" s="26">
        <f t="shared" si="1"/>
        <v>0</v>
      </c>
      <c r="BM43" s="26">
        <f t="shared" si="1"/>
        <v>0</v>
      </c>
      <c r="BN43" s="26">
        <f t="shared" si="1"/>
        <v>0</v>
      </c>
      <c r="BO43" s="26">
        <f t="shared" si="1"/>
        <v>0</v>
      </c>
      <c r="BP43" s="26">
        <f t="shared" si="1"/>
        <v>0</v>
      </c>
      <c r="BQ43" s="26">
        <f t="shared" ref="BQ43:CP43" si="2">SUM(BQ10:BQ42)</f>
        <v>0</v>
      </c>
      <c r="BR43" s="26">
        <f t="shared" si="2"/>
        <v>0</v>
      </c>
      <c r="BS43" s="26">
        <f t="shared" si="2"/>
        <v>0</v>
      </c>
      <c r="BT43" s="26">
        <f t="shared" si="2"/>
        <v>0</v>
      </c>
      <c r="BU43" s="26">
        <f t="shared" si="2"/>
        <v>0</v>
      </c>
      <c r="BV43" s="26">
        <f t="shared" si="2"/>
        <v>0</v>
      </c>
      <c r="BW43" s="26">
        <f t="shared" si="2"/>
        <v>0</v>
      </c>
      <c r="BX43" s="26">
        <f t="shared" si="2"/>
        <v>0</v>
      </c>
      <c r="BY43" s="26">
        <f t="shared" si="2"/>
        <v>0</v>
      </c>
      <c r="BZ43" s="26">
        <f t="shared" si="2"/>
        <v>0</v>
      </c>
      <c r="CA43" s="26">
        <f t="shared" si="2"/>
        <v>0</v>
      </c>
      <c r="CB43" s="26">
        <f t="shared" si="2"/>
        <v>0</v>
      </c>
      <c r="CC43" s="26">
        <f t="shared" si="2"/>
        <v>0</v>
      </c>
      <c r="CD43" s="26">
        <f t="shared" si="2"/>
        <v>0</v>
      </c>
      <c r="CE43" s="26">
        <f t="shared" si="2"/>
        <v>0</v>
      </c>
      <c r="CF43" s="26">
        <f t="shared" si="2"/>
        <v>0</v>
      </c>
      <c r="CG43" s="26">
        <f t="shared" si="2"/>
        <v>0</v>
      </c>
      <c r="CH43" s="26">
        <f t="shared" si="2"/>
        <v>0</v>
      </c>
      <c r="CI43" s="26">
        <f t="shared" si="2"/>
        <v>0</v>
      </c>
      <c r="CJ43" s="26">
        <f t="shared" si="2"/>
        <v>0</v>
      </c>
      <c r="CK43" s="26">
        <f t="shared" si="2"/>
        <v>0</v>
      </c>
      <c r="CL43" s="26">
        <f t="shared" si="2"/>
        <v>0</v>
      </c>
      <c r="CM43" s="26">
        <f t="shared" si="2"/>
        <v>0</v>
      </c>
      <c r="CN43" s="26">
        <f t="shared" si="2"/>
        <v>0</v>
      </c>
      <c r="CO43" s="26">
        <f t="shared" si="2"/>
        <v>0</v>
      </c>
      <c r="CP43" s="26">
        <f t="shared" si="2"/>
        <v>0</v>
      </c>
      <c r="CQ43" s="26">
        <f>SUM(CQ10:CQ42)</f>
        <v>0</v>
      </c>
      <c r="CR43" s="26">
        <f>SUM(CR10:CR42)</f>
        <v>0</v>
      </c>
    </row>
    <row r="44" spans="1:96">
      <c r="A44" s="44"/>
      <c r="B44" s="44"/>
      <c r="C44" s="44"/>
      <c r="D44" s="44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</row>
    <row r="45" spans="1:96">
      <c r="A45" s="44"/>
      <c r="B45" s="44"/>
      <c r="C45" s="44"/>
      <c r="D45" s="44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</row>
    <row r="46" spans="1:96" ht="15">
      <c r="C46" s="25" t="s">
        <v>35</v>
      </c>
      <c r="D46" s="25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</row>
    <row r="47" spans="1:96">
      <c r="A47" s="38">
        <v>5120200400</v>
      </c>
      <c r="B47" s="38"/>
      <c r="C47" s="39" t="s">
        <v>36</v>
      </c>
      <c r="D47" s="39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>
        <f t="shared" ref="CQ47:CQ88" si="3">SUM(E47:CP47)</f>
        <v>0</v>
      </c>
      <c r="CR47" s="47"/>
    </row>
    <row r="48" spans="1:96">
      <c r="A48" s="41"/>
      <c r="B48" s="41"/>
      <c r="C48" s="42" t="s">
        <v>139</v>
      </c>
      <c r="D48" s="42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>
        <f t="shared" si="3"/>
        <v>0</v>
      </c>
      <c r="CR48" s="47"/>
    </row>
    <row r="49" spans="1:96">
      <c r="C49" s="19" t="s">
        <v>205</v>
      </c>
      <c r="D49" s="19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>
        <f t="shared" si="3"/>
        <v>0</v>
      </c>
      <c r="CR49" s="47"/>
    </row>
    <row r="50" spans="1:96">
      <c r="A50" s="36"/>
      <c r="B50" s="36"/>
      <c r="C50" s="19" t="s">
        <v>206</v>
      </c>
      <c r="D50" s="19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>
        <f t="shared" si="3"/>
        <v>0</v>
      </c>
      <c r="CR50" s="47"/>
    </row>
    <row r="51" spans="1:96">
      <c r="A51" s="36"/>
      <c r="B51" s="36"/>
      <c r="C51" s="19" t="s">
        <v>207</v>
      </c>
      <c r="D51" s="19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>
        <f t="shared" si="3"/>
        <v>0</v>
      </c>
      <c r="CR51" s="47"/>
    </row>
    <row r="52" spans="1:96" ht="17.25" customHeight="1">
      <c r="A52" s="36"/>
      <c r="B52" s="36"/>
      <c r="C52" s="19" t="s">
        <v>208</v>
      </c>
      <c r="D52" s="19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>
        <f t="shared" si="3"/>
        <v>0</v>
      </c>
      <c r="CR52" s="47"/>
    </row>
    <row r="53" spans="1:96" ht="17.25" customHeight="1">
      <c r="A53" s="36"/>
      <c r="B53" s="36"/>
      <c r="C53" s="19" t="s">
        <v>209</v>
      </c>
      <c r="D53" s="19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>
        <f t="shared" si="3"/>
        <v>0</v>
      </c>
      <c r="CR53" s="47"/>
    </row>
    <row r="54" spans="1:96">
      <c r="A54" s="36"/>
      <c r="B54" s="36"/>
      <c r="C54" s="19" t="s">
        <v>210</v>
      </c>
      <c r="D54" s="19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>
        <f t="shared" si="3"/>
        <v>0</v>
      </c>
      <c r="CR54" s="47"/>
    </row>
    <row r="55" spans="1:96" ht="27">
      <c r="A55" s="36"/>
      <c r="B55" s="36"/>
      <c r="C55" s="19" t="s">
        <v>211</v>
      </c>
      <c r="D55" s="19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>
        <f t="shared" si="3"/>
        <v>0</v>
      </c>
      <c r="CR55" s="47"/>
    </row>
    <row r="56" spans="1:96" ht="17.25" customHeight="1">
      <c r="A56" s="36"/>
      <c r="B56" s="36"/>
      <c r="C56" s="19" t="s">
        <v>212</v>
      </c>
      <c r="D56" s="19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>
        <f t="shared" si="3"/>
        <v>0</v>
      </c>
      <c r="CR56" s="47"/>
    </row>
    <row r="57" spans="1:96" ht="17.25" customHeight="1">
      <c r="A57" s="36"/>
      <c r="B57" s="36"/>
      <c r="C57" s="19" t="s">
        <v>213</v>
      </c>
      <c r="D57" s="19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>
        <f t="shared" si="3"/>
        <v>0</v>
      </c>
      <c r="CR57" s="47"/>
    </row>
    <row r="58" spans="1:96" ht="17.25" customHeight="1">
      <c r="A58" s="36"/>
      <c r="B58" s="36"/>
      <c r="C58" s="21" t="s">
        <v>214</v>
      </c>
      <c r="D58" s="21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>
        <f t="shared" si="3"/>
        <v>0</v>
      </c>
      <c r="CR58" s="47"/>
    </row>
    <row r="59" spans="1:96" ht="17.25" customHeight="1">
      <c r="A59" s="36"/>
      <c r="B59" s="36"/>
      <c r="C59" s="19" t="s">
        <v>215</v>
      </c>
      <c r="D59" s="19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>
        <f t="shared" si="3"/>
        <v>0</v>
      </c>
      <c r="CR59" s="47"/>
    </row>
    <row r="60" spans="1:96" ht="17.25" customHeight="1">
      <c r="A60" s="36"/>
      <c r="B60" s="36"/>
      <c r="C60" s="19" t="s">
        <v>216</v>
      </c>
      <c r="D60" s="19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>
        <f t="shared" si="3"/>
        <v>0</v>
      </c>
      <c r="CR60" s="47"/>
    </row>
    <row r="61" spans="1:96" ht="17.25" customHeight="1">
      <c r="A61" s="36"/>
      <c r="B61" s="36"/>
      <c r="C61" s="19" t="s">
        <v>217</v>
      </c>
      <c r="D61" s="19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>
        <f t="shared" si="3"/>
        <v>0</v>
      </c>
      <c r="CR61" s="47"/>
    </row>
    <row r="62" spans="1:96" ht="17.25" customHeight="1">
      <c r="A62" s="36"/>
      <c r="B62" s="36"/>
      <c r="C62" s="19" t="s">
        <v>218</v>
      </c>
      <c r="D62" s="19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>
        <f t="shared" si="3"/>
        <v>0</v>
      </c>
      <c r="CR62" s="47"/>
    </row>
    <row r="63" spans="1:96" ht="17.25" customHeight="1">
      <c r="A63" s="36"/>
      <c r="B63" s="36"/>
      <c r="C63" s="19" t="s">
        <v>219</v>
      </c>
      <c r="D63" s="19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>
        <f t="shared" si="3"/>
        <v>0</v>
      </c>
      <c r="CR63" s="47"/>
    </row>
    <row r="64" spans="1:96" ht="17.25" customHeight="1">
      <c r="A64" s="36"/>
      <c r="B64" s="36"/>
      <c r="C64" s="19" t="s">
        <v>220</v>
      </c>
      <c r="D64" s="19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>
        <f t="shared" si="3"/>
        <v>0</v>
      </c>
      <c r="CR64" s="47"/>
    </row>
    <row r="65" spans="1:96" ht="17.25" customHeight="1">
      <c r="A65" s="36"/>
      <c r="B65" s="36"/>
      <c r="C65" s="19" t="s">
        <v>221</v>
      </c>
      <c r="D65" s="19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>
        <f t="shared" si="3"/>
        <v>0</v>
      </c>
      <c r="CR65" s="47"/>
    </row>
    <row r="66" spans="1:96" ht="17.25" customHeight="1">
      <c r="C66" s="19" t="s">
        <v>222</v>
      </c>
      <c r="D66" s="19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>
        <f t="shared" si="3"/>
        <v>0</v>
      </c>
      <c r="CR66" s="47"/>
    </row>
    <row r="67" spans="1:96" ht="17.25" customHeight="1">
      <c r="C67" s="19" t="s">
        <v>223</v>
      </c>
      <c r="D67" s="19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>
        <f t="shared" si="3"/>
        <v>0</v>
      </c>
      <c r="CR67" s="47"/>
    </row>
    <row r="68" spans="1:96" ht="17.25" customHeight="1">
      <c r="C68" s="19" t="s">
        <v>224</v>
      </c>
      <c r="D68" s="19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>
        <f t="shared" si="3"/>
        <v>0</v>
      </c>
      <c r="CR68" s="47"/>
    </row>
    <row r="69" spans="1:96" ht="17.25" customHeight="1">
      <c r="C69" s="19" t="s">
        <v>225</v>
      </c>
      <c r="D69" s="19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>
        <f t="shared" si="3"/>
        <v>0</v>
      </c>
      <c r="CR69" s="47"/>
    </row>
    <row r="70" spans="1:96" ht="17.25" customHeight="1">
      <c r="C70" s="19" t="s">
        <v>226</v>
      </c>
      <c r="D70" s="19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>
        <f t="shared" si="3"/>
        <v>0</v>
      </c>
      <c r="CR70" s="47"/>
    </row>
    <row r="71" spans="1:96" ht="17.25" customHeight="1">
      <c r="C71" s="42" t="s">
        <v>188</v>
      </c>
      <c r="D71" s="42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>
        <f t="shared" si="3"/>
        <v>0</v>
      </c>
      <c r="CR71" s="47"/>
    </row>
    <row r="72" spans="1:96" ht="17.25" customHeight="1">
      <c r="C72" s="19" t="s">
        <v>227</v>
      </c>
      <c r="D72" s="19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>
        <f t="shared" si="3"/>
        <v>0</v>
      </c>
      <c r="CR72" s="47"/>
    </row>
    <row r="73" spans="1:96" ht="17.25" customHeight="1">
      <c r="C73" s="19" t="s">
        <v>228</v>
      </c>
      <c r="D73" s="19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>
        <f t="shared" si="3"/>
        <v>0</v>
      </c>
      <c r="CR73" s="47"/>
    </row>
    <row r="74" spans="1:96" ht="17.25" customHeight="1">
      <c r="C74" s="19" t="s">
        <v>229</v>
      </c>
      <c r="D74" s="19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>
        <f t="shared" si="3"/>
        <v>0</v>
      </c>
      <c r="CR74" s="47"/>
    </row>
    <row r="75" spans="1:96" ht="17.25" customHeight="1">
      <c r="C75" s="19" t="s">
        <v>230</v>
      </c>
      <c r="D75" s="19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>
        <f t="shared" si="3"/>
        <v>0</v>
      </c>
      <c r="CR75" s="47"/>
    </row>
    <row r="76" spans="1:96" ht="17.25" customHeight="1">
      <c r="C76" s="19" t="s">
        <v>231</v>
      </c>
      <c r="D76" s="19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>
        <f t="shared" si="3"/>
        <v>0</v>
      </c>
      <c r="CR76" s="47"/>
    </row>
    <row r="77" spans="1:96" ht="17.25" customHeight="1">
      <c r="C77" s="19" t="s">
        <v>232</v>
      </c>
      <c r="D77" s="19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>
        <f t="shared" si="3"/>
        <v>0</v>
      </c>
      <c r="CR77" s="47"/>
    </row>
    <row r="78" spans="1:96" ht="17.25" customHeight="1">
      <c r="C78" s="19" t="s">
        <v>233</v>
      </c>
      <c r="D78" s="19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>
        <f t="shared" si="3"/>
        <v>0</v>
      </c>
      <c r="CR78" s="47"/>
    </row>
    <row r="79" spans="1:96" ht="17.25" customHeight="1">
      <c r="C79" s="19" t="s">
        <v>234</v>
      </c>
      <c r="D79" s="19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>
        <f t="shared" si="3"/>
        <v>0</v>
      </c>
      <c r="CR79" s="47"/>
    </row>
    <row r="80" spans="1:96">
      <c r="C80" s="56" t="s">
        <v>235</v>
      </c>
      <c r="D80" s="56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>
        <f t="shared" si="3"/>
        <v>0</v>
      </c>
      <c r="CR80" s="47"/>
    </row>
    <row r="81" spans="1:96">
      <c r="A81" s="38">
        <v>5120201000</v>
      </c>
      <c r="B81" s="38"/>
      <c r="C81" s="39" t="s">
        <v>40</v>
      </c>
      <c r="D81" s="39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>
        <f t="shared" si="3"/>
        <v>0</v>
      </c>
      <c r="CR81" s="47"/>
    </row>
    <row r="82" spans="1:96">
      <c r="A82" s="41"/>
      <c r="B82" s="41"/>
      <c r="C82" s="42" t="s">
        <v>188</v>
      </c>
      <c r="D82" s="42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>
        <f t="shared" si="3"/>
        <v>0</v>
      </c>
      <c r="CR82" s="47"/>
    </row>
    <row r="83" spans="1:96">
      <c r="C83" s="19" t="s">
        <v>236</v>
      </c>
      <c r="D83" s="19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>
        <f t="shared" si="3"/>
        <v>0</v>
      </c>
      <c r="CR83" s="47"/>
    </row>
    <row r="84" spans="1:96">
      <c r="A84" s="36"/>
      <c r="B84" s="36"/>
      <c r="C84" s="20"/>
      <c r="D84" s="20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7"/>
      <c r="CQ84" s="47">
        <f t="shared" si="3"/>
        <v>0</v>
      </c>
      <c r="CR84" s="47"/>
    </row>
    <row r="85" spans="1:96">
      <c r="A85" s="38">
        <v>5120201200</v>
      </c>
      <c r="B85" s="38"/>
      <c r="C85" s="39" t="s">
        <v>41</v>
      </c>
      <c r="D85" s="39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>
        <f t="shared" si="3"/>
        <v>0</v>
      </c>
      <c r="CR85" s="47"/>
    </row>
    <row r="86" spans="1:96">
      <c r="A86" s="41"/>
      <c r="B86" s="41"/>
      <c r="C86" s="42" t="s">
        <v>140</v>
      </c>
      <c r="D86" s="42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>
        <f t="shared" si="3"/>
        <v>0</v>
      </c>
      <c r="CR86" s="47"/>
    </row>
    <row r="87" spans="1:96">
      <c r="C87" s="19" t="s">
        <v>237</v>
      </c>
      <c r="D87" s="19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>
        <f t="shared" si="3"/>
        <v>0</v>
      </c>
      <c r="CR87" s="47"/>
    </row>
    <row r="88" spans="1:96">
      <c r="A88" s="36"/>
      <c r="B88" s="36"/>
      <c r="C88" s="20"/>
      <c r="D88" s="20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>
        <f t="shared" si="3"/>
        <v>0</v>
      </c>
      <c r="CR88" s="47"/>
    </row>
    <row r="89" spans="1:96">
      <c r="C89" s="25" t="s">
        <v>42</v>
      </c>
      <c r="D89" s="25"/>
      <c r="E89" s="26">
        <f t="shared" ref="E89:BP89" si="4">SUM(E47:E88)</f>
        <v>0</v>
      </c>
      <c r="F89" s="26">
        <f t="shared" si="4"/>
        <v>0</v>
      </c>
      <c r="G89" s="26">
        <f t="shared" si="4"/>
        <v>0</v>
      </c>
      <c r="H89" s="26">
        <f t="shared" si="4"/>
        <v>0</v>
      </c>
      <c r="I89" s="26">
        <f t="shared" si="4"/>
        <v>0</v>
      </c>
      <c r="J89" s="26">
        <f t="shared" si="4"/>
        <v>0</v>
      </c>
      <c r="K89" s="26">
        <f t="shared" si="4"/>
        <v>0</v>
      </c>
      <c r="L89" s="26">
        <f t="shared" si="4"/>
        <v>0</v>
      </c>
      <c r="M89" s="26">
        <f t="shared" si="4"/>
        <v>0</v>
      </c>
      <c r="N89" s="26">
        <f t="shared" si="4"/>
        <v>0</v>
      </c>
      <c r="O89" s="26">
        <f t="shared" si="4"/>
        <v>0</v>
      </c>
      <c r="P89" s="26">
        <f t="shared" si="4"/>
        <v>0</v>
      </c>
      <c r="Q89" s="26">
        <f t="shared" si="4"/>
        <v>0</v>
      </c>
      <c r="R89" s="26">
        <f t="shared" si="4"/>
        <v>0</v>
      </c>
      <c r="S89" s="26">
        <f t="shared" si="4"/>
        <v>0</v>
      </c>
      <c r="T89" s="26">
        <f t="shared" si="4"/>
        <v>0</v>
      </c>
      <c r="U89" s="26">
        <f t="shared" si="4"/>
        <v>0</v>
      </c>
      <c r="V89" s="26">
        <f t="shared" si="4"/>
        <v>0</v>
      </c>
      <c r="W89" s="26">
        <f t="shared" si="4"/>
        <v>0</v>
      </c>
      <c r="X89" s="26">
        <f t="shared" si="4"/>
        <v>0</v>
      </c>
      <c r="Y89" s="26">
        <f t="shared" si="4"/>
        <v>0</v>
      </c>
      <c r="Z89" s="26">
        <f t="shared" si="4"/>
        <v>0</v>
      </c>
      <c r="AA89" s="26">
        <f t="shared" si="4"/>
        <v>0</v>
      </c>
      <c r="AB89" s="26">
        <f t="shared" si="4"/>
        <v>0</v>
      </c>
      <c r="AC89" s="26">
        <f t="shared" si="4"/>
        <v>0</v>
      </c>
      <c r="AD89" s="26">
        <f t="shared" si="4"/>
        <v>0</v>
      </c>
      <c r="AE89" s="26">
        <f t="shared" si="4"/>
        <v>0</v>
      </c>
      <c r="AF89" s="26">
        <f t="shared" si="4"/>
        <v>0</v>
      </c>
      <c r="AG89" s="26">
        <f t="shared" si="4"/>
        <v>0</v>
      </c>
      <c r="AH89" s="26">
        <f t="shared" si="4"/>
        <v>0</v>
      </c>
      <c r="AI89" s="26">
        <f t="shared" si="4"/>
        <v>0</v>
      </c>
      <c r="AJ89" s="26">
        <f t="shared" si="4"/>
        <v>0</v>
      </c>
      <c r="AK89" s="26">
        <f t="shared" si="4"/>
        <v>0</v>
      </c>
      <c r="AL89" s="26">
        <f t="shared" si="4"/>
        <v>0</v>
      </c>
      <c r="AM89" s="26">
        <f t="shared" si="4"/>
        <v>0</v>
      </c>
      <c r="AN89" s="26">
        <f t="shared" si="4"/>
        <v>0</v>
      </c>
      <c r="AO89" s="26">
        <f t="shared" si="4"/>
        <v>0</v>
      </c>
      <c r="AP89" s="26">
        <f t="shared" si="4"/>
        <v>0</v>
      </c>
      <c r="AQ89" s="26">
        <f t="shared" si="4"/>
        <v>0</v>
      </c>
      <c r="AR89" s="26">
        <f t="shared" si="4"/>
        <v>0</v>
      </c>
      <c r="AS89" s="26">
        <f t="shared" si="4"/>
        <v>0</v>
      </c>
      <c r="AT89" s="26">
        <f t="shared" si="4"/>
        <v>0</v>
      </c>
      <c r="AU89" s="26">
        <f t="shared" si="4"/>
        <v>0</v>
      </c>
      <c r="AV89" s="26">
        <f t="shared" si="4"/>
        <v>0</v>
      </c>
      <c r="AW89" s="26">
        <f t="shared" si="4"/>
        <v>0</v>
      </c>
      <c r="AX89" s="26">
        <f t="shared" si="4"/>
        <v>0</v>
      </c>
      <c r="AY89" s="26">
        <f t="shared" si="4"/>
        <v>0</v>
      </c>
      <c r="AZ89" s="26">
        <f t="shared" si="4"/>
        <v>0</v>
      </c>
      <c r="BA89" s="26">
        <f t="shared" si="4"/>
        <v>0</v>
      </c>
      <c r="BB89" s="26">
        <f t="shared" si="4"/>
        <v>0</v>
      </c>
      <c r="BC89" s="26">
        <f t="shared" si="4"/>
        <v>0</v>
      </c>
      <c r="BD89" s="26">
        <f t="shared" si="4"/>
        <v>0</v>
      </c>
      <c r="BE89" s="26">
        <f t="shared" si="4"/>
        <v>0</v>
      </c>
      <c r="BF89" s="26">
        <f t="shared" si="4"/>
        <v>0</v>
      </c>
      <c r="BG89" s="26">
        <f t="shared" si="4"/>
        <v>0</v>
      </c>
      <c r="BH89" s="26">
        <f t="shared" si="4"/>
        <v>0</v>
      </c>
      <c r="BI89" s="26">
        <f t="shared" si="4"/>
        <v>0</v>
      </c>
      <c r="BJ89" s="26">
        <f t="shared" si="4"/>
        <v>0</v>
      </c>
      <c r="BK89" s="26">
        <f t="shared" si="4"/>
        <v>0</v>
      </c>
      <c r="BL89" s="26">
        <f t="shared" si="4"/>
        <v>0</v>
      </c>
      <c r="BM89" s="26">
        <f t="shared" si="4"/>
        <v>0</v>
      </c>
      <c r="BN89" s="26">
        <f t="shared" si="4"/>
        <v>0</v>
      </c>
      <c r="BO89" s="26">
        <f t="shared" si="4"/>
        <v>0</v>
      </c>
      <c r="BP89" s="26">
        <f t="shared" si="4"/>
        <v>0</v>
      </c>
      <c r="BQ89" s="26">
        <f t="shared" ref="BQ89:CP89" si="5">SUM(BQ47:BQ88)</f>
        <v>0</v>
      </c>
      <c r="BR89" s="26">
        <f t="shared" si="5"/>
        <v>0</v>
      </c>
      <c r="BS89" s="26">
        <f t="shared" si="5"/>
        <v>0</v>
      </c>
      <c r="BT89" s="26">
        <f t="shared" si="5"/>
        <v>0</v>
      </c>
      <c r="BU89" s="26">
        <f t="shared" si="5"/>
        <v>0</v>
      </c>
      <c r="BV89" s="26">
        <f t="shared" si="5"/>
        <v>0</v>
      </c>
      <c r="BW89" s="26">
        <f t="shared" si="5"/>
        <v>0</v>
      </c>
      <c r="BX89" s="26">
        <f t="shared" si="5"/>
        <v>0</v>
      </c>
      <c r="BY89" s="26">
        <f t="shared" si="5"/>
        <v>0</v>
      </c>
      <c r="BZ89" s="26">
        <f t="shared" si="5"/>
        <v>0</v>
      </c>
      <c r="CA89" s="26">
        <f t="shared" si="5"/>
        <v>0</v>
      </c>
      <c r="CB89" s="26">
        <f t="shared" si="5"/>
        <v>0</v>
      </c>
      <c r="CC89" s="26">
        <f t="shared" si="5"/>
        <v>0</v>
      </c>
      <c r="CD89" s="26">
        <f t="shared" si="5"/>
        <v>0</v>
      </c>
      <c r="CE89" s="26">
        <f t="shared" si="5"/>
        <v>0</v>
      </c>
      <c r="CF89" s="26">
        <f t="shared" si="5"/>
        <v>0</v>
      </c>
      <c r="CG89" s="26">
        <f t="shared" si="5"/>
        <v>0</v>
      </c>
      <c r="CH89" s="26">
        <f t="shared" si="5"/>
        <v>0</v>
      </c>
      <c r="CI89" s="26">
        <f t="shared" si="5"/>
        <v>0</v>
      </c>
      <c r="CJ89" s="26">
        <f t="shared" si="5"/>
        <v>0</v>
      </c>
      <c r="CK89" s="26">
        <f t="shared" si="5"/>
        <v>0</v>
      </c>
      <c r="CL89" s="26">
        <f t="shared" si="5"/>
        <v>0</v>
      </c>
      <c r="CM89" s="26">
        <f t="shared" si="5"/>
        <v>0</v>
      </c>
      <c r="CN89" s="26">
        <f t="shared" si="5"/>
        <v>0</v>
      </c>
      <c r="CO89" s="26">
        <f t="shared" si="5"/>
        <v>0</v>
      </c>
      <c r="CP89" s="26">
        <f t="shared" si="5"/>
        <v>0</v>
      </c>
      <c r="CQ89" s="26">
        <f>SUM(CQ47:CQ88)</f>
        <v>0</v>
      </c>
      <c r="CR89" s="26">
        <f>SUM(CR47:CR88)</f>
        <v>0</v>
      </c>
    </row>
    <row r="90" spans="1:96">
      <c r="C90" s="46"/>
      <c r="D90" s="46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</row>
    <row r="91" spans="1:96" ht="15">
      <c r="C91" s="25" t="s">
        <v>51</v>
      </c>
      <c r="D91" s="25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</row>
    <row r="92" spans="1:96">
      <c r="A92" s="38">
        <v>5120400600</v>
      </c>
      <c r="B92" s="38"/>
      <c r="C92" s="39" t="s">
        <v>238</v>
      </c>
      <c r="D92" s="39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>
        <f t="shared" ref="CQ92:CQ98" si="6">SUM(E92:CP92)</f>
        <v>0</v>
      </c>
      <c r="CR92" s="47"/>
    </row>
    <row r="93" spans="1:96">
      <c r="A93" s="41"/>
      <c r="B93" s="41"/>
      <c r="C93" s="42" t="s">
        <v>188</v>
      </c>
      <c r="D93" s="42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>
        <f t="shared" si="6"/>
        <v>0</v>
      </c>
      <c r="CR93" s="47"/>
    </row>
    <row r="94" spans="1:96">
      <c r="C94" s="19" t="s">
        <v>239</v>
      </c>
      <c r="D94" s="19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7">
        <f t="shared" si="6"/>
        <v>0</v>
      </c>
      <c r="CR94" s="47"/>
    </row>
    <row r="95" spans="1:96">
      <c r="C95" s="19" t="s">
        <v>240</v>
      </c>
      <c r="D95" s="19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/>
      <c r="CN95" s="47"/>
      <c r="CO95" s="47"/>
      <c r="CP95" s="47"/>
      <c r="CQ95" s="47">
        <f t="shared" si="6"/>
        <v>0</v>
      </c>
      <c r="CR95" s="47"/>
    </row>
    <row r="96" spans="1:96">
      <c r="C96" s="19" t="s">
        <v>241</v>
      </c>
      <c r="D96" s="19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>
        <f t="shared" si="6"/>
        <v>0</v>
      </c>
      <c r="CR96" s="47"/>
    </row>
    <row r="97" spans="1:96">
      <c r="C97" s="19" t="s">
        <v>242</v>
      </c>
      <c r="D97" s="19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/>
      <c r="CN97" s="47"/>
      <c r="CO97" s="47"/>
      <c r="CP97" s="47"/>
      <c r="CQ97" s="47">
        <f t="shared" si="6"/>
        <v>0</v>
      </c>
      <c r="CR97" s="47"/>
    </row>
    <row r="98" spans="1:96">
      <c r="C98" s="19"/>
      <c r="D98" s="62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7">
        <f t="shared" si="6"/>
        <v>0</v>
      </c>
      <c r="CR98" s="40"/>
    </row>
    <row r="99" spans="1:96">
      <c r="C99" s="25" t="s">
        <v>82</v>
      </c>
      <c r="D99" s="25"/>
      <c r="E99" s="26">
        <f t="shared" ref="E99:BP99" si="7">SUM(E92:E98)</f>
        <v>0</v>
      </c>
      <c r="F99" s="26">
        <f t="shared" si="7"/>
        <v>0</v>
      </c>
      <c r="G99" s="26">
        <f t="shared" si="7"/>
        <v>0</v>
      </c>
      <c r="H99" s="26">
        <f t="shared" si="7"/>
        <v>0</v>
      </c>
      <c r="I99" s="26">
        <f t="shared" si="7"/>
        <v>0</v>
      </c>
      <c r="J99" s="26">
        <f t="shared" si="7"/>
        <v>0</v>
      </c>
      <c r="K99" s="26">
        <f t="shared" si="7"/>
        <v>0</v>
      </c>
      <c r="L99" s="26">
        <f t="shared" si="7"/>
        <v>0</v>
      </c>
      <c r="M99" s="26">
        <f t="shared" si="7"/>
        <v>0</v>
      </c>
      <c r="N99" s="26">
        <f t="shared" si="7"/>
        <v>0</v>
      </c>
      <c r="O99" s="26">
        <f t="shared" si="7"/>
        <v>0</v>
      </c>
      <c r="P99" s="26">
        <f t="shared" si="7"/>
        <v>0</v>
      </c>
      <c r="Q99" s="26">
        <f t="shared" si="7"/>
        <v>0</v>
      </c>
      <c r="R99" s="26">
        <f t="shared" si="7"/>
        <v>0</v>
      </c>
      <c r="S99" s="26">
        <f t="shared" si="7"/>
        <v>0</v>
      </c>
      <c r="T99" s="26">
        <f t="shared" si="7"/>
        <v>0</v>
      </c>
      <c r="U99" s="26">
        <f t="shared" si="7"/>
        <v>0</v>
      </c>
      <c r="V99" s="26">
        <f t="shared" si="7"/>
        <v>0</v>
      </c>
      <c r="W99" s="26">
        <f t="shared" si="7"/>
        <v>0</v>
      </c>
      <c r="X99" s="26">
        <f t="shared" si="7"/>
        <v>0</v>
      </c>
      <c r="Y99" s="26">
        <f t="shared" si="7"/>
        <v>0</v>
      </c>
      <c r="Z99" s="26">
        <f t="shared" si="7"/>
        <v>0</v>
      </c>
      <c r="AA99" s="26">
        <f t="shared" si="7"/>
        <v>0</v>
      </c>
      <c r="AB99" s="26">
        <f t="shared" si="7"/>
        <v>0</v>
      </c>
      <c r="AC99" s="26">
        <f t="shared" si="7"/>
        <v>0</v>
      </c>
      <c r="AD99" s="26">
        <f t="shared" si="7"/>
        <v>0</v>
      </c>
      <c r="AE99" s="26">
        <f t="shared" si="7"/>
        <v>0</v>
      </c>
      <c r="AF99" s="26">
        <f t="shared" si="7"/>
        <v>0</v>
      </c>
      <c r="AG99" s="26">
        <f t="shared" si="7"/>
        <v>0</v>
      </c>
      <c r="AH99" s="26">
        <f t="shared" si="7"/>
        <v>0</v>
      </c>
      <c r="AI99" s="26">
        <f t="shared" si="7"/>
        <v>0</v>
      </c>
      <c r="AJ99" s="26">
        <f t="shared" si="7"/>
        <v>0</v>
      </c>
      <c r="AK99" s="26">
        <f t="shared" si="7"/>
        <v>0</v>
      </c>
      <c r="AL99" s="26">
        <f t="shared" si="7"/>
        <v>0</v>
      </c>
      <c r="AM99" s="26">
        <f t="shared" si="7"/>
        <v>0</v>
      </c>
      <c r="AN99" s="26">
        <f t="shared" si="7"/>
        <v>0</v>
      </c>
      <c r="AO99" s="26">
        <f t="shared" si="7"/>
        <v>0</v>
      </c>
      <c r="AP99" s="26">
        <f t="shared" si="7"/>
        <v>0</v>
      </c>
      <c r="AQ99" s="26">
        <f t="shared" si="7"/>
        <v>0</v>
      </c>
      <c r="AR99" s="26">
        <f t="shared" si="7"/>
        <v>0</v>
      </c>
      <c r="AS99" s="26">
        <f t="shared" si="7"/>
        <v>0</v>
      </c>
      <c r="AT99" s="26">
        <f t="shared" si="7"/>
        <v>0</v>
      </c>
      <c r="AU99" s="26">
        <f t="shared" si="7"/>
        <v>0</v>
      </c>
      <c r="AV99" s="26">
        <f t="shared" si="7"/>
        <v>0</v>
      </c>
      <c r="AW99" s="26">
        <f t="shared" si="7"/>
        <v>0</v>
      </c>
      <c r="AX99" s="26">
        <f t="shared" si="7"/>
        <v>0</v>
      </c>
      <c r="AY99" s="26">
        <f t="shared" si="7"/>
        <v>0</v>
      </c>
      <c r="AZ99" s="26">
        <f t="shared" si="7"/>
        <v>0</v>
      </c>
      <c r="BA99" s="26">
        <f t="shared" si="7"/>
        <v>0</v>
      </c>
      <c r="BB99" s="26">
        <f t="shared" si="7"/>
        <v>0</v>
      </c>
      <c r="BC99" s="26">
        <f t="shared" si="7"/>
        <v>0</v>
      </c>
      <c r="BD99" s="26">
        <f t="shared" si="7"/>
        <v>0</v>
      </c>
      <c r="BE99" s="26">
        <f t="shared" si="7"/>
        <v>0</v>
      </c>
      <c r="BF99" s="26">
        <f t="shared" si="7"/>
        <v>0</v>
      </c>
      <c r="BG99" s="26">
        <f t="shared" si="7"/>
        <v>0</v>
      </c>
      <c r="BH99" s="26">
        <f t="shared" si="7"/>
        <v>0</v>
      </c>
      <c r="BI99" s="26">
        <f t="shared" si="7"/>
        <v>0</v>
      </c>
      <c r="BJ99" s="26">
        <f t="shared" si="7"/>
        <v>0</v>
      </c>
      <c r="BK99" s="26">
        <f t="shared" si="7"/>
        <v>0</v>
      </c>
      <c r="BL99" s="26">
        <f t="shared" si="7"/>
        <v>0</v>
      </c>
      <c r="BM99" s="26">
        <f t="shared" si="7"/>
        <v>0</v>
      </c>
      <c r="BN99" s="26">
        <f t="shared" si="7"/>
        <v>0</v>
      </c>
      <c r="BO99" s="26">
        <f t="shared" si="7"/>
        <v>0</v>
      </c>
      <c r="BP99" s="26">
        <f t="shared" si="7"/>
        <v>0</v>
      </c>
      <c r="BQ99" s="26">
        <f t="shared" ref="BQ99:CR99" si="8">SUM(BQ92:BQ98)</f>
        <v>0</v>
      </c>
      <c r="BR99" s="26">
        <f t="shared" si="8"/>
        <v>0</v>
      </c>
      <c r="BS99" s="26">
        <f t="shared" si="8"/>
        <v>0</v>
      </c>
      <c r="BT99" s="26">
        <f t="shared" si="8"/>
        <v>0</v>
      </c>
      <c r="BU99" s="26">
        <f t="shared" si="8"/>
        <v>0</v>
      </c>
      <c r="BV99" s="26">
        <f t="shared" si="8"/>
        <v>0</v>
      </c>
      <c r="BW99" s="26">
        <f t="shared" si="8"/>
        <v>0</v>
      </c>
      <c r="BX99" s="26">
        <f t="shared" si="8"/>
        <v>0</v>
      </c>
      <c r="BY99" s="26">
        <f t="shared" si="8"/>
        <v>0</v>
      </c>
      <c r="BZ99" s="26">
        <f t="shared" si="8"/>
        <v>0</v>
      </c>
      <c r="CA99" s="26">
        <f t="shared" si="8"/>
        <v>0</v>
      </c>
      <c r="CB99" s="26">
        <f t="shared" si="8"/>
        <v>0</v>
      </c>
      <c r="CC99" s="26">
        <f t="shared" si="8"/>
        <v>0</v>
      </c>
      <c r="CD99" s="26">
        <f t="shared" si="8"/>
        <v>0</v>
      </c>
      <c r="CE99" s="26">
        <f t="shared" si="8"/>
        <v>0</v>
      </c>
      <c r="CF99" s="26">
        <f t="shared" si="8"/>
        <v>0</v>
      </c>
      <c r="CG99" s="26">
        <f t="shared" si="8"/>
        <v>0</v>
      </c>
      <c r="CH99" s="26">
        <f t="shared" si="8"/>
        <v>0</v>
      </c>
      <c r="CI99" s="26">
        <f t="shared" si="8"/>
        <v>0</v>
      </c>
      <c r="CJ99" s="26">
        <f t="shared" si="8"/>
        <v>0</v>
      </c>
      <c r="CK99" s="26">
        <f t="shared" si="8"/>
        <v>0</v>
      </c>
      <c r="CL99" s="26">
        <f t="shared" si="8"/>
        <v>0</v>
      </c>
      <c r="CM99" s="26">
        <f t="shared" si="8"/>
        <v>0</v>
      </c>
      <c r="CN99" s="26">
        <f t="shared" si="8"/>
        <v>0</v>
      </c>
      <c r="CO99" s="26">
        <f t="shared" si="8"/>
        <v>0</v>
      </c>
      <c r="CP99" s="26">
        <f t="shared" si="8"/>
        <v>0</v>
      </c>
      <c r="CQ99" s="26">
        <f t="shared" si="8"/>
        <v>0</v>
      </c>
      <c r="CR99" s="26">
        <f t="shared" si="8"/>
        <v>0</v>
      </c>
    </row>
    <row r="100" spans="1:96">
      <c r="C100" s="36"/>
      <c r="D100" s="36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  <c r="CR100" s="51"/>
    </row>
    <row r="101" spans="1:96">
      <c r="C101" s="25" t="s">
        <v>243</v>
      </c>
      <c r="D101" s="25"/>
      <c r="E101" s="26">
        <f t="shared" ref="E101:BP101" si="9">+E43+E89+E99</f>
        <v>0</v>
      </c>
      <c r="F101" s="26">
        <f t="shared" si="9"/>
        <v>0</v>
      </c>
      <c r="G101" s="26">
        <f t="shared" si="9"/>
        <v>0</v>
      </c>
      <c r="H101" s="26">
        <f t="shared" si="9"/>
        <v>0</v>
      </c>
      <c r="I101" s="26">
        <f t="shared" si="9"/>
        <v>0</v>
      </c>
      <c r="J101" s="26">
        <f t="shared" si="9"/>
        <v>0</v>
      </c>
      <c r="K101" s="26">
        <f t="shared" si="9"/>
        <v>0</v>
      </c>
      <c r="L101" s="26">
        <f t="shared" si="9"/>
        <v>0</v>
      </c>
      <c r="M101" s="26">
        <f t="shared" si="9"/>
        <v>0</v>
      </c>
      <c r="N101" s="26">
        <f t="shared" si="9"/>
        <v>0</v>
      </c>
      <c r="O101" s="26">
        <f t="shared" si="9"/>
        <v>0</v>
      </c>
      <c r="P101" s="26">
        <f t="shared" si="9"/>
        <v>0</v>
      </c>
      <c r="Q101" s="26">
        <f t="shared" si="9"/>
        <v>0</v>
      </c>
      <c r="R101" s="26">
        <f t="shared" si="9"/>
        <v>0</v>
      </c>
      <c r="S101" s="26">
        <f t="shared" si="9"/>
        <v>0</v>
      </c>
      <c r="T101" s="26">
        <f t="shared" si="9"/>
        <v>0</v>
      </c>
      <c r="U101" s="26">
        <f t="shared" si="9"/>
        <v>0</v>
      </c>
      <c r="V101" s="26">
        <f t="shared" si="9"/>
        <v>0</v>
      </c>
      <c r="W101" s="26">
        <f t="shared" si="9"/>
        <v>0</v>
      </c>
      <c r="X101" s="26">
        <f t="shared" si="9"/>
        <v>0</v>
      </c>
      <c r="Y101" s="26">
        <f t="shared" si="9"/>
        <v>0</v>
      </c>
      <c r="Z101" s="26">
        <f t="shared" si="9"/>
        <v>0</v>
      </c>
      <c r="AA101" s="26">
        <f t="shared" si="9"/>
        <v>0</v>
      </c>
      <c r="AB101" s="26">
        <f t="shared" si="9"/>
        <v>0</v>
      </c>
      <c r="AC101" s="26">
        <f t="shared" si="9"/>
        <v>0</v>
      </c>
      <c r="AD101" s="26">
        <f t="shared" si="9"/>
        <v>0</v>
      </c>
      <c r="AE101" s="26">
        <f t="shared" si="9"/>
        <v>0</v>
      </c>
      <c r="AF101" s="26">
        <f t="shared" si="9"/>
        <v>0</v>
      </c>
      <c r="AG101" s="26">
        <f t="shared" si="9"/>
        <v>0</v>
      </c>
      <c r="AH101" s="26">
        <f t="shared" si="9"/>
        <v>0</v>
      </c>
      <c r="AI101" s="26">
        <f t="shared" si="9"/>
        <v>0</v>
      </c>
      <c r="AJ101" s="26">
        <f t="shared" si="9"/>
        <v>0</v>
      </c>
      <c r="AK101" s="26">
        <f t="shared" si="9"/>
        <v>0</v>
      </c>
      <c r="AL101" s="26">
        <f t="shared" si="9"/>
        <v>0</v>
      </c>
      <c r="AM101" s="26">
        <f t="shared" si="9"/>
        <v>0</v>
      </c>
      <c r="AN101" s="26">
        <f t="shared" si="9"/>
        <v>0</v>
      </c>
      <c r="AO101" s="26">
        <f t="shared" si="9"/>
        <v>0</v>
      </c>
      <c r="AP101" s="26">
        <f t="shared" si="9"/>
        <v>0</v>
      </c>
      <c r="AQ101" s="26">
        <f t="shared" si="9"/>
        <v>0</v>
      </c>
      <c r="AR101" s="26">
        <f t="shared" si="9"/>
        <v>0</v>
      </c>
      <c r="AS101" s="26">
        <f t="shared" si="9"/>
        <v>0</v>
      </c>
      <c r="AT101" s="26">
        <f t="shared" si="9"/>
        <v>0</v>
      </c>
      <c r="AU101" s="26">
        <f t="shared" si="9"/>
        <v>0</v>
      </c>
      <c r="AV101" s="26">
        <f t="shared" si="9"/>
        <v>0</v>
      </c>
      <c r="AW101" s="26">
        <f t="shared" si="9"/>
        <v>0</v>
      </c>
      <c r="AX101" s="26">
        <f t="shared" si="9"/>
        <v>0</v>
      </c>
      <c r="AY101" s="26">
        <f t="shared" si="9"/>
        <v>0</v>
      </c>
      <c r="AZ101" s="26">
        <f t="shared" si="9"/>
        <v>0</v>
      </c>
      <c r="BA101" s="26">
        <f t="shared" si="9"/>
        <v>0</v>
      </c>
      <c r="BB101" s="26">
        <f t="shared" si="9"/>
        <v>0</v>
      </c>
      <c r="BC101" s="26">
        <f t="shared" si="9"/>
        <v>0</v>
      </c>
      <c r="BD101" s="26">
        <f t="shared" si="9"/>
        <v>0</v>
      </c>
      <c r="BE101" s="26">
        <f t="shared" si="9"/>
        <v>0</v>
      </c>
      <c r="BF101" s="26">
        <f t="shared" si="9"/>
        <v>0</v>
      </c>
      <c r="BG101" s="26">
        <f t="shared" si="9"/>
        <v>0</v>
      </c>
      <c r="BH101" s="26">
        <f t="shared" si="9"/>
        <v>0</v>
      </c>
      <c r="BI101" s="26">
        <f t="shared" si="9"/>
        <v>0</v>
      </c>
      <c r="BJ101" s="26">
        <f t="shared" si="9"/>
        <v>0</v>
      </c>
      <c r="BK101" s="26">
        <f t="shared" si="9"/>
        <v>0</v>
      </c>
      <c r="BL101" s="26">
        <f t="shared" si="9"/>
        <v>0</v>
      </c>
      <c r="BM101" s="26">
        <f t="shared" si="9"/>
        <v>0</v>
      </c>
      <c r="BN101" s="26">
        <f t="shared" si="9"/>
        <v>0</v>
      </c>
      <c r="BO101" s="26">
        <f t="shared" si="9"/>
        <v>0</v>
      </c>
      <c r="BP101" s="26">
        <f t="shared" si="9"/>
        <v>0</v>
      </c>
      <c r="BQ101" s="26">
        <f t="shared" ref="BQ101:CR101" si="10">+BQ43+BQ89+BQ99</f>
        <v>0</v>
      </c>
      <c r="BR101" s="26">
        <f t="shared" si="10"/>
        <v>0</v>
      </c>
      <c r="BS101" s="26">
        <f t="shared" si="10"/>
        <v>0</v>
      </c>
      <c r="BT101" s="26">
        <f t="shared" si="10"/>
        <v>0</v>
      </c>
      <c r="BU101" s="26">
        <f t="shared" si="10"/>
        <v>0</v>
      </c>
      <c r="BV101" s="26">
        <f t="shared" si="10"/>
        <v>0</v>
      </c>
      <c r="BW101" s="26">
        <f t="shared" si="10"/>
        <v>0</v>
      </c>
      <c r="BX101" s="26">
        <f t="shared" si="10"/>
        <v>0</v>
      </c>
      <c r="BY101" s="26">
        <f t="shared" si="10"/>
        <v>0</v>
      </c>
      <c r="BZ101" s="26">
        <f t="shared" si="10"/>
        <v>0</v>
      </c>
      <c r="CA101" s="26">
        <f t="shared" si="10"/>
        <v>0</v>
      </c>
      <c r="CB101" s="26">
        <f t="shared" si="10"/>
        <v>0</v>
      </c>
      <c r="CC101" s="26">
        <f t="shared" si="10"/>
        <v>0</v>
      </c>
      <c r="CD101" s="26">
        <f t="shared" si="10"/>
        <v>0</v>
      </c>
      <c r="CE101" s="26">
        <f t="shared" si="10"/>
        <v>0</v>
      </c>
      <c r="CF101" s="26">
        <f t="shared" si="10"/>
        <v>0</v>
      </c>
      <c r="CG101" s="26">
        <f t="shared" si="10"/>
        <v>0</v>
      </c>
      <c r="CH101" s="26">
        <f t="shared" si="10"/>
        <v>0</v>
      </c>
      <c r="CI101" s="26">
        <f t="shared" si="10"/>
        <v>0</v>
      </c>
      <c r="CJ101" s="26">
        <f t="shared" si="10"/>
        <v>0</v>
      </c>
      <c r="CK101" s="26">
        <f t="shared" si="10"/>
        <v>0</v>
      </c>
      <c r="CL101" s="26">
        <f t="shared" si="10"/>
        <v>0</v>
      </c>
      <c r="CM101" s="26">
        <f t="shared" si="10"/>
        <v>0</v>
      </c>
      <c r="CN101" s="26">
        <f t="shared" si="10"/>
        <v>0</v>
      </c>
      <c r="CO101" s="26">
        <f t="shared" si="10"/>
        <v>0</v>
      </c>
      <c r="CP101" s="26">
        <f t="shared" si="10"/>
        <v>0</v>
      </c>
      <c r="CQ101" s="26">
        <f t="shared" si="10"/>
        <v>0</v>
      </c>
      <c r="CR101" s="26">
        <f t="shared" si="10"/>
        <v>0</v>
      </c>
    </row>
    <row r="103" spans="1:96">
      <c r="C103" s="58" t="s">
        <v>257</v>
      </c>
      <c r="D103" s="58"/>
    </row>
    <row r="105" spans="1:96" ht="15">
      <c r="C105" s="25" t="s">
        <v>51</v>
      </c>
      <c r="D105" s="25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</row>
    <row r="106" spans="1:96">
      <c r="A106" s="38">
        <v>5120400400</v>
      </c>
      <c r="B106" s="38"/>
      <c r="C106" s="39" t="s">
        <v>53</v>
      </c>
      <c r="D106" s="39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>
        <f>SUM(E106:CP106)</f>
        <v>0</v>
      </c>
      <c r="CR106" s="47"/>
    </row>
    <row r="107" spans="1:96">
      <c r="A107" s="38">
        <v>5120400500</v>
      </c>
      <c r="B107" s="38"/>
      <c r="C107" s="39" t="s">
        <v>54</v>
      </c>
      <c r="D107" s="39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7"/>
      <c r="CQ107" s="47">
        <f>SUM(E107:CP107)</f>
        <v>0</v>
      </c>
      <c r="CR107" s="47"/>
    </row>
    <row r="108" spans="1:96">
      <c r="C108" s="25" t="s">
        <v>82</v>
      </c>
      <c r="D108" s="25"/>
      <c r="E108" s="26">
        <f>SUM(E106:E107)</f>
        <v>0</v>
      </c>
      <c r="F108" s="26">
        <f t="shared" ref="F108:BQ108" si="11">SUM(F106:F107)</f>
        <v>0</v>
      </c>
      <c r="G108" s="26">
        <f t="shared" si="11"/>
        <v>0</v>
      </c>
      <c r="H108" s="26">
        <f t="shared" si="11"/>
        <v>0</v>
      </c>
      <c r="I108" s="26">
        <f t="shared" si="11"/>
        <v>0</v>
      </c>
      <c r="J108" s="26">
        <f t="shared" si="11"/>
        <v>0</v>
      </c>
      <c r="K108" s="26">
        <f t="shared" si="11"/>
        <v>0</v>
      </c>
      <c r="L108" s="26">
        <f t="shared" si="11"/>
        <v>0</v>
      </c>
      <c r="M108" s="26">
        <f t="shared" si="11"/>
        <v>0</v>
      </c>
      <c r="N108" s="26">
        <f t="shared" si="11"/>
        <v>0</v>
      </c>
      <c r="O108" s="26">
        <f t="shared" si="11"/>
        <v>0</v>
      </c>
      <c r="P108" s="26">
        <f t="shared" si="11"/>
        <v>0</v>
      </c>
      <c r="Q108" s="26">
        <f t="shared" si="11"/>
        <v>0</v>
      </c>
      <c r="R108" s="26">
        <f t="shared" si="11"/>
        <v>0</v>
      </c>
      <c r="S108" s="26">
        <f t="shared" si="11"/>
        <v>0</v>
      </c>
      <c r="T108" s="26">
        <f t="shared" si="11"/>
        <v>0</v>
      </c>
      <c r="U108" s="26">
        <f t="shared" si="11"/>
        <v>0</v>
      </c>
      <c r="V108" s="26">
        <f t="shared" si="11"/>
        <v>0</v>
      </c>
      <c r="W108" s="26">
        <f t="shared" si="11"/>
        <v>0</v>
      </c>
      <c r="X108" s="26">
        <f t="shared" si="11"/>
        <v>0</v>
      </c>
      <c r="Y108" s="26">
        <f t="shared" si="11"/>
        <v>0</v>
      </c>
      <c r="Z108" s="26">
        <f t="shared" si="11"/>
        <v>0</v>
      </c>
      <c r="AA108" s="26">
        <f t="shared" si="11"/>
        <v>0</v>
      </c>
      <c r="AB108" s="26">
        <f t="shared" si="11"/>
        <v>0</v>
      </c>
      <c r="AC108" s="26">
        <f t="shared" si="11"/>
        <v>0</v>
      </c>
      <c r="AD108" s="26">
        <f t="shared" si="11"/>
        <v>0</v>
      </c>
      <c r="AE108" s="26">
        <f t="shared" si="11"/>
        <v>0</v>
      </c>
      <c r="AF108" s="26">
        <f t="shared" si="11"/>
        <v>0</v>
      </c>
      <c r="AG108" s="26">
        <f t="shared" si="11"/>
        <v>0</v>
      </c>
      <c r="AH108" s="26">
        <f t="shared" si="11"/>
        <v>0</v>
      </c>
      <c r="AI108" s="26">
        <f t="shared" si="11"/>
        <v>0</v>
      </c>
      <c r="AJ108" s="26">
        <f t="shared" si="11"/>
        <v>0</v>
      </c>
      <c r="AK108" s="26">
        <f t="shared" si="11"/>
        <v>0</v>
      </c>
      <c r="AL108" s="26">
        <f t="shared" si="11"/>
        <v>0</v>
      </c>
      <c r="AM108" s="26">
        <f t="shared" si="11"/>
        <v>0</v>
      </c>
      <c r="AN108" s="26">
        <f t="shared" si="11"/>
        <v>0</v>
      </c>
      <c r="AO108" s="26">
        <f t="shared" si="11"/>
        <v>0</v>
      </c>
      <c r="AP108" s="26">
        <f t="shared" si="11"/>
        <v>0</v>
      </c>
      <c r="AQ108" s="26">
        <f t="shared" si="11"/>
        <v>0</v>
      </c>
      <c r="AR108" s="26">
        <f t="shared" si="11"/>
        <v>0</v>
      </c>
      <c r="AS108" s="26">
        <f t="shared" si="11"/>
        <v>0</v>
      </c>
      <c r="AT108" s="26">
        <f t="shared" si="11"/>
        <v>0</v>
      </c>
      <c r="AU108" s="26">
        <f t="shared" si="11"/>
        <v>0</v>
      </c>
      <c r="AV108" s="26">
        <f t="shared" si="11"/>
        <v>0</v>
      </c>
      <c r="AW108" s="26">
        <f t="shared" si="11"/>
        <v>0</v>
      </c>
      <c r="AX108" s="26">
        <f t="shared" si="11"/>
        <v>0</v>
      </c>
      <c r="AY108" s="26">
        <f t="shared" si="11"/>
        <v>0</v>
      </c>
      <c r="AZ108" s="26">
        <f t="shared" si="11"/>
        <v>0</v>
      </c>
      <c r="BA108" s="26">
        <f t="shared" si="11"/>
        <v>0</v>
      </c>
      <c r="BB108" s="26">
        <f t="shared" si="11"/>
        <v>0</v>
      </c>
      <c r="BC108" s="26">
        <f t="shared" si="11"/>
        <v>0</v>
      </c>
      <c r="BD108" s="26">
        <f t="shared" si="11"/>
        <v>0</v>
      </c>
      <c r="BE108" s="26">
        <f t="shared" si="11"/>
        <v>0</v>
      </c>
      <c r="BF108" s="26">
        <f t="shared" si="11"/>
        <v>0</v>
      </c>
      <c r="BG108" s="26">
        <f t="shared" si="11"/>
        <v>0</v>
      </c>
      <c r="BH108" s="26">
        <f t="shared" si="11"/>
        <v>0</v>
      </c>
      <c r="BI108" s="26">
        <f t="shared" si="11"/>
        <v>0</v>
      </c>
      <c r="BJ108" s="26">
        <f t="shared" si="11"/>
        <v>0</v>
      </c>
      <c r="BK108" s="26">
        <f t="shared" si="11"/>
        <v>0</v>
      </c>
      <c r="BL108" s="26">
        <f t="shared" si="11"/>
        <v>0</v>
      </c>
      <c r="BM108" s="26">
        <f t="shared" si="11"/>
        <v>0</v>
      </c>
      <c r="BN108" s="26">
        <f t="shared" si="11"/>
        <v>0</v>
      </c>
      <c r="BO108" s="26">
        <f t="shared" si="11"/>
        <v>0</v>
      </c>
      <c r="BP108" s="26">
        <f t="shared" si="11"/>
        <v>0</v>
      </c>
      <c r="BQ108" s="26">
        <f t="shared" si="11"/>
        <v>0</v>
      </c>
      <c r="BR108" s="26">
        <f t="shared" ref="BR108:CP108" si="12">SUM(BR106:BR107)</f>
        <v>0</v>
      </c>
      <c r="BS108" s="26">
        <f t="shared" si="12"/>
        <v>0</v>
      </c>
      <c r="BT108" s="26">
        <f t="shared" si="12"/>
        <v>0</v>
      </c>
      <c r="BU108" s="26">
        <f t="shared" si="12"/>
        <v>0</v>
      </c>
      <c r="BV108" s="26">
        <f t="shared" si="12"/>
        <v>0</v>
      </c>
      <c r="BW108" s="26">
        <f t="shared" si="12"/>
        <v>0</v>
      </c>
      <c r="BX108" s="26">
        <f t="shared" si="12"/>
        <v>0</v>
      </c>
      <c r="BY108" s="26">
        <f t="shared" si="12"/>
        <v>0</v>
      </c>
      <c r="BZ108" s="26">
        <f t="shared" si="12"/>
        <v>0</v>
      </c>
      <c r="CA108" s="26">
        <f t="shared" si="12"/>
        <v>0</v>
      </c>
      <c r="CB108" s="26">
        <f t="shared" si="12"/>
        <v>0</v>
      </c>
      <c r="CC108" s="26">
        <f t="shared" si="12"/>
        <v>0</v>
      </c>
      <c r="CD108" s="26">
        <f t="shared" si="12"/>
        <v>0</v>
      </c>
      <c r="CE108" s="26">
        <f t="shared" si="12"/>
        <v>0</v>
      </c>
      <c r="CF108" s="26">
        <f t="shared" si="12"/>
        <v>0</v>
      </c>
      <c r="CG108" s="26">
        <f t="shared" si="12"/>
        <v>0</v>
      </c>
      <c r="CH108" s="26">
        <f t="shared" si="12"/>
        <v>0</v>
      </c>
      <c r="CI108" s="26">
        <f t="shared" si="12"/>
        <v>0</v>
      </c>
      <c r="CJ108" s="26">
        <f t="shared" si="12"/>
        <v>0</v>
      </c>
      <c r="CK108" s="26">
        <f t="shared" si="12"/>
        <v>0</v>
      </c>
      <c r="CL108" s="26">
        <f t="shared" si="12"/>
        <v>0</v>
      </c>
      <c r="CM108" s="26">
        <f t="shared" si="12"/>
        <v>0</v>
      </c>
      <c r="CN108" s="26">
        <f t="shared" si="12"/>
        <v>0</v>
      </c>
      <c r="CO108" s="26">
        <f t="shared" si="12"/>
        <v>0</v>
      </c>
      <c r="CP108" s="26">
        <f t="shared" si="12"/>
        <v>0</v>
      </c>
      <c r="CQ108" s="26">
        <f>SUM(CQ106:CQ107)</f>
        <v>0</v>
      </c>
      <c r="CR108" s="26">
        <f>SUM(CR101:CR107)</f>
        <v>0</v>
      </c>
    </row>
    <row r="110" spans="1:96" ht="15">
      <c r="C110" s="25" t="s">
        <v>83</v>
      </c>
      <c r="D110" s="25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</row>
    <row r="111" spans="1:96">
      <c r="A111" s="38">
        <v>5120500100</v>
      </c>
      <c r="B111" s="38"/>
      <c r="C111" s="50" t="s">
        <v>256</v>
      </c>
      <c r="D111" s="50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47">
        <f>SUM(E111:CP111)</f>
        <v>0</v>
      </c>
      <c r="CR111" s="48"/>
    </row>
    <row r="112" spans="1:96">
      <c r="C112" s="25" t="s">
        <v>88</v>
      </c>
      <c r="D112" s="25"/>
      <c r="E112" s="26">
        <f t="shared" ref="E112:BP112" si="13">+E111</f>
        <v>0</v>
      </c>
      <c r="F112" s="26">
        <f t="shared" si="13"/>
        <v>0</v>
      </c>
      <c r="G112" s="26">
        <f t="shared" si="13"/>
        <v>0</v>
      </c>
      <c r="H112" s="26">
        <f t="shared" si="13"/>
        <v>0</v>
      </c>
      <c r="I112" s="26">
        <f t="shared" si="13"/>
        <v>0</v>
      </c>
      <c r="J112" s="26">
        <f t="shared" si="13"/>
        <v>0</v>
      </c>
      <c r="K112" s="26">
        <f t="shared" si="13"/>
        <v>0</v>
      </c>
      <c r="L112" s="26">
        <f t="shared" si="13"/>
        <v>0</v>
      </c>
      <c r="M112" s="26">
        <f t="shared" si="13"/>
        <v>0</v>
      </c>
      <c r="N112" s="26">
        <f t="shared" si="13"/>
        <v>0</v>
      </c>
      <c r="O112" s="26">
        <f t="shared" si="13"/>
        <v>0</v>
      </c>
      <c r="P112" s="26">
        <f t="shared" si="13"/>
        <v>0</v>
      </c>
      <c r="Q112" s="26">
        <f t="shared" si="13"/>
        <v>0</v>
      </c>
      <c r="R112" s="26">
        <f t="shared" si="13"/>
        <v>0</v>
      </c>
      <c r="S112" s="26">
        <f t="shared" si="13"/>
        <v>0</v>
      </c>
      <c r="T112" s="26">
        <f t="shared" si="13"/>
        <v>0</v>
      </c>
      <c r="U112" s="26">
        <f t="shared" si="13"/>
        <v>0</v>
      </c>
      <c r="V112" s="26">
        <f t="shared" si="13"/>
        <v>0</v>
      </c>
      <c r="W112" s="26">
        <f t="shared" si="13"/>
        <v>0</v>
      </c>
      <c r="X112" s="26">
        <f t="shared" si="13"/>
        <v>0</v>
      </c>
      <c r="Y112" s="26">
        <f t="shared" si="13"/>
        <v>0</v>
      </c>
      <c r="Z112" s="26">
        <f t="shared" si="13"/>
        <v>0</v>
      </c>
      <c r="AA112" s="26">
        <f t="shared" si="13"/>
        <v>0</v>
      </c>
      <c r="AB112" s="26">
        <f t="shared" si="13"/>
        <v>0</v>
      </c>
      <c r="AC112" s="26">
        <f t="shared" si="13"/>
        <v>0</v>
      </c>
      <c r="AD112" s="26">
        <f t="shared" si="13"/>
        <v>0</v>
      </c>
      <c r="AE112" s="26">
        <f t="shared" si="13"/>
        <v>0</v>
      </c>
      <c r="AF112" s="26">
        <f t="shared" si="13"/>
        <v>0</v>
      </c>
      <c r="AG112" s="26">
        <f t="shared" si="13"/>
        <v>0</v>
      </c>
      <c r="AH112" s="26">
        <f t="shared" si="13"/>
        <v>0</v>
      </c>
      <c r="AI112" s="26">
        <f t="shared" si="13"/>
        <v>0</v>
      </c>
      <c r="AJ112" s="26">
        <f t="shared" si="13"/>
        <v>0</v>
      </c>
      <c r="AK112" s="26">
        <f t="shared" si="13"/>
        <v>0</v>
      </c>
      <c r="AL112" s="26">
        <f t="shared" si="13"/>
        <v>0</v>
      </c>
      <c r="AM112" s="26">
        <f t="shared" si="13"/>
        <v>0</v>
      </c>
      <c r="AN112" s="26">
        <f t="shared" si="13"/>
        <v>0</v>
      </c>
      <c r="AO112" s="26">
        <f t="shared" si="13"/>
        <v>0</v>
      </c>
      <c r="AP112" s="26">
        <f t="shared" si="13"/>
        <v>0</v>
      </c>
      <c r="AQ112" s="26">
        <f t="shared" si="13"/>
        <v>0</v>
      </c>
      <c r="AR112" s="26">
        <f t="shared" si="13"/>
        <v>0</v>
      </c>
      <c r="AS112" s="26">
        <f t="shared" si="13"/>
        <v>0</v>
      </c>
      <c r="AT112" s="26">
        <f t="shared" si="13"/>
        <v>0</v>
      </c>
      <c r="AU112" s="26">
        <f t="shared" si="13"/>
        <v>0</v>
      </c>
      <c r="AV112" s="26">
        <f t="shared" si="13"/>
        <v>0</v>
      </c>
      <c r="AW112" s="26">
        <f t="shared" si="13"/>
        <v>0</v>
      </c>
      <c r="AX112" s="26">
        <f t="shared" si="13"/>
        <v>0</v>
      </c>
      <c r="AY112" s="26">
        <f t="shared" si="13"/>
        <v>0</v>
      </c>
      <c r="AZ112" s="26">
        <f t="shared" si="13"/>
        <v>0</v>
      </c>
      <c r="BA112" s="26">
        <f t="shared" si="13"/>
        <v>0</v>
      </c>
      <c r="BB112" s="26">
        <f t="shared" si="13"/>
        <v>0</v>
      </c>
      <c r="BC112" s="26">
        <f t="shared" si="13"/>
        <v>0</v>
      </c>
      <c r="BD112" s="26">
        <f t="shared" si="13"/>
        <v>0</v>
      </c>
      <c r="BE112" s="26">
        <f t="shared" si="13"/>
        <v>0</v>
      </c>
      <c r="BF112" s="26">
        <f t="shared" si="13"/>
        <v>0</v>
      </c>
      <c r="BG112" s="26">
        <f t="shared" si="13"/>
        <v>0</v>
      </c>
      <c r="BH112" s="26">
        <f t="shared" si="13"/>
        <v>0</v>
      </c>
      <c r="BI112" s="26">
        <f t="shared" si="13"/>
        <v>0</v>
      </c>
      <c r="BJ112" s="26">
        <f t="shared" si="13"/>
        <v>0</v>
      </c>
      <c r="BK112" s="26">
        <f t="shared" si="13"/>
        <v>0</v>
      </c>
      <c r="BL112" s="26">
        <f t="shared" si="13"/>
        <v>0</v>
      </c>
      <c r="BM112" s="26">
        <f t="shared" si="13"/>
        <v>0</v>
      </c>
      <c r="BN112" s="26">
        <f t="shared" si="13"/>
        <v>0</v>
      </c>
      <c r="BO112" s="26">
        <f t="shared" si="13"/>
        <v>0</v>
      </c>
      <c r="BP112" s="26">
        <f t="shared" si="13"/>
        <v>0</v>
      </c>
      <c r="BQ112" s="26">
        <f t="shared" ref="BQ112:CR112" si="14">+BQ111</f>
        <v>0</v>
      </c>
      <c r="BR112" s="26">
        <f t="shared" si="14"/>
        <v>0</v>
      </c>
      <c r="BS112" s="26">
        <f t="shared" si="14"/>
        <v>0</v>
      </c>
      <c r="BT112" s="26">
        <f t="shared" si="14"/>
        <v>0</v>
      </c>
      <c r="BU112" s="26">
        <f t="shared" si="14"/>
        <v>0</v>
      </c>
      <c r="BV112" s="26">
        <f t="shared" si="14"/>
        <v>0</v>
      </c>
      <c r="BW112" s="26">
        <f t="shared" si="14"/>
        <v>0</v>
      </c>
      <c r="BX112" s="26">
        <f t="shared" si="14"/>
        <v>0</v>
      </c>
      <c r="BY112" s="26">
        <f t="shared" si="14"/>
        <v>0</v>
      </c>
      <c r="BZ112" s="26">
        <f t="shared" si="14"/>
        <v>0</v>
      </c>
      <c r="CA112" s="26">
        <f t="shared" si="14"/>
        <v>0</v>
      </c>
      <c r="CB112" s="26">
        <f t="shared" si="14"/>
        <v>0</v>
      </c>
      <c r="CC112" s="26">
        <f t="shared" si="14"/>
        <v>0</v>
      </c>
      <c r="CD112" s="26">
        <f t="shared" si="14"/>
        <v>0</v>
      </c>
      <c r="CE112" s="26">
        <f t="shared" si="14"/>
        <v>0</v>
      </c>
      <c r="CF112" s="26">
        <f t="shared" si="14"/>
        <v>0</v>
      </c>
      <c r="CG112" s="26">
        <f t="shared" si="14"/>
        <v>0</v>
      </c>
      <c r="CH112" s="26">
        <f t="shared" si="14"/>
        <v>0</v>
      </c>
      <c r="CI112" s="26">
        <f t="shared" si="14"/>
        <v>0</v>
      </c>
      <c r="CJ112" s="26">
        <f t="shared" si="14"/>
        <v>0</v>
      </c>
      <c r="CK112" s="26">
        <f t="shared" si="14"/>
        <v>0</v>
      </c>
      <c r="CL112" s="26">
        <f t="shared" si="14"/>
        <v>0</v>
      </c>
      <c r="CM112" s="26">
        <f t="shared" si="14"/>
        <v>0</v>
      </c>
      <c r="CN112" s="26">
        <f t="shared" si="14"/>
        <v>0</v>
      </c>
      <c r="CO112" s="26">
        <f t="shared" si="14"/>
        <v>0</v>
      </c>
      <c r="CP112" s="26">
        <f t="shared" si="14"/>
        <v>0</v>
      </c>
      <c r="CQ112" s="26">
        <f t="shared" si="14"/>
        <v>0</v>
      </c>
      <c r="CR112" s="26">
        <f t="shared" si="14"/>
        <v>0</v>
      </c>
    </row>
    <row r="116" spans="1:96">
      <c r="A116" s="38">
        <v>5120400600</v>
      </c>
      <c r="B116" s="64" t="s">
        <v>238</v>
      </c>
    </row>
    <row r="117" spans="1:96">
      <c r="B117" s="19">
        <v>2005048</v>
      </c>
      <c r="C117" s="19" t="s">
        <v>410</v>
      </c>
      <c r="D117" s="65" t="s">
        <v>409</v>
      </c>
      <c r="E117" s="47"/>
      <c r="F117" s="47"/>
      <c r="G117" s="47"/>
      <c r="H117" s="19"/>
      <c r="I117" s="19"/>
      <c r="J117" s="47"/>
      <c r="K117" s="47"/>
      <c r="L117" s="47"/>
      <c r="M117" s="47"/>
      <c r="N117" s="19"/>
      <c r="O117" s="19"/>
      <c r="P117" s="47"/>
      <c r="Q117" s="47"/>
      <c r="R117" s="47"/>
      <c r="S117" s="47"/>
      <c r="T117" s="19"/>
      <c r="U117" s="19"/>
      <c r="V117" s="47"/>
      <c r="W117" s="47"/>
      <c r="X117" s="47"/>
      <c r="Y117" s="47"/>
      <c r="Z117" s="19"/>
      <c r="AA117" s="19"/>
      <c r="AB117" s="47"/>
      <c r="AC117" s="47"/>
      <c r="AD117" s="47"/>
      <c r="AE117" s="47"/>
      <c r="AF117" s="19"/>
      <c r="AG117" s="19"/>
      <c r="AH117" s="47"/>
      <c r="AI117" s="47"/>
      <c r="AJ117" s="47"/>
      <c r="AK117" s="47"/>
      <c r="AL117" s="19"/>
      <c r="AM117" s="19"/>
      <c r="AN117" s="47"/>
      <c r="AO117" s="47"/>
      <c r="AP117" s="47"/>
      <c r="AQ117" s="47"/>
      <c r="AR117" s="19"/>
      <c r="AS117" s="19"/>
      <c r="AT117" s="47"/>
      <c r="AU117" s="47"/>
      <c r="AV117" s="47"/>
      <c r="AW117" s="47"/>
      <c r="AX117" s="19"/>
      <c r="AY117" s="19"/>
      <c r="AZ117" s="47"/>
      <c r="BA117" s="47"/>
      <c r="BB117" s="47"/>
      <c r="BC117" s="47"/>
      <c r="BD117" s="19"/>
      <c r="BE117" s="19"/>
      <c r="BF117" s="47"/>
      <c r="BG117" s="47"/>
      <c r="BH117" s="47"/>
      <c r="BI117" s="47"/>
      <c r="BJ117" s="19"/>
      <c r="BK117" s="19"/>
      <c r="BL117" s="47"/>
      <c r="BM117" s="47"/>
      <c r="BN117" s="47"/>
      <c r="BO117" s="47"/>
      <c r="BP117" s="19"/>
      <c r="BQ117" s="19"/>
      <c r="BR117" s="47"/>
      <c r="BS117" s="47"/>
      <c r="BT117" s="47"/>
      <c r="BU117" s="47"/>
      <c r="BV117" s="19"/>
      <c r="BW117" s="19"/>
      <c r="BX117" s="47"/>
      <c r="BY117" s="47"/>
      <c r="BZ117" s="47"/>
      <c r="CA117" s="47"/>
      <c r="CB117" s="19"/>
      <c r="CC117" s="19"/>
      <c r="CD117" s="47"/>
      <c r="CE117" s="47"/>
      <c r="CF117" s="47"/>
      <c r="CG117" s="47"/>
      <c r="CH117" s="19"/>
      <c r="CI117" s="19"/>
      <c r="CJ117" s="47"/>
      <c r="CK117" s="47"/>
      <c r="CL117" s="47"/>
      <c r="CM117" s="47"/>
      <c r="CN117" s="19"/>
      <c r="CO117" s="19"/>
      <c r="CP117" s="47"/>
      <c r="CQ117" s="47">
        <f t="shared" ref="CQ117:CQ180" si="15">SUM(E117:CP117)</f>
        <v>0</v>
      </c>
      <c r="CR117" s="47"/>
    </row>
    <row r="118" spans="1:96">
      <c r="B118" s="19">
        <v>1008157</v>
      </c>
      <c r="C118" s="19" t="s">
        <v>411</v>
      </c>
      <c r="D118" s="65" t="s">
        <v>412</v>
      </c>
      <c r="E118" s="47"/>
      <c r="F118" s="47"/>
      <c r="G118" s="47"/>
      <c r="H118" s="19"/>
      <c r="I118" s="19"/>
      <c r="J118" s="47"/>
      <c r="K118" s="47"/>
      <c r="L118" s="47"/>
      <c r="M118" s="47"/>
      <c r="N118" s="19"/>
      <c r="O118" s="19"/>
      <c r="P118" s="47"/>
      <c r="Q118" s="47"/>
      <c r="R118" s="47"/>
      <c r="S118" s="47"/>
      <c r="T118" s="19"/>
      <c r="U118" s="19"/>
      <c r="V118" s="47"/>
      <c r="W118" s="47"/>
      <c r="X118" s="47"/>
      <c r="Y118" s="47"/>
      <c r="Z118" s="19"/>
      <c r="AA118" s="19"/>
      <c r="AB118" s="47"/>
      <c r="AC118" s="47"/>
      <c r="AD118" s="47"/>
      <c r="AE118" s="47"/>
      <c r="AF118" s="19"/>
      <c r="AG118" s="19"/>
      <c r="AH118" s="47"/>
      <c r="AI118" s="47"/>
      <c r="AJ118" s="47"/>
      <c r="AK118" s="47"/>
      <c r="AL118" s="19"/>
      <c r="AM118" s="19"/>
      <c r="AN118" s="47"/>
      <c r="AO118" s="47"/>
      <c r="AP118" s="47"/>
      <c r="AQ118" s="47"/>
      <c r="AR118" s="19"/>
      <c r="AS118" s="19"/>
      <c r="AT118" s="47"/>
      <c r="AU118" s="47"/>
      <c r="AV118" s="47"/>
      <c r="AW118" s="47"/>
      <c r="AX118" s="19"/>
      <c r="AY118" s="19"/>
      <c r="AZ118" s="47"/>
      <c r="BA118" s="47"/>
      <c r="BB118" s="47"/>
      <c r="BC118" s="47"/>
      <c r="BD118" s="19"/>
      <c r="BE118" s="19"/>
      <c r="BF118" s="47"/>
      <c r="BG118" s="47"/>
      <c r="BH118" s="47"/>
      <c r="BI118" s="47"/>
      <c r="BJ118" s="19"/>
      <c r="BK118" s="19"/>
      <c r="BL118" s="47"/>
      <c r="BM118" s="47"/>
      <c r="BN118" s="47"/>
      <c r="BO118" s="47"/>
      <c r="BP118" s="19"/>
      <c r="BQ118" s="19"/>
      <c r="BR118" s="47"/>
      <c r="BS118" s="47"/>
      <c r="BT118" s="47"/>
      <c r="BU118" s="47"/>
      <c r="BV118" s="19"/>
      <c r="BW118" s="19"/>
      <c r="BX118" s="47"/>
      <c r="BY118" s="47"/>
      <c r="BZ118" s="47"/>
      <c r="CA118" s="47"/>
      <c r="CB118" s="19"/>
      <c r="CC118" s="19"/>
      <c r="CD118" s="47"/>
      <c r="CE118" s="47"/>
      <c r="CF118" s="47"/>
      <c r="CG118" s="47"/>
      <c r="CH118" s="19"/>
      <c r="CI118" s="19"/>
      <c r="CJ118" s="47"/>
      <c r="CK118" s="47"/>
      <c r="CL118" s="47"/>
      <c r="CM118" s="47"/>
      <c r="CN118" s="19"/>
      <c r="CO118" s="19"/>
      <c r="CP118" s="47"/>
      <c r="CQ118" s="47">
        <f t="shared" si="15"/>
        <v>0</v>
      </c>
      <c r="CR118" s="47"/>
    </row>
    <row r="119" spans="1:96">
      <c r="B119" s="19">
        <v>2001478</v>
      </c>
      <c r="C119" s="19" t="s">
        <v>413</v>
      </c>
      <c r="D119" s="65" t="s">
        <v>412</v>
      </c>
      <c r="E119" s="47"/>
      <c r="F119" s="47"/>
      <c r="G119" s="47"/>
      <c r="H119" s="19"/>
      <c r="I119" s="19"/>
      <c r="J119" s="47"/>
      <c r="K119" s="47"/>
      <c r="L119" s="47"/>
      <c r="M119" s="47"/>
      <c r="N119" s="19"/>
      <c r="O119" s="19"/>
      <c r="P119" s="47"/>
      <c r="Q119" s="47"/>
      <c r="R119" s="47"/>
      <c r="S119" s="47"/>
      <c r="T119" s="19"/>
      <c r="U119" s="19"/>
      <c r="V119" s="47"/>
      <c r="W119" s="47"/>
      <c r="X119" s="47"/>
      <c r="Y119" s="47"/>
      <c r="Z119" s="19"/>
      <c r="AA119" s="19"/>
      <c r="AB119" s="47"/>
      <c r="AC119" s="47"/>
      <c r="AD119" s="47"/>
      <c r="AE119" s="47"/>
      <c r="AF119" s="19"/>
      <c r="AG119" s="19"/>
      <c r="AH119" s="47"/>
      <c r="AI119" s="47"/>
      <c r="AJ119" s="47"/>
      <c r="AK119" s="47"/>
      <c r="AL119" s="19"/>
      <c r="AM119" s="19"/>
      <c r="AN119" s="47"/>
      <c r="AO119" s="47"/>
      <c r="AP119" s="47"/>
      <c r="AQ119" s="47"/>
      <c r="AR119" s="19"/>
      <c r="AS119" s="19"/>
      <c r="AT119" s="47"/>
      <c r="AU119" s="47"/>
      <c r="AV119" s="47"/>
      <c r="AW119" s="47"/>
      <c r="AX119" s="19"/>
      <c r="AY119" s="19"/>
      <c r="AZ119" s="47"/>
      <c r="BA119" s="47"/>
      <c r="BB119" s="47"/>
      <c r="BC119" s="47"/>
      <c r="BD119" s="19"/>
      <c r="BE119" s="19"/>
      <c r="BF119" s="47"/>
      <c r="BG119" s="47"/>
      <c r="BH119" s="47"/>
      <c r="BI119" s="47"/>
      <c r="BJ119" s="19"/>
      <c r="BK119" s="19"/>
      <c r="BL119" s="47"/>
      <c r="BM119" s="47"/>
      <c r="BN119" s="47"/>
      <c r="BO119" s="47"/>
      <c r="BP119" s="19"/>
      <c r="BQ119" s="19"/>
      <c r="BR119" s="47"/>
      <c r="BS119" s="47"/>
      <c r="BT119" s="47"/>
      <c r="BU119" s="47"/>
      <c r="BV119" s="19"/>
      <c r="BW119" s="19"/>
      <c r="BX119" s="47"/>
      <c r="BY119" s="47"/>
      <c r="BZ119" s="47"/>
      <c r="CA119" s="47"/>
      <c r="CB119" s="19"/>
      <c r="CC119" s="19"/>
      <c r="CD119" s="47"/>
      <c r="CE119" s="47"/>
      <c r="CF119" s="47"/>
      <c r="CG119" s="47"/>
      <c r="CH119" s="19"/>
      <c r="CI119" s="19"/>
      <c r="CJ119" s="47"/>
      <c r="CK119" s="47"/>
      <c r="CL119" s="47"/>
      <c r="CM119" s="47"/>
      <c r="CN119" s="19"/>
      <c r="CO119" s="19"/>
      <c r="CP119" s="47"/>
      <c r="CQ119" s="47">
        <f t="shared" si="15"/>
        <v>0</v>
      </c>
      <c r="CR119" s="47"/>
    </row>
    <row r="120" spans="1:96">
      <c r="B120" s="19">
        <v>2001474</v>
      </c>
      <c r="C120" s="19" t="s">
        <v>414</v>
      </c>
      <c r="D120" s="65" t="s">
        <v>412</v>
      </c>
      <c r="E120" s="47"/>
      <c r="F120" s="47"/>
      <c r="G120" s="47"/>
      <c r="H120" s="19"/>
      <c r="I120" s="19"/>
      <c r="J120" s="47"/>
      <c r="K120" s="47"/>
      <c r="L120" s="47"/>
      <c r="M120" s="47"/>
      <c r="N120" s="19"/>
      <c r="O120" s="19"/>
      <c r="P120" s="47"/>
      <c r="Q120" s="47"/>
      <c r="R120" s="47"/>
      <c r="S120" s="47"/>
      <c r="T120" s="19"/>
      <c r="U120" s="19"/>
      <c r="V120" s="47"/>
      <c r="W120" s="47"/>
      <c r="X120" s="47"/>
      <c r="Y120" s="47"/>
      <c r="Z120" s="19"/>
      <c r="AA120" s="19"/>
      <c r="AB120" s="47"/>
      <c r="AC120" s="47"/>
      <c r="AD120" s="47"/>
      <c r="AE120" s="47"/>
      <c r="AF120" s="19"/>
      <c r="AG120" s="19"/>
      <c r="AH120" s="47"/>
      <c r="AI120" s="47"/>
      <c r="AJ120" s="47"/>
      <c r="AK120" s="47"/>
      <c r="AL120" s="19"/>
      <c r="AM120" s="19"/>
      <c r="AN120" s="47"/>
      <c r="AO120" s="47"/>
      <c r="AP120" s="47"/>
      <c r="AQ120" s="47"/>
      <c r="AR120" s="19"/>
      <c r="AS120" s="19"/>
      <c r="AT120" s="47"/>
      <c r="AU120" s="47"/>
      <c r="AV120" s="47"/>
      <c r="AW120" s="47"/>
      <c r="AX120" s="19"/>
      <c r="AY120" s="19"/>
      <c r="AZ120" s="47"/>
      <c r="BA120" s="47"/>
      <c r="BB120" s="47"/>
      <c r="BC120" s="47"/>
      <c r="BD120" s="19"/>
      <c r="BE120" s="19"/>
      <c r="BF120" s="47"/>
      <c r="BG120" s="47"/>
      <c r="BH120" s="47"/>
      <c r="BI120" s="47"/>
      <c r="BJ120" s="19"/>
      <c r="BK120" s="19"/>
      <c r="BL120" s="47"/>
      <c r="BM120" s="47"/>
      <c r="BN120" s="47"/>
      <c r="BO120" s="47"/>
      <c r="BP120" s="19"/>
      <c r="BQ120" s="19"/>
      <c r="BR120" s="47"/>
      <c r="BS120" s="47"/>
      <c r="BT120" s="47"/>
      <c r="BU120" s="47"/>
      <c r="BV120" s="19"/>
      <c r="BW120" s="19"/>
      <c r="BX120" s="47"/>
      <c r="BY120" s="47"/>
      <c r="BZ120" s="47"/>
      <c r="CA120" s="47"/>
      <c r="CB120" s="19"/>
      <c r="CC120" s="19"/>
      <c r="CD120" s="47"/>
      <c r="CE120" s="47"/>
      <c r="CF120" s="47"/>
      <c r="CG120" s="47"/>
      <c r="CH120" s="19"/>
      <c r="CI120" s="19"/>
      <c r="CJ120" s="47"/>
      <c r="CK120" s="47"/>
      <c r="CL120" s="47"/>
      <c r="CM120" s="47"/>
      <c r="CN120" s="19"/>
      <c r="CO120" s="19"/>
      <c r="CP120" s="47"/>
      <c r="CQ120" s="47">
        <f t="shared" si="15"/>
        <v>0</v>
      </c>
      <c r="CR120" s="47"/>
    </row>
    <row r="121" spans="1:96">
      <c r="B121" s="19">
        <v>2001890</v>
      </c>
      <c r="C121" s="19" t="s">
        <v>415</v>
      </c>
      <c r="D121" s="65" t="s">
        <v>409</v>
      </c>
      <c r="E121" s="47"/>
      <c r="F121" s="47"/>
      <c r="G121" s="47"/>
      <c r="H121" s="19"/>
      <c r="I121" s="19"/>
      <c r="J121" s="47"/>
      <c r="K121" s="47"/>
      <c r="L121" s="47"/>
      <c r="M121" s="47"/>
      <c r="N121" s="19"/>
      <c r="O121" s="19"/>
      <c r="P121" s="47"/>
      <c r="Q121" s="47"/>
      <c r="R121" s="47"/>
      <c r="S121" s="47"/>
      <c r="T121" s="19"/>
      <c r="U121" s="19"/>
      <c r="V121" s="47"/>
      <c r="W121" s="47"/>
      <c r="X121" s="47"/>
      <c r="Y121" s="47"/>
      <c r="Z121" s="19"/>
      <c r="AA121" s="19"/>
      <c r="AB121" s="47"/>
      <c r="AC121" s="47"/>
      <c r="AD121" s="47"/>
      <c r="AE121" s="47"/>
      <c r="AF121" s="19"/>
      <c r="AG121" s="19"/>
      <c r="AH121" s="47"/>
      <c r="AI121" s="47"/>
      <c r="AJ121" s="47"/>
      <c r="AK121" s="47"/>
      <c r="AL121" s="19"/>
      <c r="AM121" s="19"/>
      <c r="AN121" s="47"/>
      <c r="AO121" s="47"/>
      <c r="AP121" s="47"/>
      <c r="AQ121" s="47"/>
      <c r="AR121" s="19"/>
      <c r="AS121" s="19"/>
      <c r="AT121" s="47"/>
      <c r="AU121" s="47"/>
      <c r="AV121" s="47"/>
      <c r="AW121" s="47"/>
      <c r="AX121" s="19"/>
      <c r="AY121" s="19"/>
      <c r="AZ121" s="47"/>
      <c r="BA121" s="47"/>
      <c r="BB121" s="47"/>
      <c r="BC121" s="47"/>
      <c r="BD121" s="19"/>
      <c r="BE121" s="19"/>
      <c r="BF121" s="47"/>
      <c r="BG121" s="47"/>
      <c r="BH121" s="47"/>
      <c r="BI121" s="47"/>
      <c r="BJ121" s="19"/>
      <c r="BK121" s="19"/>
      <c r="BL121" s="47"/>
      <c r="BM121" s="47"/>
      <c r="BN121" s="47"/>
      <c r="BO121" s="47"/>
      <c r="BP121" s="19"/>
      <c r="BQ121" s="19"/>
      <c r="BR121" s="47"/>
      <c r="BS121" s="47"/>
      <c r="BT121" s="47"/>
      <c r="BU121" s="47"/>
      <c r="BV121" s="19"/>
      <c r="BW121" s="19"/>
      <c r="BX121" s="47"/>
      <c r="BY121" s="47"/>
      <c r="BZ121" s="47"/>
      <c r="CA121" s="47"/>
      <c r="CB121" s="19"/>
      <c r="CC121" s="19"/>
      <c r="CD121" s="47"/>
      <c r="CE121" s="47"/>
      <c r="CF121" s="47"/>
      <c r="CG121" s="47"/>
      <c r="CH121" s="19"/>
      <c r="CI121" s="19"/>
      <c r="CJ121" s="47"/>
      <c r="CK121" s="47"/>
      <c r="CL121" s="47"/>
      <c r="CM121" s="47"/>
      <c r="CN121" s="19"/>
      <c r="CO121" s="19"/>
      <c r="CP121" s="47"/>
      <c r="CQ121" s="47">
        <f t="shared" si="15"/>
        <v>0</v>
      </c>
      <c r="CR121" s="47"/>
    </row>
    <row r="122" spans="1:96">
      <c r="B122" s="19">
        <v>2001475</v>
      </c>
      <c r="C122" s="19" t="s">
        <v>416</v>
      </c>
      <c r="D122" s="65" t="s">
        <v>412</v>
      </c>
      <c r="E122" s="47"/>
      <c r="F122" s="47"/>
      <c r="G122" s="47"/>
      <c r="H122" s="19"/>
      <c r="I122" s="19"/>
      <c r="J122" s="47"/>
      <c r="K122" s="47"/>
      <c r="L122" s="47"/>
      <c r="M122" s="47"/>
      <c r="N122" s="19"/>
      <c r="O122" s="19"/>
      <c r="P122" s="47"/>
      <c r="Q122" s="47"/>
      <c r="R122" s="47"/>
      <c r="S122" s="47"/>
      <c r="T122" s="19"/>
      <c r="U122" s="19"/>
      <c r="V122" s="47"/>
      <c r="W122" s="47"/>
      <c r="X122" s="47"/>
      <c r="Y122" s="47"/>
      <c r="Z122" s="19"/>
      <c r="AA122" s="19"/>
      <c r="AB122" s="47"/>
      <c r="AC122" s="47"/>
      <c r="AD122" s="47"/>
      <c r="AE122" s="47"/>
      <c r="AF122" s="19"/>
      <c r="AG122" s="19"/>
      <c r="AH122" s="47"/>
      <c r="AI122" s="47"/>
      <c r="AJ122" s="47"/>
      <c r="AK122" s="47"/>
      <c r="AL122" s="19"/>
      <c r="AM122" s="19"/>
      <c r="AN122" s="47"/>
      <c r="AO122" s="47"/>
      <c r="AP122" s="47"/>
      <c r="AQ122" s="47"/>
      <c r="AR122" s="19"/>
      <c r="AS122" s="19"/>
      <c r="AT122" s="47"/>
      <c r="AU122" s="47"/>
      <c r="AV122" s="47"/>
      <c r="AW122" s="47"/>
      <c r="AX122" s="19"/>
      <c r="AY122" s="19"/>
      <c r="AZ122" s="47"/>
      <c r="BA122" s="47"/>
      <c r="BB122" s="47"/>
      <c r="BC122" s="47"/>
      <c r="BD122" s="19"/>
      <c r="BE122" s="19"/>
      <c r="BF122" s="47"/>
      <c r="BG122" s="47"/>
      <c r="BH122" s="47"/>
      <c r="BI122" s="47"/>
      <c r="BJ122" s="19"/>
      <c r="BK122" s="19"/>
      <c r="BL122" s="47"/>
      <c r="BM122" s="47"/>
      <c r="BN122" s="47"/>
      <c r="BO122" s="47"/>
      <c r="BP122" s="19"/>
      <c r="BQ122" s="19"/>
      <c r="BR122" s="47"/>
      <c r="BS122" s="47"/>
      <c r="BT122" s="47"/>
      <c r="BU122" s="47"/>
      <c r="BV122" s="19"/>
      <c r="BW122" s="19"/>
      <c r="BX122" s="47"/>
      <c r="BY122" s="47"/>
      <c r="BZ122" s="47"/>
      <c r="CA122" s="47"/>
      <c r="CB122" s="19"/>
      <c r="CC122" s="19"/>
      <c r="CD122" s="47"/>
      <c r="CE122" s="47"/>
      <c r="CF122" s="47"/>
      <c r="CG122" s="47"/>
      <c r="CH122" s="19"/>
      <c r="CI122" s="19"/>
      <c r="CJ122" s="47"/>
      <c r="CK122" s="47"/>
      <c r="CL122" s="47"/>
      <c r="CM122" s="47"/>
      <c r="CN122" s="19"/>
      <c r="CO122" s="19"/>
      <c r="CP122" s="47"/>
      <c r="CQ122" s="47">
        <f t="shared" si="15"/>
        <v>0</v>
      </c>
      <c r="CR122" s="47"/>
    </row>
    <row r="123" spans="1:96">
      <c r="B123" s="19">
        <v>2001634</v>
      </c>
      <c r="C123" s="19" t="s">
        <v>417</v>
      </c>
      <c r="D123" s="65" t="s">
        <v>412</v>
      </c>
      <c r="E123" s="47"/>
      <c r="F123" s="47"/>
      <c r="G123" s="47"/>
      <c r="H123" s="19"/>
      <c r="I123" s="19"/>
      <c r="J123" s="47"/>
      <c r="K123" s="47"/>
      <c r="L123" s="47"/>
      <c r="M123" s="47"/>
      <c r="N123" s="19"/>
      <c r="O123" s="19"/>
      <c r="P123" s="47"/>
      <c r="Q123" s="47"/>
      <c r="R123" s="47"/>
      <c r="S123" s="47"/>
      <c r="T123" s="19"/>
      <c r="U123" s="19"/>
      <c r="V123" s="47"/>
      <c r="W123" s="47"/>
      <c r="X123" s="47"/>
      <c r="Y123" s="47"/>
      <c r="Z123" s="19"/>
      <c r="AA123" s="19"/>
      <c r="AB123" s="47"/>
      <c r="AC123" s="47"/>
      <c r="AD123" s="47"/>
      <c r="AE123" s="47"/>
      <c r="AF123" s="19"/>
      <c r="AG123" s="19"/>
      <c r="AH123" s="47"/>
      <c r="AI123" s="47"/>
      <c r="AJ123" s="47"/>
      <c r="AK123" s="47"/>
      <c r="AL123" s="19"/>
      <c r="AM123" s="19"/>
      <c r="AN123" s="47"/>
      <c r="AO123" s="47"/>
      <c r="AP123" s="47"/>
      <c r="AQ123" s="47"/>
      <c r="AR123" s="19"/>
      <c r="AS123" s="19"/>
      <c r="AT123" s="47"/>
      <c r="AU123" s="47"/>
      <c r="AV123" s="47"/>
      <c r="AW123" s="47"/>
      <c r="AX123" s="19"/>
      <c r="AY123" s="19"/>
      <c r="AZ123" s="47"/>
      <c r="BA123" s="47"/>
      <c r="BB123" s="47"/>
      <c r="BC123" s="47"/>
      <c r="BD123" s="19"/>
      <c r="BE123" s="19"/>
      <c r="BF123" s="47"/>
      <c r="BG123" s="47"/>
      <c r="BH123" s="47"/>
      <c r="BI123" s="47"/>
      <c r="BJ123" s="19"/>
      <c r="BK123" s="19"/>
      <c r="BL123" s="47"/>
      <c r="BM123" s="47"/>
      <c r="BN123" s="47"/>
      <c r="BO123" s="47"/>
      <c r="BP123" s="19"/>
      <c r="BQ123" s="19"/>
      <c r="BR123" s="47"/>
      <c r="BS123" s="47"/>
      <c r="BT123" s="47"/>
      <c r="BU123" s="47"/>
      <c r="BV123" s="19"/>
      <c r="BW123" s="19"/>
      <c r="BX123" s="47"/>
      <c r="BY123" s="47"/>
      <c r="BZ123" s="47"/>
      <c r="CA123" s="47"/>
      <c r="CB123" s="19"/>
      <c r="CC123" s="19"/>
      <c r="CD123" s="47"/>
      <c r="CE123" s="47"/>
      <c r="CF123" s="47"/>
      <c r="CG123" s="47"/>
      <c r="CH123" s="19"/>
      <c r="CI123" s="19"/>
      <c r="CJ123" s="47"/>
      <c r="CK123" s="47"/>
      <c r="CL123" s="47"/>
      <c r="CM123" s="47"/>
      <c r="CN123" s="19"/>
      <c r="CO123" s="19"/>
      <c r="CP123" s="47"/>
      <c r="CQ123" s="47">
        <f t="shared" si="15"/>
        <v>0</v>
      </c>
      <c r="CR123" s="47"/>
    </row>
    <row r="124" spans="1:96">
      <c r="B124" s="19">
        <v>2005059</v>
      </c>
      <c r="C124" s="19" t="s">
        <v>418</v>
      </c>
      <c r="D124" s="65" t="s">
        <v>409</v>
      </c>
      <c r="E124" s="47"/>
      <c r="F124" s="47"/>
      <c r="G124" s="47"/>
      <c r="H124" s="19"/>
      <c r="I124" s="19"/>
      <c r="J124" s="47"/>
      <c r="K124" s="47"/>
      <c r="L124" s="47"/>
      <c r="M124" s="47"/>
      <c r="N124" s="19"/>
      <c r="O124" s="19"/>
      <c r="P124" s="47"/>
      <c r="Q124" s="47"/>
      <c r="R124" s="47"/>
      <c r="S124" s="47"/>
      <c r="T124" s="19"/>
      <c r="U124" s="19"/>
      <c r="V124" s="47"/>
      <c r="W124" s="47"/>
      <c r="X124" s="47"/>
      <c r="Y124" s="47"/>
      <c r="Z124" s="19"/>
      <c r="AA124" s="19"/>
      <c r="AB124" s="47"/>
      <c r="AC124" s="47"/>
      <c r="AD124" s="47"/>
      <c r="AE124" s="47"/>
      <c r="AF124" s="19"/>
      <c r="AG124" s="19"/>
      <c r="AH124" s="47"/>
      <c r="AI124" s="47"/>
      <c r="AJ124" s="47"/>
      <c r="AK124" s="47"/>
      <c r="AL124" s="19"/>
      <c r="AM124" s="19"/>
      <c r="AN124" s="47"/>
      <c r="AO124" s="47"/>
      <c r="AP124" s="47"/>
      <c r="AQ124" s="47"/>
      <c r="AR124" s="19"/>
      <c r="AS124" s="19"/>
      <c r="AT124" s="47"/>
      <c r="AU124" s="47"/>
      <c r="AV124" s="47"/>
      <c r="AW124" s="47"/>
      <c r="AX124" s="19"/>
      <c r="AY124" s="19"/>
      <c r="AZ124" s="47"/>
      <c r="BA124" s="47"/>
      <c r="BB124" s="47"/>
      <c r="BC124" s="47"/>
      <c r="BD124" s="19"/>
      <c r="BE124" s="19"/>
      <c r="BF124" s="47"/>
      <c r="BG124" s="47"/>
      <c r="BH124" s="47"/>
      <c r="BI124" s="47"/>
      <c r="BJ124" s="19"/>
      <c r="BK124" s="19"/>
      <c r="BL124" s="47"/>
      <c r="BM124" s="47"/>
      <c r="BN124" s="47"/>
      <c r="BO124" s="47"/>
      <c r="BP124" s="19"/>
      <c r="BQ124" s="19"/>
      <c r="BR124" s="47"/>
      <c r="BS124" s="47"/>
      <c r="BT124" s="47"/>
      <c r="BU124" s="47"/>
      <c r="BV124" s="19"/>
      <c r="BW124" s="19"/>
      <c r="BX124" s="47"/>
      <c r="BY124" s="47"/>
      <c r="BZ124" s="47"/>
      <c r="CA124" s="47"/>
      <c r="CB124" s="19"/>
      <c r="CC124" s="19"/>
      <c r="CD124" s="47"/>
      <c r="CE124" s="47"/>
      <c r="CF124" s="47"/>
      <c r="CG124" s="47"/>
      <c r="CH124" s="19"/>
      <c r="CI124" s="19"/>
      <c r="CJ124" s="47"/>
      <c r="CK124" s="47"/>
      <c r="CL124" s="47"/>
      <c r="CM124" s="47"/>
      <c r="CN124" s="19"/>
      <c r="CO124" s="19"/>
      <c r="CP124" s="47"/>
      <c r="CQ124" s="47">
        <f t="shared" si="15"/>
        <v>0</v>
      </c>
      <c r="CR124" s="47"/>
    </row>
    <row r="125" spans="1:96">
      <c r="B125" s="19">
        <v>2005061</v>
      </c>
      <c r="C125" s="19" t="s">
        <v>419</v>
      </c>
      <c r="D125" s="65" t="s">
        <v>409</v>
      </c>
      <c r="E125" s="47"/>
      <c r="F125" s="47"/>
      <c r="G125" s="47"/>
      <c r="H125" s="19"/>
      <c r="I125" s="19"/>
      <c r="J125" s="47"/>
      <c r="K125" s="47"/>
      <c r="L125" s="47"/>
      <c r="M125" s="47"/>
      <c r="N125" s="19"/>
      <c r="O125" s="19"/>
      <c r="P125" s="47"/>
      <c r="Q125" s="47"/>
      <c r="R125" s="47"/>
      <c r="S125" s="47"/>
      <c r="T125" s="19"/>
      <c r="U125" s="19"/>
      <c r="V125" s="47"/>
      <c r="W125" s="47"/>
      <c r="X125" s="47"/>
      <c r="Y125" s="47"/>
      <c r="Z125" s="19"/>
      <c r="AA125" s="19"/>
      <c r="AB125" s="47"/>
      <c r="AC125" s="47"/>
      <c r="AD125" s="47"/>
      <c r="AE125" s="47"/>
      <c r="AF125" s="19"/>
      <c r="AG125" s="19"/>
      <c r="AH125" s="47"/>
      <c r="AI125" s="47"/>
      <c r="AJ125" s="47"/>
      <c r="AK125" s="47"/>
      <c r="AL125" s="19"/>
      <c r="AM125" s="19"/>
      <c r="AN125" s="47"/>
      <c r="AO125" s="47"/>
      <c r="AP125" s="47"/>
      <c r="AQ125" s="47"/>
      <c r="AR125" s="19"/>
      <c r="AS125" s="19"/>
      <c r="AT125" s="47"/>
      <c r="AU125" s="47"/>
      <c r="AV125" s="47"/>
      <c r="AW125" s="47"/>
      <c r="AX125" s="19"/>
      <c r="AY125" s="19"/>
      <c r="AZ125" s="47"/>
      <c r="BA125" s="47"/>
      <c r="BB125" s="47"/>
      <c r="BC125" s="47"/>
      <c r="BD125" s="19"/>
      <c r="BE125" s="19"/>
      <c r="BF125" s="47"/>
      <c r="BG125" s="47"/>
      <c r="BH125" s="47"/>
      <c r="BI125" s="47"/>
      <c r="BJ125" s="19"/>
      <c r="BK125" s="19"/>
      <c r="BL125" s="47"/>
      <c r="BM125" s="47"/>
      <c r="BN125" s="47"/>
      <c r="BO125" s="47"/>
      <c r="BP125" s="19"/>
      <c r="BQ125" s="19"/>
      <c r="BR125" s="47"/>
      <c r="BS125" s="47"/>
      <c r="BT125" s="47"/>
      <c r="BU125" s="47"/>
      <c r="BV125" s="19"/>
      <c r="BW125" s="19"/>
      <c r="BX125" s="47"/>
      <c r="BY125" s="47"/>
      <c r="BZ125" s="47"/>
      <c r="CA125" s="47"/>
      <c r="CB125" s="19"/>
      <c r="CC125" s="19"/>
      <c r="CD125" s="47"/>
      <c r="CE125" s="47"/>
      <c r="CF125" s="47"/>
      <c r="CG125" s="47"/>
      <c r="CH125" s="19"/>
      <c r="CI125" s="19"/>
      <c r="CJ125" s="47"/>
      <c r="CK125" s="47"/>
      <c r="CL125" s="47"/>
      <c r="CM125" s="47"/>
      <c r="CN125" s="19"/>
      <c r="CO125" s="19"/>
      <c r="CP125" s="47"/>
      <c r="CQ125" s="47">
        <f t="shared" si="15"/>
        <v>0</v>
      </c>
      <c r="CR125" s="47"/>
    </row>
    <row r="126" spans="1:96">
      <c r="B126" s="19">
        <v>2006043</v>
      </c>
      <c r="C126" s="19" t="s">
        <v>420</v>
      </c>
      <c r="D126" s="65" t="s">
        <v>409</v>
      </c>
      <c r="E126" s="47"/>
      <c r="F126" s="47"/>
      <c r="G126" s="47"/>
      <c r="H126" s="19"/>
      <c r="I126" s="19"/>
      <c r="J126" s="47"/>
      <c r="K126" s="47"/>
      <c r="L126" s="47"/>
      <c r="M126" s="47"/>
      <c r="N126" s="19"/>
      <c r="O126" s="19"/>
      <c r="P126" s="47"/>
      <c r="Q126" s="47"/>
      <c r="R126" s="47"/>
      <c r="S126" s="47"/>
      <c r="T126" s="19"/>
      <c r="U126" s="19"/>
      <c r="V126" s="47"/>
      <c r="W126" s="47"/>
      <c r="X126" s="47"/>
      <c r="Y126" s="47"/>
      <c r="Z126" s="19"/>
      <c r="AA126" s="19"/>
      <c r="AB126" s="47"/>
      <c r="AC126" s="47"/>
      <c r="AD126" s="47"/>
      <c r="AE126" s="47"/>
      <c r="AF126" s="19"/>
      <c r="AG126" s="19"/>
      <c r="AH126" s="47"/>
      <c r="AI126" s="47"/>
      <c r="AJ126" s="47"/>
      <c r="AK126" s="47"/>
      <c r="AL126" s="19"/>
      <c r="AM126" s="19"/>
      <c r="AN126" s="47"/>
      <c r="AO126" s="47"/>
      <c r="AP126" s="47"/>
      <c r="AQ126" s="47"/>
      <c r="AR126" s="19"/>
      <c r="AS126" s="19"/>
      <c r="AT126" s="47"/>
      <c r="AU126" s="47"/>
      <c r="AV126" s="47"/>
      <c r="AW126" s="47"/>
      <c r="AX126" s="19"/>
      <c r="AY126" s="19"/>
      <c r="AZ126" s="47"/>
      <c r="BA126" s="47"/>
      <c r="BB126" s="47"/>
      <c r="BC126" s="47"/>
      <c r="BD126" s="19"/>
      <c r="BE126" s="19"/>
      <c r="BF126" s="47"/>
      <c r="BG126" s="47"/>
      <c r="BH126" s="47"/>
      <c r="BI126" s="47"/>
      <c r="BJ126" s="19"/>
      <c r="BK126" s="19"/>
      <c r="BL126" s="47"/>
      <c r="BM126" s="47"/>
      <c r="BN126" s="47"/>
      <c r="BO126" s="47"/>
      <c r="BP126" s="19"/>
      <c r="BQ126" s="19"/>
      <c r="BR126" s="47"/>
      <c r="BS126" s="47"/>
      <c r="BT126" s="47"/>
      <c r="BU126" s="47"/>
      <c r="BV126" s="19"/>
      <c r="BW126" s="19"/>
      <c r="BX126" s="47"/>
      <c r="BY126" s="47"/>
      <c r="BZ126" s="47"/>
      <c r="CA126" s="47"/>
      <c r="CB126" s="19"/>
      <c r="CC126" s="19"/>
      <c r="CD126" s="47"/>
      <c r="CE126" s="47"/>
      <c r="CF126" s="47"/>
      <c r="CG126" s="47"/>
      <c r="CH126" s="19"/>
      <c r="CI126" s="19"/>
      <c r="CJ126" s="47"/>
      <c r="CK126" s="47"/>
      <c r="CL126" s="47"/>
      <c r="CM126" s="47"/>
      <c r="CN126" s="19"/>
      <c r="CO126" s="19"/>
      <c r="CP126" s="47"/>
      <c r="CQ126" s="47">
        <f t="shared" si="15"/>
        <v>0</v>
      </c>
      <c r="CR126" s="47"/>
    </row>
    <row r="127" spans="1:96">
      <c r="B127" s="19">
        <v>2005455</v>
      </c>
      <c r="C127" s="19" t="s">
        <v>421</v>
      </c>
      <c r="D127" s="65" t="s">
        <v>409</v>
      </c>
      <c r="E127" s="47"/>
      <c r="F127" s="47"/>
      <c r="G127" s="47"/>
      <c r="H127" s="19"/>
      <c r="I127" s="19"/>
      <c r="J127" s="47"/>
      <c r="K127" s="47"/>
      <c r="L127" s="47"/>
      <c r="M127" s="47"/>
      <c r="N127" s="19"/>
      <c r="O127" s="19"/>
      <c r="P127" s="47"/>
      <c r="Q127" s="47"/>
      <c r="R127" s="47"/>
      <c r="S127" s="47"/>
      <c r="T127" s="19"/>
      <c r="U127" s="19"/>
      <c r="V127" s="47"/>
      <c r="W127" s="47"/>
      <c r="X127" s="47"/>
      <c r="Y127" s="47"/>
      <c r="Z127" s="19"/>
      <c r="AA127" s="19"/>
      <c r="AB127" s="47"/>
      <c r="AC127" s="47"/>
      <c r="AD127" s="47"/>
      <c r="AE127" s="47"/>
      <c r="AF127" s="19"/>
      <c r="AG127" s="19"/>
      <c r="AH127" s="47"/>
      <c r="AI127" s="47"/>
      <c r="AJ127" s="47"/>
      <c r="AK127" s="47"/>
      <c r="AL127" s="19"/>
      <c r="AM127" s="19"/>
      <c r="AN127" s="47"/>
      <c r="AO127" s="47"/>
      <c r="AP127" s="47"/>
      <c r="AQ127" s="47"/>
      <c r="AR127" s="19"/>
      <c r="AS127" s="19"/>
      <c r="AT127" s="47"/>
      <c r="AU127" s="47"/>
      <c r="AV127" s="47"/>
      <c r="AW127" s="47"/>
      <c r="AX127" s="19"/>
      <c r="AY127" s="19"/>
      <c r="AZ127" s="47"/>
      <c r="BA127" s="47"/>
      <c r="BB127" s="47"/>
      <c r="BC127" s="47"/>
      <c r="BD127" s="19"/>
      <c r="BE127" s="19"/>
      <c r="BF127" s="47"/>
      <c r="BG127" s="47"/>
      <c r="BH127" s="47"/>
      <c r="BI127" s="47"/>
      <c r="BJ127" s="19"/>
      <c r="BK127" s="19"/>
      <c r="BL127" s="47"/>
      <c r="BM127" s="47"/>
      <c r="BN127" s="47"/>
      <c r="BO127" s="47"/>
      <c r="BP127" s="19"/>
      <c r="BQ127" s="19"/>
      <c r="BR127" s="47"/>
      <c r="BS127" s="47"/>
      <c r="BT127" s="47"/>
      <c r="BU127" s="47"/>
      <c r="BV127" s="19"/>
      <c r="BW127" s="19"/>
      <c r="BX127" s="47"/>
      <c r="BY127" s="47"/>
      <c r="BZ127" s="47"/>
      <c r="CA127" s="47"/>
      <c r="CB127" s="19"/>
      <c r="CC127" s="19"/>
      <c r="CD127" s="47"/>
      <c r="CE127" s="47"/>
      <c r="CF127" s="47"/>
      <c r="CG127" s="47"/>
      <c r="CH127" s="19"/>
      <c r="CI127" s="19"/>
      <c r="CJ127" s="47"/>
      <c r="CK127" s="47"/>
      <c r="CL127" s="47"/>
      <c r="CM127" s="47"/>
      <c r="CN127" s="19"/>
      <c r="CO127" s="19"/>
      <c r="CP127" s="47"/>
      <c r="CQ127" s="47">
        <f t="shared" si="15"/>
        <v>0</v>
      </c>
      <c r="CR127" s="47"/>
    </row>
    <row r="128" spans="1:96">
      <c r="B128" s="19">
        <v>2000710</v>
      </c>
      <c r="C128" s="19" t="s">
        <v>422</v>
      </c>
      <c r="D128" s="65" t="s">
        <v>409</v>
      </c>
      <c r="E128" s="47"/>
      <c r="F128" s="47"/>
      <c r="G128" s="47"/>
      <c r="H128" s="19"/>
      <c r="I128" s="19"/>
      <c r="J128" s="47"/>
      <c r="K128" s="47"/>
      <c r="L128" s="47"/>
      <c r="M128" s="47"/>
      <c r="N128" s="19"/>
      <c r="O128" s="19"/>
      <c r="P128" s="47"/>
      <c r="Q128" s="47"/>
      <c r="R128" s="47"/>
      <c r="S128" s="47"/>
      <c r="T128" s="19"/>
      <c r="U128" s="19"/>
      <c r="V128" s="47"/>
      <c r="W128" s="47"/>
      <c r="X128" s="47"/>
      <c r="Y128" s="47"/>
      <c r="Z128" s="19"/>
      <c r="AA128" s="19"/>
      <c r="AB128" s="47"/>
      <c r="AC128" s="47"/>
      <c r="AD128" s="47"/>
      <c r="AE128" s="47"/>
      <c r="AF128" s="19"/>
      <c r="AG128" s="19"/>
      <c r="AH128" s="47"/>
      <c r="AI128" s="47"/>
      <c r="AJ128" s="47"/>
      <c r="AK128" s="47"/>
      <c r="AL128" s="19"/>
      <c r="AM128" s="19"/>
      <c r="AN128" s="47"/>
      <c r="AO128" s="47"/>
      <c r="AP128" s="47"/>
      <c r="AQ128" s="47"/>
      <c r="AR128" s="19"/>
      <c r="AS128" s="19"/>
      <c r="AT128" s="47"/>
      <c r="AU128" s="47"/>
      <c r="AV128" s="47"/>
      <c r="AW128" s="47"/>
      <c r="AX128" s="19"/>
      <c r="AY128" s="19"/>
      <c r="AZ128" s="47"/>
      <c r="BA128" s="47"/>
      <c r="BB128" s="47"/>
      <c r="BC128" s="47"/>
      <c r="BD128" s="19"/>
      <c r="BE128" s="19"/>
      <c r="BF128" s="47"/>
      <c r="BG128" s="47"/>
      <c r="BH128" s="47"/>
      <c r="BI128" s="47"/>
      <c r="BJ128" s="19"/>
      <c r="BK128" s="19"/>
      <c r="BL128" s="47"/>
      <c r="BM128" s="47"/>
      <c r="BN128" s="47"/>
      <c r="BO128" s="47"/>
      <c r="BP128" s="19"/>
      <c r="BQ128" s="19"/>
      <c r="BR128" s="47"/>
      <c r="BS128" s="47"/>
      <c r="BT128" s="47"/>
      <c r="BU128" s="47"/>
      <c r="BV128" s="19"/>
      <c r="BW128" s="19"/>
      <c r="BX128" s="47"/>
      <c r="BY128" s="47"/>
      <c r="BZ128" s="47"/>
      <c r="CA128" s="47"/>
      <c r="CB128" s="19"/>
      <c r="CC128" s="19"/>
      <c r="CD128" s="47"/>
      <c r="CE128" s="47"/>
      <c r="CF128" s="47"/>
      <c r="CG128" s="47"/>
      <c r="CH128" s="19"/>
      <c r="CI128" s="19"/>
      <c r="CJ128" s="47"/>
      <c r="CK128" s="47"/>
      <c r="CL128" s="47"/>
      <c r="CM128" s="47"/>
      <c r="CN128" s="19"/>
      <c r="CO128" s="19"/>
      <c r="CP128" s="47"/>
      <c r="CQ128" s="47">
        <f t="shared" si="15"/>
        <v>0</v>
      </c>
      <c r="CR128" s="47"/>
    </row>
    <row r="129" spans="2:96">
      <c r="B129" s="19">
        <v>2000097</v>
      </c>
      <c r="C129" s="19" t="s">
        <v>423</v>
      </c>
      <c r="D129" s="65" t="s">
        <v>409</v>
      </c>
      <c r="E129" s="47"/>
      <c r="F129" s="47"/>
      <c r="G129" s="47"/>
      <c r="H129" s="19"/>
      <c r="I129" s="19"/>
      <c r="J129" s="47"/>
      <c r="K129" s="47"/>
      <c r="L129" s="47"/>
      <c r="M129" s="47"/>
      <c r="N129" s="19"/>
      <c r="O129" s="19"/>
      <c r="P129" s="47"/>
      <c r="Q129" s="47"/>
      <c r="R129" s="47"/>
      <c r="S129" s="47"/>
      <c r="T129" s="19"/>
      <c r="U129" s="19"/>
      <c r="V129" s="47"/>
      <c r="W129" s="47"/>
      <c r="X129" s="47"/>
      <c r="Y129" s="47"/>
      <c r="Z129" s="19"/>
      <c r="AA129" s="19"/>
      <c r="AB129" s="47"/>
      <c r="AC129" s="47"/>
      <c r="AD129" s="47"/>
      <c r="AE129" s="47"/>
      <c r="AF129" s="19"/>
      <c r="AG129" s="19"/>
      <c r="AH129" s="47"/>
      <c r="AI129" s="47"/>
      <c r="AJ129" s="47"/>
      <c r="AK129" s="47"/>
      <c r="AL129" s="19"/>
      <c r="AM129" s="19"/>
      <c r="AN129" s="47"/>
      <c r="AO129" s="47"/>
      <c r="AP129" s="47"/>
      <c r="AQ129" s="47"/>
      <c r="AR129" s="19"/>
      <c r="AS129" s="19"/>
      <c r="AT129" s="47"/>
      <c r="AU129" s="47"/>
      <c r="AV129" s="47"/>
      <c r="AW129" s="47"/>
      <c r="AX129" s="19"/>
      <c r="AY129" s="19"/>
      <c r="AZ129" s="47"/>
      <c r="BA129" s="47"/>
      <c r="BB129" s="47"/>
      <c r="BC129" s="47"/>
      <c r="BD129" s="19"/>
      <c r="BE129" s="19"/>
      <c r="BF129" s="47"/>
      <c r="BG129" s="47"/>
      <c r="BH129" s="47"/>
      <c r="BI129" s="47"/>
      <c r="BJ129" s="19"/>
      <c r="BK129" s="19"/>
      <c r="BL129" s="47"/>
      <c r="BM129" s="47"/>
      <c r="BN129" s="47"/>
      <c r="BO129" s="47"/>
      <c r="BP129" s="19"/>
      <c r="BQ129" s="19"/>
      <c r="BR129" s="47"/>
      <c r="BS129" s="47"/>
      <c r="BT129" s="47"/>
      <c r="BU129" s="47"/>
      <c r="BV129" s="19"/>
      <c r="BW129" s="19"/>
      <c r="BX129" s="47"/>
      <c r="BY129" s="47"/>
      <c r="BZ129" s="47"/>
      <c r="CA129" s="47"/>
      <c r="CB129" s="19"/>
      <c r="CC129" s="19"/>
      <c r="CD129" s="47"/>
      <c r="CE129" s="47"/>
      <c r="CF129" s="47"/>
      <c r="CG129" s="47"/>
      <c r="CH129" s="19"/>
      <c r="CI129" s="19"/>
      <c r="CJ129" s="47"/>
      <c r="CK129" s="47"/>
      <c r="CL129" s="47"/>
      <c r="CM129" s="47"/>
      <c r="CN129" s="19"/>
      <c r="CO129" s="19"/>
      <c r="CP129" s="47"/>
      <c r="CQ129" s="47">
        <f t="shared" si="15"/>
        <v>0</v>
      </c>
      <c r="CR129" s="47"/>
    </row>
    <row r="130" spans="2:96">
      <c r="B130" s="19">
        <v>1007992</v>
      </c>
      <c r="C130" s="19" t="s">
        <v>424</v>
      </c>
      <c r="D130" s="65" t="s">
        <v>409</v>
      </c>
      <c r="E130" s="47"/>
      <c r="F130" s="47"/>
      <c r="G130" s="47"/>
      <c r="H130" s="19"/>
      <c r="I130" s="19"/>
      <c r="J130" s="47"/>
      <c r="K130" s="47"/>
      <c r="L130" s="47"/>
      <c r="M130" s="47"/>
      <c r="N130" s="19"/>
      <c r="O130" s="19"/>
      <c r="P130" s="47"/>
      <c r="Q130" s="47"/>
      <c r="R130" s="47"/>
      <c r="S130" s="47"/>
      <c r="T130" s="19"/>
      <c r="U130" s="19"/>
      <c r="V130" s="47"/>
      <c r="W130" s="47"/>
      <c r="X130" s="47"/>
      <c r="Y130" s="47"/>
      <c r="Z130" s="19"/>
      <c r="AA130" s="19"/>
      <c r="AB130" s="47"/>
      <c r="AC130" s="47"/>
      <c r="AD130" s="47"/>
      <c r="AE130" s="47"/>
      <c r="AF130" s="19"/>
      <c r="AG130" s="19"/>
      <c r="AH130" s="47"/>
      <c r="AI130" s="47"/>
      <c r="AJ130" s="47"/>
      <c r="AK130" s="47"/>
      <c r="AL130" s="19"/>
      <c r="AM130" s="19"/>
      <c r="AN130" s="47"/>
      <c r="AO130" s="47"/>
      <c r="AP130" s="47"/>
      <c r="AQ130" s="47"/>
      <c r="AR130" s="19"/>
      <c r="AS130" s="19"/>
      <c r="AT130" s="47"/>
      <c r="AU130" s="47"/>
      <c r="AV130" s="47"/>
      <c r="AW130" s="47"/>
      <c r="AX130" s="19"/>
      <c r="AY130" s="19"/>
      <c r="AZ130" s="47"/>
      <c r="BA130" s="47"/>
      <c r="BB130" s="47"/>
      <c r="BC130" s="47"/>
      <c r="BD130" s="19"/>
      <c r="BE130" s="19"/>
      <c r="BF130" s="47"/>
      <c r="BG130" s="47"/>
      <c r="BH130" s="47"/>
      <c r="BI130" s="47"/>
      <c r="BJ130" s="19"/>
      <c r="BK130" s="19"/>
      <c r="BL130" s="47"/>
      <c r="BM130" s="47"/>
      <c r="BN130" s="47"/>
      <c r="BO130" s="47"/>
      <c r="BP130" s="19"/>
      <c r="BQ130" s="19"/>
      <c r="BR130" s="47"/>
      <c r="BS130" s="47"/>
      <c r="BT130" s="47"/>
      <c r="BU130" s="47"/>
      <c r="BV130" s="19"/>
      <c r="BW130" s="19"/>
      <c r="BX130" s="47"/>
      <c r="BY130" s="47"/>
      <c r="BZ130" s="47"/>
      <c r="CA130" s="47"/>
      <c r="CB130" s="19"/>
      <c r="CC130" s="19"/>
      <c r="CD130" s="47"/>
      <c r="CE130" s="47"/>
      <c r="CF130" s="47"/>
      <c r="CG130" s="47"/>
      <c r="CH130" s="19"/>
      <c r="CI130" s="19"/>
      <c r="CJ130" s="47"/>
      <c r="CK130" s="47"/>
      <c r="CL130" s="47"/>
      <c r="CM130" s="47"/>
      <c r="CN130" s="19"/>
      <c r="CO130" s="19"/>
      <c r="CP130" s="47"/>
      <c r="CQ130" s="47">
        <f t="shared" si="15"/>
        <v>0</v>
      </c>
      <c r="CR130" s="47"/>
    </row>
    <row r="131" spans="2:96">
      <c r="B131" s="19">
        <v>2005091</v>
      </c>
      <c r="C131" s="19" t="s">
        <v>425</v>
      </c>
      <c r="D131" s="65" t="s">
        <v>409</v>
      </c>
      <c r="E131" s="47"/>
      <c r="F131" s="47"/>
      <c r="G131" s="47"/>
      <c r="H131" s="19"/>
      <c r="I131" s="19"/>
      <c r="J131" s="47"/>
      <c r="K131" s="47"/>
      <c r="L131" s="47"/>
      <c r="M131" s="47"/>
      <c r="N131" s="19"/>
      <c r="O131" s="19"/>
      <c r="P131" s="47"/>
      <c r="Q131" s="47"/>
      <c r="R131" s="47"/>
      <c r="S131" s="47"/>
      <c r="T131" s="19"/>
      <c r="U131" s="19"/>
      <c r="V131" s="47"/>
      <c r="W131" s="47"/>
      <c r="X131" s="47"/>
      <c r="Y131" s="47"/>
      <c r="Z131" s="19"/>
      <c r="AA131" s="19"/>
      <c r="AB131" s="47"/>
      <c r="AC131" s="47"/>
      <c r="AD131" s="47"/>
      <c r="AE131" s="47"/>
      <c r="AF131" s="19"/>
      <c r="AG131" s="19"/>
      <c r="AH131" s="47"/>
      <c r="AI131" s="47"/>
      <c r="AJ131" s="47"/>
      <c r="AK131" s="47"/>
      <c r="AL131" s="19"/>
      <c r="AM131" s="19"/>
      <c r="AN131" s="47"/>
      <c r="AO131" s="47"/>
      <c r="AP131" s="47"/>
      <c r="AQ131" s="47"/>
      <c r="AR131" s="19"/>
      <c r="AS131" s="19"/>
      <c r="AT131" s="47"/>
      <c r="AU131" s="47"/>
      <c r="AV131" s="47"/>
      <c r="AW131" s="47"/>
      <c r="AX131" s="19"/>
      <c r="AY131" s="19"/>
      <c r="AZ131" s="47"/>
      <c r="BA131" s="47"/>
      <c r="BB131" s="47"/>
      <c r="BC131" s="47"/>
      <c r="BD131" s="19"/>
      <c r="BE131" s="19"/>
      <c r="BF131" s="47"/>
      <c r="BG131" s="47"/>
      <c r="BH131" s="47"/>
      <c r="BI131" s="47"/>
      <c r="BJ131" s="19"/>
      <c r="BK131" s="19"/>
      <c r="BL131" s="47"/>
      <c r="BM131" s="47"/>
      <c r="BN131" s="47"/>
      <c r="BO131" s="47"/>
      <c r="BP131" s="19"/>
      <c r="BQ131" s="19"/>
      <c r="BR131" s="47"/>
      <c r="BS131" s="47"/>
      <c r="BT131" s="47"/>
      <c r="BU131" s="47"/>
      <c r="BV131" s="19"/>
      <c r="BW131" s="19"/>
      <c r="BX131" s="47"/>
      <c r="BY131" s="47"/>
      <c r="BZ131" s="47"/>
      <c r="CA131" s="47"/>
      <c r="CB131" s="19"/>
      <c r="CC131" s="19"/>
      <c r="CD131" s="47"/>
      <c r="CE131" s="47"/>
      <c r="CF131" s="47"/>
      <c r="CG131" s="47"/>
      <c r="CH131" s="19"/>
      <c r="CI131" s="19"/>
      <c r="CJ131" s="47"/>
      <c r="CK131" s="47"/>
      <c r="CL131" s="47"/>
      <c r="CM131" s="47"/>
      <c r="CN131" s="19"/>
      <c r="CO131" s="19"/>
      <c r="CP131" s="47"/>
      <c r="CQ131" s="47">
        <f t="shared" si="15"/>
        <v>0</v>
      </c>
      <c r="CR131" s="47"/>
    </row>
    <row r="132" spans="2:96">
      <c r="B132" s="19">
        <v>2005092</v>
      </c>
      <c r="C132" s="19" t="s">
        <v>426</v>
      </c>
      <c r="D132" s="65" t="s">
        <v>409</v>
      </c>
      <c r="E132" s="47"/>
      <c r="F132" s="47"/>
      <c r="G132" s="47"/>
      <c r="H132" s="19"/>
      <c r="I132" s="19"/>
      <c r="J132" s="47"/>
      <c r="K132" s="47"/>
      <c r="L132" s="47"/>
      <c r="M132" s="47"/>
      <c r="N132" s="19"/>
      <c r="O132" s="19"/>
      <c r="P132" s="47"/>
      <c r="Q132" s="47"/>
      <c r="R132" s="47"/>
      <c r="S132" s="47"/>
      <c r="T132" s="19"/>
      <c r="U132" s="19"/>
      <c r="V132" s="47"/>
      <c r="W132" s="47"/>
      <c r="X132" s="47"/>
      <c r="Y132" s="47"/>
      <c r="Z132" s="19"/>
      <c r="AA132" s="19"/>
      <c r="AB132" s="47"/>
      <c r="AC132" s="47"/>
      <c r="AD132" s="47"/>
      <c r="AE132" s="47"/>
      <c r="AF132" s="19"/>
      <c r="AG132" s="19"/>
      <c r="AH132" s="47"/>
      <c r="AI132" s="47"/>
      <c r="AJ132" s="47"/>
      <c r="AK132" s="47"/>
      <c r="AL132" s="19"/>
      <c r="AM132" s="19"/>
      <c r="AN132" s="47"/>
      <c r="AO132" s="47"/>
      <c r="AP132" s="47"/>
      <c r="AQ132" s="47"/>
      <c r="AR132" s="19"/>
      <c r="AS132" s="19"/>
      <c r="AT132" s="47"/>
      <c r="AU132" s="47"/>
      <c r="AV132" s="47"/>
      <c r="AW132" s="47"/>
      <c r="AX132" s="19"/>
      <c r="AY132" s="19"/>
      <c r="AZ132" s="47"/>
      <c r="BA132" s="47"/>
      <c r="BB132" s="47"/>
      <c r="BC132" s="47"/>
      <c r="BD132" s="19"/>
      <c r="BE132" s="19"/>
      <c r="BF132" s="47"/>
      <c r="BG132" s="47"/>
      <c r="BH132" s="47"/>
      <c r="BI132" s="47"/>
      <c r="BJ132" s="19"/>
      <c r="BK132" s="19"/>
      <c r="BL132" s="47"/>
      <c r="BM132" s="47"/>
      <c r="BN132" s="47"/>
      <c r="BO132" s="47"/>
      <c r="BP132" s="19"/>
      <c r="BQ132" s="19"/>
      <c r="BR132" s="47"/>
      <c r="BS132" s="47"/>
      <c r="BT132" s="47"/>
      <c r="BU132" s="47"/>
      <c r="BV132" s="19"/>
      <c r="BW132" s="19"/>
      <c r="BX132" s="47"/>
      <c r="BY132" s="47"/>
      <c r="BZ132" s="47"/>
      <c r="CA132" s="47"/>
      <c r="CB132" s="19"/>
      <c r="CC132" s="19"/>
      <c r="CD132" s="47"/>
      <c r="CE132" s="47"/>
      <c r="CF132" s="47"/>
      <c r="CG132" s="47"/>
      <c r="CH132" s="19"/>
      <c r="CI132" s="19"/>
      <c r="CJ132" s="47"/>
      <c r="CK132" s="47"/>
      <c r="CL132" s="47"/>
      <c r="CM132" s="47"/>
      <c r="CN132" s="19"/>
      <c r="CO132" s="19"/>
      <c r="CP132" s="47"/>
      <c r="CQ132" s="47">
        <f t="shared" si="15"/>
        <v>0</v>
      </c>
      <c r="CR132" s="47"/>
    </row>
    <row r="133" spans="2:96">
      <c r="B133" s="19">
        <v>2005093</v>
      </c>
      <c r="C133" s="19" t="s">
        <v>427</v>
      </c>
      <c r="D133" s="65" t="s">
        <v>409</v>
      </c>
      <c r="E133" s="47"/>
      <c r="F133" s="47"/>
      <c r="G133" s="47"/>
      <c r="H133" s="19"/>
      <c r="I133" s="19"/>
      <c r="J133" s="47"/>
      <c r="K133" s="47"/>
      <c r="L133" s="47"/>
      <c r="M133" s="47"/>
      <c r="N133" s="19"/>
      <c r="O133" s="19"/>
      <c r="P133" s="47"/>
      <c r="Q133" s="47"/>
      <c r="R133" s="47"/>
      <c r="S133" s="47"/>
      <c r="T133" s="19"/>
      <c r="U133" s="19"/>
      <c r="V133" s="47"/>
      <c r="W133" s="47"/>
      <c r="X133" s="47"/>
      <c r="Y133" s="47"/>
      <c r="Z133" s="19"/>
      <c r="AA133" s="19"/>
      <c r="AB133" s="47"/>
      <c r="AC133" s="47"/>
      <c r="AD133" s="47"/>
      <c r="AE133" s="47"/>
      <c r="AF133" s="19"/>
      <c r="AG133" s="19"/>
      <c r="AH133" s="47"/>
      <c r="AI133" s="47"/>
      <c r="AJ133" s="47"/>
      <c r="AK133" s="47"/>
      <c r="AL133" s="19"/>
      <c r="AM133" s="19"/>
      <c r="AN133" s="47"/>
      <c r="AO133" s="47"/>
      <c r="AP133" s="47"/>
      <c r="AQ133" s="47"/>
      <c r="AR133" s="19"/>
      <c r="AS133" s="19"/>
      <c r="AT133" s="47"/>
      <c r="AU133" s="47"/>
      <c r="AV133" s="47"/>
      <c r="AW133" s="47"/>
      <c r="AX133" s="19"/>
      <c r="AY133" s="19"/>
      <c r="AZ133" s="47"/>
      <c r="BA133" s="47"/>
      <c r="BB133" s="47"/>
      <c r="BC133" s="47"/>
      <c r="BD133" s="19"/>
      <c r="BE133" s="19"/>
      <c r="BF133" s="47"/>
      <c r="BG133" s="47"/>
      <c r="BH133" s="47"/>
      <c r="BI133" s="47"/>
      <c r="BJ133" s="19"/>
      <c r="BK133" s="19"/>
      <c r="BL133" s="47"/>
      <c r="BM133" s="47"/>
      <c r="BN133" s="47"/>
      <c r="BO133" s="47"/>
      <c r="BP133" s="19"/>
      <c r="BQ133" s="19"/>
      <c r="BR133" s="47"/>
      <c r="BS133" s="47"/>
      <c r="BT133" s="47"/>
      <c r="BU133" s="47"/>
      <c r="BV133" s="19"/>
      <c r="BW133" s="19"/>
      <c r="BX133" s="47"/>
      <c r="BY133" s="47"/>
      <c r="BZ133" s="47"/>
      <c r="CA133" s="47"/>
      <c r="CB133" s="19"/>
      <c r="CC133" s="19"/>
      <c r="CD133" s="47"/>
      <c r="CE133" s="47"/>
      <c r="CF133" s="47"/>
      <c r="CG133" s="47"/>
      <c r="CH133" s="19"/>
      <c r="CI133" s="19"/>
      <c r="CJ133" s="47"/>
      <c r="CK133" s="47"/>
      <c r="CL133" s="47"/>
      <c r="CM133" s="47"/>
      <c r="CN133" s="19"/>
      <c r="CO133" s="19"/>
      <c r="CP133" s="47"/>
      <c r="CQ133" s="47">
        <f t="shared" si="15"/>
        <v>0</v>
      </c>
      <c r="CR133" s="47"/>
    </row>
    <row r="134" spans="2:96">
      <c r="B134" s="19">
        <v>1007980</v>
      </c>
      <c r="C134" s="19" t="s">
        <v>428</v>
      </c>
      <c r="D134" s="65" t="s">
        <v>409</v>
      </c>
      <c r="E134" s="47"/>
      <c r="F134" s="47"/>
      <c r="G134" s="47"/>
      <c r="H134" s="19"/>
      <c r="I134" s="19"/>
      <c r="J134" s="47"/>
      <c r="K134" s="47"/>
      <c r="L134" s="47"/>
      <c r="M134" s="47"/>
      <c r="N134" s="19"/>
      <c r="O134" s="19"/>
      <c r="P134" s="47"/>
      <c r="Q134" s="47"/>
      <c r="R134" s="47"/>
      <c r="S134" s="47"/>
      <c r="T134" s="19"/>
      <c r="U134" s="19"/>
      <c r="V134" s="47"/>
      <c r="W134" s="47"/>
      <c r="X134" s="47"/>
      <c r="Y134" s="47"/>
      <c r="Z134" s="19"/>
      <c r="AA134" s="19"/>
      <c r="AB134" s="47"/>
      <c r="AC134" s="47"/>
      <c r="AD134" s="47"/>
      <c r="AE134" s="47"/>
      <c r="AF134" s="19"/>
      <c r="AG134" s="19"/>
      <c r="AH134" s="47"/>
      <c r="AI134" s="47"/>
      <c r="AJ134" s="47"/>
      <c r="AK134" s="47"/>
      <c r="AL134" s="19"/>
      <c r="AM134" s="19"/>
      <c r="AN134" s="47"/>
      <c r="AO134" s="47"/>
      <c r="AP134" s="47"/>
      <c r="AQ134" s="47"/>
      <c r="AR134" s="19"/>
      <c r="AS134" s="19"/>
      <c r="AT134" s="47"/>
      <c r="AU134" s="47"/>
      <c r="AV134" s="47"/>
      <c r="AW134" s="47"/>
      <c r="AX134" s="19"/>
      <c r="AY134" s="19"/>
      <c r="AZ134" s="47"/>
      <c r="BA134" s="47"/>
      <c r="BB134" s="47"/>
      <c r="BC134" s="47"/>
      <c r="BD134" s="19"/>
      <c r="BE134" s="19"/>
      <c r="BF134" s="47"/>
      <c r="BG134" s="47"/>
      <c r="BH134" s="47"/>
      <c r="BI134" s="47"/>
      <c r="BJ134" s="19"/>
      <c r="BK134" s="19"/>
      <c r="BL134" s="47"/>
      <c r="BM134" s="47"/>
      <c r="BN134" s="47"/>
      <c r="BO134" s="47"/>
      <c r="BP134" s="19"/>
      <c r="BQ134" s="19"/>
      <c r="BR134" s="47"/>
      <c r="BS134" s="47"/>
      <c r="BT134" s="47"/>
      <c r="BU134" s="47"/>
      <c r="BV134" s="19"/>
      <c r="BW134" s="19"/>
      <c r="BX134" s="47"/>
      <c r="BY134" s="47"/>
      <c r="BZ134" s="47"/>
      <c r="CA134" s="47"/>
      <c r="CB134" s="19"/>
      <c r="CC134" s="19"/>
      <c r="CD134" s="47"/>
      <c r="CE134" s="47"/>
      <c r="CF134" s="47"/>
      <c r="CG134" s="47"/>
      <c r="CH134" s="19"/>
      <c r="CI134" s="19"/>
      <c r="CJ134" s="47"/>
      <c r="CK134" s="47"/>
      <c r="CL134" s="47"/>
      <c r="CM134" s="47"/>
      <c r="CN134" s="19"/>
      <c r="CO134" s="19"/>
      <c r="CP134" s="47"/>
      <c r="CQ134" s="47">
        <f t="shared" si="15"/>
        <v>0</v>
      </c>
      <c r="CR134" s="47"/>
    </row>
    <row r="135" spans="2:96">
      <c r="B135" s="19">
        <v>1007981</v>
      </c>
      <c r="C135" s="19" t="s">
        <v>429</v>
      </c>
      <c r="D135" s="65" t="s">
        <v>409</v>
      </c>
      <c r="E135" s="47"/>
      <c r="F135" s="47"/>
      <c r="G135" s="47"/>
      <c r="H135" s="19"/>
      <c r="I135" s="19"/>
      <c r="J135" s="47"/>
      <c r="K135" s="47"/>
      <c r="L135" s="47"/>
      <c r="M135" s="47"/>
      <c r="N135" s="19"/>
      <c r="O135" s="19"/>
      <c r="P135" s="47"/>
      <c r="Q135" s="47"/>
      <c r="R135" s="47"/>
      <c r="S135" s="47"/>
      <c r="T135" s="19"/>
      <c r="U135" s="19"/>
      <c r="V135" s="47"/>
      <c r="W135" s="47"/>
      <c r="X135" s="47"/>
      <c r="Y135" s="47"/>
      <c r="Z135" s="19"/>
      <c r="AA135" s="19"/>
      <c r="AB135" s="47"/>
      <c r="AC135" s="47"/>
      <c r="AD135" s="47"/>
      <c r="AE135" s="47"/>
      <c r="AF135" s="19"/>
      <c r="AG135" s="19"/>
      <c r="AH135" s="47"/>
      <c r="AI135" s="47"/>
      <c r="AJ135" s="47"/>
      <c r="AK135" s="47"/>
      <c r="AL135" s="19"/>
      <c r="AM135" s="19"/>
      <c r="AN135" s="47"/>
      <c r="AO135" s="47"/>
      <c r="AP135" s="47"/>
      <c r="AQ135" s="47"/>
      <c r="AR135" s="19"/>
      <c r="AS135" s="19"/>
      <c r="AT135" s="47"/>
      <c r="AU135" s="47"/>
      <c r="AV135" s="47"/>
      <c r="AW135" s="47"/>
      <c r="AX135" s="19"/>
      <c r="AY135" s="19"/>
      <c r="AZ135" s="47"/>
      <c r="BA135" s="47"/>
      <c r="BB135" s="47"/>
      <c r="BC135" s="47"/>
      <c r="BD135" s="19"/>
      <c r="BE135" s="19"/>
      <c r="BF135" s="47"/>
      <c r="BG135" s="47"/>
      <c r="BH135" s="47"/>
      <c r="BI135" s="47"/>
      <c r="BJ135" s="19"/>
      <c r="BK135" s="19"/>
      <c r="BL135" s="47"/>
      <c r="BM135" s="47"/>
      <c r="BN135" s="47"/>
      <c r="BO135" s="47"/>
      <c r="BP135" s="19"/>
      <c r="BQ135" s="19"/>
      <c r="BR135" s="47"/>
      <c r="BS135" s="47"/>
      <c r="BT135" s="47"/>
      <c r="BU135" s="47"/>
      <c r="BV135" s="19"/>
      <c r="BW135" s="19"/>
      <c r="BX135" s="47"/>
      <c r="BY135" s="47"/>
      <c r="BZ135" s="47"/>
      <c r="CA135" s="47"/>
      <c r="CB135" s="19"/>
      <c r="CC135" s="19"/>
      <c r="CD135" s="47"/>
      <c r="CE135" s="47"/>
      <c r="CF135" s="47"/>
      <c r="CG135" s="47"/>
      <c r="CH135" s="19"/>
      <c r="CI135" s="19"/>
      <c r="CJ135" s="47"/>
      <c r="CK135" s="47"/>
      <c r="CL135" s="47"/>
      <c r="CM135" s="47"/>
      <c r="CN135" s="19"/>
      <c r="CO135" s="19"/>
      <c r="CP135" s="47"/>
      <c r="CQ135" s="47">
        <f t="shared" si="15"/>
        <v>0</v>
      </c>
      <c r="CR135" s="47"/>
    </row>
    <row r="136" spans="2:96">
      <c r="B136" s="19">
        <v>2005094</v>
      </c>
      <c r="C136" s="19" t="s">
        <v>430</v>
      </c>
      <c r="D136" s="65" t="s">
        <v>409</v>
      </c>
      <c r="E136" s="47"/>
      <c r="F136" s="47"/>
      <c r="G136" s="47"/>
      <c r="H136" s="19"/>
      <c r="I136" s="19"/>
      <c r="J136" s="47"/>
      <c r="K136" s="47"/>
      <c r="L136" s="47"/>
      <c r="M136" s="47"/>
      <c r="N136" s="19"/>
      <c r="O136" s="19"/>
      <c r="P136" s="47"/>
      <c r="Q136" s="47"/>
      <c r="R136" s="47"/>
      <c r="S136" s="47"/>
      <c r="T136" s="19"/>
      <c r="U136" s="19"/>
      <c r="V136" s="47"/>
      <c r="W136" s="47"/>
      <c r="X136" s="47"/>
      <c r="Y136" s="47"/>
      <c r="Z136" s="19"/>
      <c r="AA136" s="19"/>
      <c r="AB136" s="47"/>
      <c r="AC136" s="47"/>
      <c r="AD136" s="47"/>
      <c r="AE136" s="47"/>
      <c r="AF136" s="19"/>
      <c r="AG136" s="19"/>
      <c r="AH136" s="47"/>
      <c r="AI136" s="47"/>
      <c r="AJ136" s="47"/>
      <c r="AK136" s="47"/>
      <c r="AL136" s="19"/>
      <c r="AM136" s="19"/>
      <c r="AN136" s="47"/>
      <c r="AO136" s="47"/>
      <c r="AP136" s="47"/>
      <c r="AQ136" s="47"/>
      <c r="AR136" s="19"/>
      <c r="AS136" s="19"/>
      <c r="AT136" s="47"/>
      <c r="AU136" s="47"/>
      <c r="AV136" s="47"/>
      <c r="AW136" s="47"/>
      <c r="AX136" s="19"/>
      <c r="AY136" s="19"/>
      <c r="AZ136" s="47"/>
      <c r="BA136" s="47"/>
      <c r="BB136" s="47"/>
      <c r="BC136" s="47"/>
      <c r="BD136" s="19"/>
      <c r="BE136" s="19"/>
      <c r="BF136" s="47"/>
      <c r="BG136" s="47"/>
      <c r="BH136" s="47"/>
      <c r="BI136" s="47"/>
      <c r="BJ136" s="19"/>
      <c r="BK136" s="19"/>
      <c r="BL136" s="47"/>
      <c r="BM136" s="47"/>
      <c r="BN136" s="47"/>
      <c r="BO136" s="47"/>
      <c r="BP136" s="19"/>
      <c r="BQ136" s="19"/>
      <c r="BR136" s="47"/>
      <c r="BS136" s="47"/>
      <c r="BT136" s="47"/>
      <c r="BU136" s="47"/>
      <c r="BV136" s="19"/>
      <c r="BW136" s="19"/>
      <c r="BX136" s="47"/>
      <c r="BY136" s="47"/>
      <c r="BZ136" s="47"/>
      <c r="CA136" s="47"/>
      <c r="CB136" s="19"/>
      <c r="CC136" s="19"/>
      <c r="CD136" s="47"/>
      <c r="CE136" s="47"/>
      <c r="CF136" s="47"/>
      <c r="CG136" s="47"/>
      <c r="CH136" s="19"/>
      <c r="CI136" s="19"/>
      <c r="CJ136" s="47"/>
      <c r="CK136" s="47"/>
      <c r="CL136" s="47"/>
      <c r="CM136" s="47"/>
      <c r="CN136" s="19"/>
      <c r="CO136" s="19"/>
      <c r="CP136" s="47"/>
      <c r="CQ136" s="47">
        <f t="shared" si="15"/>
        <v>0</v>
      </c>
      <c r="CR136" s="47"/>
    </row>
    <row r="137" spans="2:96">
      <c r="B137" s="19">
        <v>2005104</v>
      </c>
      <c r="C137" s="19" t="s">
        <v>431</v>
      </c>
      <c r="D137" s="65" t="s">
        <v>409</v>
      </c>
      <c r="E137" s="47"/>
      <c r="F137" s="47"/>
      <c r="G137" s="47"/>
      <c r="H137" s="19"/>
      <c r="I137" s="19"/>
      <c r="J137" s="47"/>
      <c r="K137" s="47"/>
      <c r="L137" s="47"/>
      <c r="M137" s="47"/>
      <c r="N137" s="19"/>
      <c r="O137" s="19"/>
      <c r="P137" s="47"/>
      <c r="Q137" s="47"/>
      <c r="R137" s="47"/>
      <c r="S137" s="47"/>
      <c r="T137" s="19"/>
      <c r="U137" s="19"/>
      <c r="V137" s="47"/>
      <c r="W137" s="47"/>
      <c r="X137" s="47"/>
      <c r="Y137" s="47"/>
      <c r="Z137" s="19"/>
      <c r="AA137" s="19"/>
      <c r="AB137" s="47"/>
      <c r="AC137" s="47"/>
      <c r="AD137" s="47"/>
      <c r="AE137" s="47"/>
      <c r="AF137" s="19"/>
      <c r="AG137" s="19"/>
      <c r="AH137" s="47"/>
      <c r="AI137" s="47"/>
      <c r="AJ137" s="47"/>
      <c r="AK137" s="47"/>
      <c r="AL137" s="19"/>
      <c r="AM137" s="19"/>
      <c r="AN137" s="47"/>
      <c r="AO137" s="47"/>
      <c r="AP137" s="47"/>
      <c r="AQ137" s="47"/>
      <c r="AR137" s="19"/>
      <c r="AS137" s="19"/>
      <c r="AT137" s="47"/>
      <c r="AU137" s="47"/>
      <c r="AV137" s="47"/>
      <c r="AW137" s="47"/>
      <c r="AX137" s="19"/>
      <c r="AY137" s="19"/>
      <c r="AZ137" s="47"/>
      <c r="BA137" s="47"/>
      <c r="BB137" s="47"/>
      <c r="BC137" s="47"/>
      <c r="BD137" s="19"/>
      <c r="BE137" s="19"/>
      <c r="BF137" s="47"/>
      <c r="BG137" s="47"/>
      <c r="BH137" s="47"/>
      <c r="BI137" s="47"/>
      <c r="BJ137" s="19"/>
      <c r="BK137" s="19"/>
      <c r="BL137" s="47"/>
      <c r="BM137" s="47"/>
      <c r="BN137" s="47"/>
      <c r="BO137" s="47"/>
      <c r="BP137" s="19"/>
      <c r="BQ137" s="19"/>
      <c r="BR137" s="47"/>
      <c r="BS137" s="47"/>
      <c r="BT137" s="47"/>
      <c r="BU137" s="47"/>
      <c r="BV137" s="19"/>
      <c r="BW137" s="19"/>
      <c r="BX137" s="47"/>
      <c r="BY137" s="47"/>
      <c r="BZ137" s="47"/>
      <c r="CA137" s="47"/>
      <c r="CB137" s="19"/>
      <c r="CC137" s="19"/>
      <c r="CD137" s="47"/>
      <c r="CE137" s="47"/>
      <c r="CF137" s="47"/>
      <c r="CG137" s="47"/>
      <c r="CH137" s="19"/>
      <c r="CI137" s="19"/>
      <c r="CJ137" s="47"/>
      <c r="CK137" s="47"/>
      <c r="CL137" s="47"/>
      <c r="CM137" s="47"/>
      <c r="CN137" s="19"/>
      <c r="CO137" s="19"/>
      <c r="CP137" s="47"/>
      <c r="CQ137" s="47">
        <f t="shared" si="15"/>
        <v>0</v>
      </c>
      <c r="CR137" s="47"/>
    </row>
    <row r="138" spans="2:96">
      <c r="B138" s="19">
        <v>2007653</v>
      </c>
      <c r="C138" s="19" t="s">
        <v>432</v>
      </c>
      <c r="D138" s="65" t="s">
        <v>412</v>
      </c>
      <c r="E138" s="47"/>
      <c r="F138" s="47"/>
      <c r="G138" s="47"/>
      <c r="H138" s="19"/>
      <c r="I138" s="19"/>
      <c r="J138" s="47"/>
      <c r="K138" s="47"/>
      <c r="L138" s="47"/>
      <c r="M138" s="47"/>
      <c r="N138" s="19"/>
      <c r="O138" s="19"/>
      <c r="P138" s="47"/>
      <c r="Q138" s="47"/>
      <c r="R138" s="47"/>
      <c r="S138" s="47"/>
      <c r="T138" s="19"/>
      <c r="U138" s="19"/>
      <c r="V138" s="47"/>
      <c r="W138" s="47"/>
      <c r="X138" s="47"/>
      <c r="Y138" s="47"/>
      <c r="Z138" s="19"/>
      <c r="AA138" s="19"/>
      <c r="AB138" s="47"/>
      <c r="AC138" s="47"/>
      <c r="AD138" s="47"/>
      <c r="AE138" s="47"/>
      <c r="AF138" s="19"/>
      <c r="AG138" s="19"/>
      <c r="AH138" s="47"/>
      <c r="AI138" s="47"/>
      <c r="AJ138" s="47"/>
      <c r="AK138" s="47"/>
      <c r="AL138" s="19"/>
      <c r="AM138" s="19"/>
      <c r="AN138" s="47"/>
      <c r="AO138" s="47"/>
      <c r="AP138" s="47"/>
      <c r="AQ138" s="47"/>
      <c r="AR138" s="19"/>
      <c r="AS138" s="19"/>
      <c r="AT138" s="47"/>
      <c r="AU138" s="47"/>
      <c r="AV138" s="47"/>
      <c r="AW138" s="47"/>
      <c r="AX138" s="19"/>
      <c r="AY138" s="19"/>
      <c r="AZ138" s="47"/>
      <c r="BA138" s="47"/>
      <c r="BB138" s="47"/>
      <c r="BC138" s="47"/>
      <c r="BD138" s="19"/>
      <c r="BE138" s="19"/>
      <c r="BF138" s="47"/>
      <c r="BG138" s="47"/>
      <c r="BH138" s="47"/>
      <c r="BI138" s="47"/>
      <c r="BJ138" s="19"/>
      <c r="BK138" s="19"/>
      <c r="BL138" s="47"/>
      <c r="BM138" s="47"/>
      <c r="BN138" s="47"/>
      <c r="BO138" s="47"/>
      <c r="BP138" s="19"/>
      <c r="BQ138" s="19"/>
      <c r="BR138" s="47"/>
      <c r="BS138" s="47"/>
      <c r="BT138" s="47"/>
      <c r="BU138" s="47"/>
      <c r="BV138" s="19"/>
      <c r="BW138" s="19"/>
      <c r="BX138" s="47"/>
      <c r="BY138" s="47"/>
      <c r="BZ138" s="47"/>
      <c r="CA138" s="47"/>
      <c r="CB138" s="19"/>
      <c r="CC138" s="19"/>
      <c r="CD138" s="47"/>
      <c r="CE138" s="47"/>
      <c r="CF138" s="47"/>
      <c r="CG138" s="47"/>
      <c r="CH138" s="19"/>
      <c r="CI138" s="19"/>
      <c r="CJ138" s="47"/>
      <c r="CK138" s="47"/>
      <c r="CL138" s="47"/>
      <c r="CM138" s="47"/>
      <c r="CN138" s="19"/>
      <c r="CO138" s="19"/>
      <c r="CP138" s="47"/>
      <c r="CQ138" s="47">
        <f t="shared" si="15"/>
        <v>0</v>
      </c>
      <c r="CR138" s="47"/>
    </row>
    <row r="139" spans="2:96">
      <c r="B139" s="19">
        <v>2005108</v>
      </c>
      <c r="C139" s="19" t="s">
        <v>433</v>
      </c>
      <c r="D139" s="65" t="s">
        <v>409</v>
      </c>
      <c r="E139" s="47"/>
      <c r="F139" s="47"/>
      <c r="G139" s="47"/>
      <c r="H139" s="19"/>
      <c r="I139" s="19"/>
      <c r="J139" s="47"/>
      <c r="K139" s="47"/>
      <c r="L139" s="47"/>
      <c r="M139" s="47"/>
      <c r="N139" s="19"/>
      <c r="O139" s="19"/>
      <c r="P139" s="47"/>
      <c r="Q139" s="47"/>
      <c r="R139" s="47"/>
      <c r="S139" s="47"/>
      <c r="T139" s="19"/>
      <c r="U139" s="19"/>
      <c r="V139" s="47"/>
      <c r="W139" s="47"/>
      <c r="X139" s="47"/>
      <c r="Y139" s="47"/>
      <c r="Z139" s="19"/>
      <c r="AA139" s="19"/>
      <c r="AB139" s="47"/>
      <c r="AC139" s="47"/>
      <c r="AD139" s="47"/>
      <c r="AE139" s="47"/>
      <c r="AF139" s="19"/>
      <c r="AG139" s="19"/>
      <c r="AH139" s="47"/>
      <c r="AI139" s="47"/>
      <c r="AJ139" s="47"/>
      <c r="AK139" s="47"/>
      <c r="AL139" s="19"/>
      <c r="AM139" s="19"/>
      <c r="AN139" s="47"/>
      <c r="AO139" s="47"/>
      <c r="AP139" s="47"/>
      <c r="AQ139" s="47"/>
      <c r="AR139" s="19"/>
      <c r="AS139" s="19"/>
      <c r="AT139" s="47"/>
      <c r="AU139" s="47"/>
      <c r="AV139" s="47"/>
      <c r="AW139" s="47"/>
      <c r="AX139" s="19"/>
      <c r="AY139" s="19"/>
      <c r="AZ139" s="47"/>
      <c r="BA139" s="47"/>
      <c r="BB139" s="47"/>
      <c r="BC139" s="47"/>
      <c r="BD139" s="19"/>
      <c r="BE139" s="19"/>
      <c r="BF139" s="47"/>
      <c r="BG139" s="47"/>
      <c r="BH139" s="47"/>
      <c r="BI139" s="47"/>
      <c r="BJ139" s="19"/>
      <c r="BK139" s="19"/>
      <c r="BL139" s="47"/>
      <c r="BM139" s="47"/>
      <c r="BN139" s="47"/>
      <c r="BO139" s="47"/>
      <c r="BP139" s="19"/>
      <c r="BQ139" s="19"/>
      <c r="BR139" s="47"/>
      <c r="BS139" s="47"/>
      <c r="BT139" s="47"/>
      <c r="BU139" s="47"/>
      <c r="BV139" s="19"/>
      <c r="BW139" s="19"/>
      <c r="BX139" s="47"/>
      <c r="BY139" s="47"/>
      <c r="BZ139" s="47"/>
      <c r="CA139" s="47"/>
      <c r="CB139" s="19"/>
      <c r="CC139" s="19"/>
      <c r="CD139" s="47"/>
      <c r="CE139" s="47"/>
      <c r="CF139" s="47"/>
      <c r="CG139" s="47"/>
      <c r="CH139" s="19"/>
      <c r="CI139" s="19"/>
      <c r="CJ139" s="47"/>
      <c r="CK139" s="47"/>
      <c r="CL139" s="47"/>
      <c r="CM139" s="47"/>
      <c r="CN139" s="19"/>
      <c r="CO139" s="19"/>
      <c r="CP139" s="47"/>
      <c r="CQ139" s="47">
        <f t="shared" si="15"/>
        <v>0</v>
      </c>
      <c r="CR139" s="47"/>
    </row>
    <row r="140" spans="2:96">
      <c r="B140" s="19">
        <v>2005109</v>
      </c>
      <c r="C140" s="19" t="s">
        <v>434</v>
      </c>
      <c r="D140" s="65" t="s">
        <v>409</v>
      </c>
      <c r="E140" s="47"/>
      <c r="F140" s="47"/>
      <c r="G140" s="47"/>
      <c r="H140" s="19"/>
      <c r="I140" s="19"/>
      <c r="J140" s="47"/>
      <c r="K140" s="47"/>
      <c r="L140" s="47"/>
      <c r="M140" s="47"/>
      <c r="N140" s="19"/>
      <c r="O140" s="19"/>
      <c r="P140" s="47"/>
      <c r="Q140" s="47"/>
      <c r="R140" s="47"/>
      <c r="S140" s="47"/>
      <c r="T140" s="19"/>
      <c r="U140" s="19"/>
      <c r="V140" s="47"/>
      <c r="W140" s="47"/>
      <c r="X140" s="47"/>
      <c r="Y140" s="47"/>
      <c r="Z140" s="19"/>
      <c r="AA140" s="19"/>
      <c r="AB140" s="47"/>
      <c r="AC140" s="47"/>
      <c r="AD140" s="47"/>
      <c r="AE140" s="47"/>
      <c r="AF140" s="19"/>
      <c r="AG140" s="19"/>
      <c r="AH140" s="47"/>
      <c r="AI140" s="47"/>
      <c r="AJ140" s="47"/>
      <c r="AK140" s="47"/>
      <c r="AL140" s="19"/>
      <c r="AM140" s="19"/>
      <c r="AN140" s="47"/>
      <c r="AO140" s="47"/>
      <c r="AP140" s="47"/>
      <c r="AQ140" s="47"/>
      <c r="AR140" s="19"/>
      <c r="AS140" s="19"/>
      <c r="AT140" s="47"/>
      <c r="AU140" s="47"/>
      <c r="AV140" s="47"/>
      <c r="AW140" s="47"/>
      <c r="AX140" s="19"/>
      <c r="AY140" s="19"/>
      <c r="AZ140" s="47"/>
      <c r="BA140" s="47"/>
      <c r="BB140" s="47"/>
      <c r="BC140" s="47"/>
      <c r="BD140" s="19"/>
      <c r="BE140" s="19"/>
      <c r="BF140" s="47"/>
      <c r="BG140" s="47"/>
      <c r="BH140" s="47"/>
      <c r="BI140" s="47"/>
      <c r="BJ140" s="19"/>
      <c r="BK140" s="19"/>
      <c r="BL140" s="47"/>
      <c r="BM140" s="47"/>
      <c r="BN140" s="47"/>
      <c r="BO140" s="47"/>
      <c r="BP140" s="19"/>
      <c r="BQ140" s="19"/>
      <c r="BR140" s="47"/>
      <c r="BS140" s="47"/>
      <c r="BT140" s="47"/>
      <c r="BU140" s="47"/>
      <c r="BV140" s="19"/>
      <c r="BW140" s="19"/>
      <c r="BX140" s="47"/>
      <c r="BY140" s="47"/>
      <c r="BZ140" s="47"/>
      <c r="CA140" s="47"/>
      <c r="CB140" s="19"/>
      <c r="CC140" s="19"/>
      <c r="CD140" s="47"/>
      <c r="CE140" s="47"/>
      <c r="CF140" s="47"/>
      <c r="CG140" s="47"/>
      <c r="CH140" s="19"/>
      <c r="CI140" s="19"/>
      <c r="CJ140" s="47"/>
      <c r="CK140" s="47"/>
      <c r="CL140" s="47"/>
      <c r="CM140" s="47"/>
      <c r="CN140" s="19"/>
      <c r="CO140" s="19"/>
      <c r="CP140" s="47"/>
      <c r="CQ140" s="47">
        <f t="shared" si="15"/>
        <v>0</v>
      </c>
      <c r="CR140" s="47"/>
    </row>
    <row r="141" spans="2:96">
      <c r="B141" s="19">
        <v>2000840</v>
      </c>
      <c r="C141" s="19" t="s">
        <v>435</v>
      </c>
      <c r="D141" s="65" t="s">
        <v>436</v>
      </c>
      <c r="E141" s="47"/>
      <c r="F141" s="47"/>
      <c r="G141" s="47"/>
      <c r="H141" s="19"/>
      <c r="I141" s="19"/>
      <c r="J141" s="47"/>
      <c r="K141" s="47"/>
      <c r="L141" s="47"/>
      <c r="M141" s="47"/>
      <c r="N141" s="19"/>
      <c r="O141" s="19"/>
      <c r="P141" s="47"/>
      <c r="Q141" s="47"/>
      <c r="R141" s="47"/>
      <c r="S141" s="47"/>
      <c r="T141" s="19"/>
      <c r="U141" s="19"/>
      <c r="V141" s="47"/>
      <c r="W141" s="47"/>
      <c r="X141" s="47"/>
      <c r="Y141" s="47"/>
      <c r="Z141" s="19"/>
      <c r="AA141" s="19"/>
      <c r="AB141" s="47"/>
      <c r="AC141" s="47"/>
      <c r="AD141" s="47"/>
      <c r="AE141" s="47"/>
      <c r="AF141" s="19"/>
      <c r="AG141" s="19"/>
      <c r="AH141" s="47"/>
      <c r="AI141" s="47"/>
      <c r="AJ141" s="47"/>
      <c r="AK141" s="47"/>
      <c r="AL141" s="19"/>
      <c r="AM141" s="19"/>
      <c r="AN141" s="47"/>
      <c r="AO141" s="47"/>
      <c r="AP141" s="47"/>
      <c r="AQ141" s="47"/>
      <c r="AR141" s="19"/>
      <c r="AS141" s="19"/>
      <c r="AT141" s="47"/>
      <c r="AU141" s="47"/>
      <c r="AV141" s="47"/>
      <c r="AW141" s="47"/>
      <c r="AX141" s="19"/>
      <c r="AY141" s="19"/>
      <c r="AZ141" s="47"/>
      <c r="BA141" s="47"/>
      <c r="BB141" s="47"/>
      <c r="BC141" s="47"/>
      <c r="BD141" s="19"/>
      <c r="BE141" s="19"/>
      <c r="BF141" s="47"/>
      <c r="BG141" s="47"/>
      <c r="BH141" s="47"/>
      <c r="BI141" s="47"/>
      <c r="BJ141" s="19"/>
      <c r="BK141" s="19"/>
      <c r="BL141" s="47"/>
      <c r="BM141" s="47"/>
      <c r="BN141" s="47"/>
      <c r="BO141" s="47"/>
      <c r="BP141" s="19"/>
      <c r="BQ141" s="19"/>
      <c r="BR141" s="47"/>
      <c r="BS141" s="47"/>
      <c r="BT141" s="47"/>
      <c r="BU141" s="47"/>
      <c r="BV141" s="19"/>
      <c r="BW141" s="19"/>
      <c r="BX141" s="47"/>
      <c r="BY141" s="47"/>
      <c r="BZ141" s="47"/>
      <c r="CA141" s="47"/>
      <c r="CB141" s="19"/>
      <c r="CC141" s="19"/>
      <c r="CD141" s="47"/>
      <c r="CE141" s="47"/>
      <c r="CF141" s="47"/>
      <c r="CG141" s="47"/>
      <c r="CH141" s="19"/>
      <c r="CI141" s="19"/>
      <c r="CJ141" s="47"/>
      <c r="CK141" s="47"/>
      <c r="CL141" s="47"/>
      <c r="CM141" s="47"/>
      <c r="CN141" s="19"/>
      <c r="CO141" s="19"/>
      <c r="CP141" s="47"/>
      <c r="CQ141" s="47">
        <f t="shared" si="15"/>
        <v>0</v>
      </c>
      <c r="CR141" s="47"/>
    </row>
    <row r="142" spans="2:96">
      <c r="B142" s="19">
        <v>2005113</v>
      </c>
      <c r="C142" s="19" t="s">
        <v>437</v>
      </c>
      <c r="D142" s="65" t="s">
        <v>409</v>
      </c>
      <c r="E142" s="47"/>
      <c r="F142" s="47"/>
      <c r="G142" s="47"/>
      <c r="H142" s="19"/>
      <c r="I142" s="19"/>
      <c r="J142" s="47"/>
      <c r="K142" s="47"/>
      <c r="L142" s="47"/>
      <c r="M142" s="47"/>
      <c r="N142" s="19"/>
      <c r="O142" s="19"/>
      <c r="P142" s="47"/>
      <c r="Q142" s="47"/>
      <c r="R142" s="47"/>
      <c r="S142" s="47"/>
      <c r="T142" s="19"/>
      <c r="U142" s="19"/>
      <c r="V142" s="47"/>
      <c r="W142" s="47"/>
      <c r="X142" s="47"/>
      <c r="Y142" s="47"/>
      <c r="Z142" s="19"/>
      <c r="AA142" s="19"/>
      <c r="AB142" s="47"/>
      <c r="AC142" s="47"/>
      <c r="AD142" s="47"/>
      <c r="AE142" s="47"/>
      <c r="AF142" s="19"/>
      <c r="AG142" s="19"/>
      <c r="AH142" s="47"/>
      <c r="AI142" s="47"/>
      <c r="AJ142" s="47"/>
      <c r="AK142" s="47"/>
      <c r="AL142" s="19"/>
      <c r="AM142" s="19"/>
      <c r="AN142" s="47"/>
      <c r="AO142" s="47"/>
      <c r="AP142" s="47"/>
      <c r="AQ142" s="47"/>
      <c r="AR142" s="19"/>
      <c r="AS142" s="19"/>
      <c r="AT142" s="47"/>
      <c r="AU142" s="47"/>
      <c r="AV142" s="47"/>
      <c r="AW142" s="47"/>
      <c r="AX142" s="19"/>
      <c r="AY142" s="19"/>
      <c r="AZ142" s="47"/>
      <c r="BA142" s="47"/>
      <c r="BB142" s="47"/>
      <c r="BC142" s="47"/>
      <c r="BD142" s="19"/>
      <c r="BE142" s="19"/>
      <c r="BF142" s="47"/>
      <c r="BG142" s="47"/>
      <c r="BH142" s="47"/>
      <c r="BI142" s="47"/>
      <c r="BJ142" s="19"/>
      <c r="BK142" s="19"/>
      <c r="BL142" s="47"/>
      <c r="BM142" s="47"/>
      <c r="BN142" s="47"/>
      <c r="BO142" s="47"/>
      <c r="BP142" s="19"/>
      <c r="BQ142" s="19"/>
      <c r="BR142" s="47"/>
      <c r="BS142" s="47"/>
      <c r="BT142" s="47"/>
      <c r="BU142" s="47"/>
      <c r="BV142" s="19"/>
      <c r="BW142" s="19"/>
      <c r="BX142" s="47"/>
      <c r="BY142" s="47"/>
      <c r="BZ142" s="47"/>
      <c r="CA142" s="47"/>
      <c r="CB142" s="19"/>
      <c r="CC142" s="19"/>
      <c r="CD142" s="47"/>
      <c r="CE142" s="47"/>
      <c r="CF142" s="47"/>
      <c r="CG142" s="47"/>
      <c r="CH142" s="19"/>
      <c r="CI142" s="19"/>
      <c r="CJ142" s="47"/>
      <c r="CK142" s="47"/>
      <c r="CL142" s="47"/>
      <c r="CM142" s="47"/>
      <c r="CN142" s="19"/>
      <c r="CO142" s="19"/>
      <c r="CP142" s="47"/>
      <c r="CQ142" s="47">
        <f t="shared" si="15"/>
        <v>0</v>
      </c>
      <c r="CR142" s="47"/>
    </row>
    <row r="143" spans="2:96">
      <c r="B143" s="19">
        <v>2005114</v>
      </c>
      <c r="C143" s="19" t="s">
        <v>438</v>
      </c>
      <c r="D143" s="65" t="s">
        <v>409</v>
      </c>
      <c r="E143" s="47"/>
      <c r="F143" s="47"/>
      <c r="G143" s="47"/>
      <c r="H143" s="19"/>
      <c r="I143" s="19"/>
      <c r="J143" s="47"/>
      <c r="K143" s="47"/>
      <c r="L143" s="47"/>
      <c r="M143" s="47"/>
      <c r="N143" s="19"/>
      <c r="O143" s="19"/>
      <c r="P143" s="47"/>
      <c r="Q143" s="47"/>
      <c r="R143" s="47"/>
      <c r="S143" s="47"/>
      <c r="T143" s="19"/>
      <c r="U143" s="19"/>
      <c r="V143" s="47"/>
      <c r="W143" s="47"/>
      <c r="X143" s="47"/>
      <c r="Y143" s="47"/>
      <c r="Z143" s="19"/>
      <c r="AA143" s="19"/>
      <c r="AB143" s="47"/>
      <c r="AC143" s="47"/>
      <c r="AD143" s="47"/>
      <c r="AE143" s="47"/>
      <c r="AF143" s="19"/>
      <c r="AG143" s="19"/>
      <c r="AH143" s="47"/>
      <c r="AI143" s="47"/>
      <c r="AJ143" s="47"/>
      <c r="AK143" s="47"/>
      <c r="AL143" s="19"/>
      <c r="AM143" s="19"/>
      <c r="AN143" s="47"/>
      <c r="AO143" s="47"/>
      <c r="AP143" s="47"/>
      <c r="AQ143" s="47"/>
      <c r="AR143" s="19"/>
      <c r="AS143" s="19"/>
      <c r="AT143" s="47"/>
      <c r="AU143" s="47"/>
      <c r="AV143" s="47"/>
      <c r="AW143" s="47"/>
      <c r="AX143" s="19"/>
      <c r="AY143" s="19"/>
      <c r="AZ143" s="47"/>
      <c r="BA143" s="47"/>
      <c r="BB143" s="47"/>
      <c r="BC143" s="47"/>
      <c r="BD143" s="19"/>
      <c r="BE143" s="19"/>
      <c r="BF143" s="47"/>
      <c r="BG143" s="47"/>
      <c r="BH143" s="47"/>
      <c r="BI143" s="47"/>
      <c r="BJ143" s="19"/>
      <c r="BK143" s="19"/>
      <c r="BL143" s="47"/>
      <c r="BM143" s="47"/>
      <c r="BN143" s="47"/>
      <c r="BO143" s="47"/>
      <c r="BP143" s="19"/>
      <c r="BQ143" s="19"/>
      <c r="BR143" s="47"/>
      <c r="BS143" s="47"/>
      <c r="BT143" s="47"/>
      <c r="BU143" s="47"/>
      <c r="BV143" s="19"/>
      <c r="BW143" s="19"/>
      <c r="BX143" s="47"/>
      <c r="BY143" s="47"/>
      <c r="BZ143" s="47"/>
      <c r="CA143" s="47"/>
      <c r="CB143" s="19"/>
      <c r="CC143" s="19"/>
      <c r="CD143" s="47"/>
      <c r="CE143" s="47"/>
      <c r="CF143" s="47"/>
      <c r="CG143" s="47"/>
      <c r="CH143" s="19"/>
      <c r="CI143" s="19"/>
      <c r="CJ143" s="47"/>
      <c r="CK143" s="47"/>
      <c r="CL143" s="47"/>
      <c r="CM143" s="47"/>
      <c r="CN143" s="19"/>
      <c r="CO143" s="19"/>
      <c r="CP143" s="47"/>
      <c r="CQ143" s="47">
        <f t="shared" si="15"/>
        <v>0</v>
      </c>
      <c r="CR143" s="47"/>
    </row>
    <row r="144" spans="2:96">
      <c r="B144" s="19">
        <v>2005337</v>
      </c>
      <c r="C144" s="19" t="s">
        <v>439</v>
      </c>
      <c r="D144" s="65" t="s">
        <v>409</v>
      </c>
      <c r="E144" s="47"/>
      <c r="F144" s="47"/>
      <c r="G144" s="47"/>
      <c r="H144" s="19"/>
      <c r="I144" s="19"/>
      <c r="J144" s="47"/>
      <c r="K144" s="47"/>
      <c r="L144" s="47"/>
      <c r="M144" s="47"/>
      <c r="N144" s="19"/>
      <c r="O144" s="19"/>
      <c r="P144" s="47"/>
      <c r="Q144" s="47"/>
      <c r="R144" s="47"/>
      <c r="S144" s="47"/>
      <c r="T144" s="19"/>
      <c r="U144" s="19"/>
      <c r="V144" s="47"/>
      <c r="W144" s="47"/>
      <c r="X144" s="47"/>
      <c r="Y144" s="47"/>
      <c r="Z144" s="19"/>
      <c r="AA144" s="19"/>
      <c r="AB144" s="47"/>
      <c r="AC144" s="47"/>
      <c r="AD144" s="47"/>
      <c r="AE144" s="47"/>
      <c r="AF144" s="19"/>
      <c r="AG144" s="19"/>
      <c r="AH144" s="47"/>
      <c r="AI144" s="47"/>
      <c r="AJ144" s="47"/>
      <c r="AK144" s="47"/>
      <c r="AL144" s="19"/>
      <c r="AM144" s="19"/>
      <c r="AN144" s="47"/>
      <c r="AO144" s="47"/>
      <c r="AP144" s="47"/>
      <c r="AQ144" s="47"/>
      <c r="AR144" s="19"/>
      <c r="AS144" s="19"/>
      <c r="AT144" s="47"/>
      <c r="AU144" s="47"/>
      <c r="AV144" s="47"/>
      <c r="AW144" s="47"/>
      <c r="AX144" s="19"/>
      <c r="AY144" s="19"/>
      <c r="AZ144" s="47"/>
      <c r="BA144" s="47"/>
      <c r="BB144" s="47"/>
      <c r="BC144" s="47"/>
      <c r="BD144" s="19"/>
      <c r="BE144" s="19"/>
      <c r="BF144" s="47"/>
      <c r="BG144" s="47"/>
      <c r="BH144" s="47"/>
      <c r="BI144" s="47"/>
      <c r="BJ144" s="19"/>
      <c r="BK144" s="19"/>
      <c r="BL144" s="47"/>
      <c r="BM144" s="47"/>
      <c r="BN144" s="47"/>
      <c r="BO144" s="47"/>
      <c r="BP144" s="19"/>
      <c r="BQ144" s="19"/>
      <c r="BR144" s="47"/>
      <c r="BS144" s="47"/>
      <c r="BT144" s="47"/>
      <c r="BU144" s="47"/>
      <c r="BV144" s="19"/>
      <c r="BW144" s="19"/>
      <c r="BX144" s="47"/>
      <c r="BY144" s="47"/>
      <c r="BZ144" s="47"/>
      <c r="CA144" s="47"/>
      <c r="CB144" s="19"/>
      <c r="CC144" s="19"/>
      <c r="CD144" s="47"/>
      <c r="CE144" s="47"/>
      <c r="CF144" s="47"/>
      <c r="CG144" s="47"/>
      <c r="CH144" s="19"/>
      <c r="CI144" s="19"/>
      <c r="CJ144" s="47"/>
      <c r="CK144" s="47"/>
      <c r="CL144" s="47"/>
      <c r="CM144" s="47"/>
      <c r="CN144" s="19"/>
      <c r="CO144" s="19"/>
      <c r="CP144" s="47"/>
      <c r="CQ144" s="47">
        <f t="shared" si="15"/>
        <v>0</v>
      </c>
      <c r="CR144" s="47"/>
    </row>
    <row r="145" spans="1:96">
      <c r="B145" s="19">
        <v>2007684</v>
      </c>
      <c r="C145" s="19" t="s">
        <v>440</v>
      </c>
      <c r="D145" s="65" t="s">
        <v>409</v>
      </c>
      <c r="E145" s="47"/>
      <c r="F145" s="47"/>
      <c r="G145" s="47"/>
      <c r="H145" s="19"/>
      <c r="I145" s="19"/>
      <c r="J145" s="47"/>
      <c r="K145" s="47"/>
      <c r="L145" s="47"/>
      <c r="M145" s="47"/>
      <c r="N145" s="19"/>
      <c r="O145" s="19"/>
      <c r="P145" s="47"/>
      <c r="Q145" s="47"/>
      <c r="R145" s="47"/>
      <c r="S145" s="47"/>
      <c r="T145" s="19"/>
      <c r="U145" s="19"/>
      <c r="V145" s="47"/>
      <c r="W145" s="47"/>
      <c r="X145" s="47"/>
      <c r="Y145" s="47"/>
      <c r="Z145" s="19"/>
      <c r="AA145" s="19"/>
      <c r="AB145" s="47"/>
      <c r="AC145" s="47"/>
      <c r="AD145" s="47"/>
      <c r="AE145" s="47"/>
      <c r="AF145" s="19"/>
      <c r="AG145" s="19"/>
      <c r="AH145" s="47"/>
      <c r="AI145" s="47"/>
      <c r="AJ145" s="47"/>
      <c r="AK145" s="47"/>
      <c r="AL145" s="19"/>
      <c r="AM145" s="19"/>
      <c r="AN145" s="47"/>
      <c r="AO145" s="47"/>
      <c r="AP145" s="47"/>
      <c r="AQ145" s="47"/>
      <c r="AR145" s="19"/>
      <c r="AS145" s="19"/>
      <c r="AT145" s="47"/>
      <c r="AU145" s="47"/>
      <c r="AV145" s="47"/>
      <c r="AW145" s="47"/>
      <c r="AX145" s="19"/>
      <c r="AY145" s="19"/>
      <c r="AZ145" s="47"/>
      <c r="BA145" s="47"/>
      <c r="BB145" s="47"/>
      <c r="BC145" s="47"/>
      <c r="BD145" s="19"/>
      <c r="BE145" s="19"/>
      <c r="BF145" s="47"/>
      <c r="BG145" s="47"/>
      <c r="BH145" s="47"/>
      <c r="BI145" s="47"/>
      <c r="BJ145" s="19"/>
      <c r="BK145" s="19"/>
      <c r="BL145" s="47"/>
      <c r="BM145" s="47"/>
      <c r="BN145" s="47"/>
      <c r="BO145" s="47"/>
      <c r="BP145" s="19"/>
      <c r="BQ145" s="19"/>
      <c r="BR145" s="47"/>
      <c r="BS145" s="47"/>
      <c r="BT145" s="47"/>
      <c r="BU145" s="47"/>
      <c r="BV145" s="19"/>
      <c r="BW145" s="19"/>
      <c r="BX145" s="47"/>
      <c r="BY145" s="47"/>
      <c r="BZ145" s="47"/>
      <c r="CA145" s="47"/>
      <c r="CB145" s="19"/>
      <c r="CC145" s="19"/>
      <c r="CD145" s="47"/>
      <c r="CE145" s="47"/>
      <c r="CF145" s="47"/>
      <c r="CG145" s="47"/>
      <c r="CH145" s="19"/>
      <c r="CI145" s="19"/>
      <c r="CJ145" s="47"/>
      <c r="CK145" s="47"/>
      <c r="CL145" s="47"/>
      <c r="CM145" s="47"/>
      <c r="CN145" s="19"/>
      <c r="CO145" s="19"/>
      <c r="CP145" s="47"/>
      <c r="CQ145" s="47">
        <f t="shared" si="15"/>
        <v>0</v>
      </c>
      <c r="CR145" s="47"/>
    </row>
    <row r="146" spans="1:96">
      <c r="B146" s="19">
        <v>2005119</v>
      </c>
      <c r="C146" s="19" t="s">
        <v>441</v>
      </c>
      <c r="D146" s="65" t="s">
        <v>409</v>
      </c>
      <c r="E146" s="47"/>
      <c r="F146" s="47"/>
      <c r="G146" s="47"/>
      <c r="H146" s="19"/>
      <c r="I146" s="19"/>
      <c r="J146" s="47"/>
      <c r="K146" s="47"/>
      <c r="L146" s="47"/>
      <c r="M146" s="47"/>
      <c r="N146" s="19"/>
      <c r="O146" s="19"/>
      <c r="P146" s="47"/>
      <c r="Q146" s="47"/>
      <c r="R146" s="47"/>
      <c r="S146" s="47"/>
      <c r="T146" s="19"/>
      <c r="U146" s="19"/>
      <c r="V146" s="47"/>
      <c r="W146" s="47"/>
      <c r="X146" s="47"/>
      <c r="Y146" s="47"/>
      <c r="Z146" s="19"/>
      <c r="AA146" s="19"/>
      <c r="AB146" s="47"/>
      <c r="AC146" s="47"/>
      <c r="AD146" s="47"/>
      <c r="AE146" s="47"/>
      <c r="AF146" s="19"/>
      <c r="AG146" s="19"/>
      <c r="AH146" s="47"/>
      <c r="AI146" s="47"/>
      <c r="AJ146" s="47"/>
      <c r="AK146" s="47"/>
      <c r="AL146" s="19"/>
      <c r="AM146" s="19"/>
      <c r="AN146" s="47"/>
      <c r="AO146" s="47"/>
      <c r="AP146" s="47"/>
      <c r="AQ146" s="47"/>
      <c r="AR146" s="19"/>
      <c r="AS146" s="19"/>
      <c r="AT146" s="47"/>
      <c r="AU146" s="47"/>
      <c r="AV146" s="47"/>
      <c r="AW146" s="47"/>
      <c r="AX146" s="19"/>
      <c r="AY146" s="19"/>
      <c r="AZ146" s="47"/>
      <c r="BA146" s="47"/>
      <c r="BB146" s="47"/>
      <c r="BC146" s="47"/>
      <c r="BD146" s="19"/>
      <c r="BE146" s="19"/>
      <c r="BF146" s="47"/>
      <c r="BG146" s="47"/>
      <c r="BH146" s="47"/>
      <c r="BI146" s="47"/>
      <c r="BJ146" s="19"/>
      <c r="BK146" s="19"/>
      <c r="BL146" s="47"/>
      <c r="BM146" s="47"/>
      <c r="BN146" s="47"/>
      <c r="BO146" s="47"/>
      <c r="BP146" s="19"/>
      <c r="BQ146" s="19"/>
      <c r="BR146" s="47"/>
      <c r="BS146" s="47"/>
      <c r="BT146" s="47"/>
      <c r="BU146" s="47"/>
      <c r="BV146" s="19"/>
      <c r="BW146" s="19"/>
      <c r="BX146" s="47"/>
      <c r="BY146" s="47"/>
      <c r="BZ146" s="47"/>
      <c r="CA146" s="47"/>
      <c r="CB146" s="19"/>
      <c r="CC146" s="19"/>
      <c r="CD146" s="47"/>
      <c r="CE146" s="47"/>
      <c r="CF146" s="47"/>
      <c r="CG146" s="47"/>
      <c r="CH146" s="19"/>
      <c r="CI146" s="19"/>
      <c r="CJ146" s="47"/>
      <c r="CK146" s="47"/>
      <c r="CL146" s="47"/>
      <c r="CM146" s="47"/>
      <c r="CN146" s="19"/>
      <c r="CO146" s="19"/>
      <c r="CP146" s="47"/>
      <c r="CQ146" s="47">
        <f t="shared" si="15"/>
        <v>0</v>
      </c>
      <c r="CR146" s="47"/>
    </row>
    <row r="147" spans="1:96">
      <c r="B147" s="19">
        <v>2007654</v>
      </c>
      <c r="C147" s="19" t="s">
        <v>442</v>
      </c>
      <c r="D147" s="65" t="s">
        <v>412</v>
      </c>
      <c r="E147" s="47"/>
      <c r="F147" s="47"/>
      <c r="G147" s="47"/>
      <c r="H147" s="19"/>
      <c r="I147" s="19"/>
      <c r="J147" s="47"/>
      <c r="K147" s="47"/>
      <c r="L147" s="47"/>
      <c r="M147" s="47"/>
      <c r="N147" s="19"/>
      <c r="O147" s="19"/>
      <c r="P147" s="47"/>
      <c r="Q147" s="47"/>
      <c r="R147" s="47"/>
      <c r="S147" s="47"/>
      <c r="T147" s="19"/>
      <c r="U147" s="19"/>
      <c r="V147" s="47"/>
      <c r="W147" s="47"/>
      <c r="X147" s="47"/>
      <c r="Y147" s="47"/>
      <c r="Z147" s="19"/>
      <c r="AA147" s="19"/>
      <c r="AB147" s="47"/>
      <c r="AC147" s="47"/>
      <c r="AD147" s="47"/>
      <c r="AE147" s="47"/>
      <c r="AF147" s="19"/>
      <c r="AG147" s="19"/>
      <c r="AH147" s="47"/>
      <c r="AI147" s="47"/>
      <c r="AJ147" s="47"/>
      <c r="AK147" s="47"/>
      <c r="AL147" s="19"/>
      <c r="AM147" s="19"/>
      <c r="AN147" s="47"/>
      <c r="AO147" s="47"/>
      <c r="AP147" s="47"/>
      <c r="AQ147" s="47"/>
      <c r="AR147" s="19"/>
      <c r="AS147" s="19"/>
      <c r="AT147" s="47"/>
      <c r="AU147" s="47"/>
      <c r="AV147" s="47"/>
      <c r="AW147" s="47"/>
      <c r="AX147" s="19"/>
      <c r="AY147" s="19"/>
      <c r="AZ147" s="47"/>
      <c r="BA147" s="47"/>
      <c r="BB147" s="47"/>
      <c r="BC147" s="47"/>
      <c r="BD147" s="19"/>
      <c r="BE147" s="19"/>
      <c r="BF147" s="47"/>
      <c r="BG147" s="47"/>
      <c r="BH147" s="47"/>
      <c r="BI147" s="47"/>
      <c r="BJ147" s="19"/>
      <c r="BK147" s="19"/>
      <c r="BL147" s="47"/>
      <c r="BM147" s="47"/>
      <c r="BN147" s="47"/>
      <c r="BO147" s="47"/>
      <c r="BP147" s="19"/>
      <c r="BQ147" s="19"/>
      <c r="BR147" s="47"/>
      <c r="BS147" s="47"/>
      <c r="BT147" s="47"/>
      <c r="BU147" s="47"/>
      <c r="BV147" s="19"/>
      <c r="BW147" s="19"/>
      <c r="BX147" s="47"/>
      <c r="BY147" s="47"/>
      <c r="BZ147" s="47"/>
      <c r="CA147" s="47"/>
      <c r="CB147" s="19"/>
      <c r="CC147" s="19"/>
      <c r="CD147" s="47"/>
      <c r="CE147" s="47"/>
      <c r="CF147" s="47"/>
      <c r="CG147" s="47"/>
      <c r="CH147" s="19"/>
      <c r="CI147" s="19"/>
      <c r="CJ147" s="47"/>
      <c r="CK147" s="47"/>
      <c r="CL147" s="47"/>
      <c r="CM147" s="47"/>
      <c r="CN147" s="19"/>
      <c r="CO147" s="19"/>
      <c r="CP147" s="47"/>
      <c r="CQ147" s="47">
        <f t="shared" si="15"/>
        <v>0</v>
      </c>
      <c r="CR147" s="47"/>
    </row>
    <row r="148" spans="1:96">
      <c r="B148" s="19">
        <v>2007655</v>
      </c>
      <c r="C148" s="19" t="s">
        <v>443</v>
      </c>
      <c r="D148" s="65" t="s">
        <v>412</v>
      </c>
      <c r="E148" s="47"/>
      <c r="F148" s="47"/>
      <c r="G148" s="47"/>
      <c r="H148" s="19"/>
      <c r="I148" s="19"/>
      <c r="J148" s="47"/>
      <c r="K148" s="47"/>
      <c r="L148" s="47"/>
      <c r="M148" s="47"/>
      <c r="N148" s="19"/>
      <c r="O148" s="19"/>
      <c r="P148" s="47"/>
      <c r="Q148" s="47"/>
      <c r="R148" s="47"/>
      <c r="S148" s="47"/>
      <c r="T148" s="19"/>
      <c r="U148" s="19"/>
      <c r="V148" s="47"/>
      <c r="W148" s="47"/>
      <c r="X148" s="47"/>
      <c r="Y148" s="47"/>
      <c r="Z148" s="19"/>
      <c r="AA148" s="19"/>
      <c r="AB148" s="47"/>
      <c r="AC148" s="47"/>
      <c r="AD148" s="47"/>
      <c r="AE148" s="47"/>
      <c r="AF148" s="19"/>
      <c r="AG148" s="19"/>
      <c r="AH148" s="47"/>
      <c r="AI148" s="47"/>
      <c r="AJ148" s="47"/>
      <c r="AK148" s="47"/>
      <c r="AL148" s="19"/>
      <c r="AM148" s="19"/>
      <c r="AN148" s="47"/>
      <c r="AO148" s="47"/>
      <c r="AP148" s="47"/>
      <c r="AQ148" s="47"/>
      <c r="AR148" s="19"/>
      <c r="AS148" s="19"/>
      <c r="AT148" s="47"/>
      <c r="AU148" s="47"/>
      <c r="AV148" s="47"/>
      <c r="AW148" s="47"/>
      <c r="AX148" s="19"/>
      <c r="AY148" s="19"/>
      <c r="AZ148" s="47"/>
      <c r="BA148" s="47"/>
      <c r="BB148" s="47"/>
      <c r="BC148" s="47"/>
      <c r="BD148" s="19"/>
      <c r="BE148" s="19"/>
      <c r="BF148" s="47"/>
      <c r="BG148" s="47"/>
      <c r="BH148" s="47"/>
      <c r="BI148" s="47"/>
      <c r="BJ148" s="19"/>
      <c r="BK148" s="19"/>
      <c r="BL148" s="47"/>
      <c r="BM148" s="47"/>
      <c r="BN148" s="47"/>
      <c r="BO148" s="47"/>
      <c r="BP148" s="19"/>
      <c r="BQ148" s="19"/>
      <c r="BR148" s="47"/>
      <c r="BS148" s="47"/>
      <c r="BT148" s="47"/>
      <c r="BU148" s="47"/>
      <c r="BV148" s="19"/>
      <c r="BW148" s="19"/>
      <c r="BX148" s="47"/>
      <c r="BY148" s="47"/>
      <c r="BZ148" s="47"/>
      <c r="CA148" s="47"/>
      <c r="CB148" s="19"/>
      <c r="CC148" s="19"/>
      <c r="CD148" s="47"/>
      <c r="CE148" s="47"/>
      <c r="CF148" s="47"/>
      <c r="CG148" s="47"/>
      <c r="CH148" s="19"/>
      <c r="CI148" s="19"/>
      <c r="CJ148" s="47"/>
      <c r="CK148" s="47"/>
      <c r="CL148" s="47"/>
      <c r="CM148" s="47"/>
      <c r="CN148" s="19"/>
      <c r="CO148" s="19"/>
      <c r="CP148" s="47"/>
      <c r="CQ148" s="47">
        <f t="shared" si="15"/>
        <v>0</v>
      </c>
      <c r="CR148" s="47"/>
    </row>
    <row r="149" spans="1:96">
      <c r="B149" s="19">
        <v>2005459</v>
      </c>
      <c r="C149" s="19" t="s">
        <v>444</v>
      </c>
      <c r="D149" s="65" t="s">
        <v>409</v>
      </c>
      <c r="E149" s="47"/>
      <c r="F149" s="47"/>
      <c r="G149" s="47"/>
      <c r="H149" s="19"/>
      <c r="I149" s="19"/>
      <c r="J149" s="47"/>
      <c r="K149" s="47"/>
      <c r="L149" s="47"/>
      <c r="M149" s="47"/>
      <c r="N149" s="19"/>
      <c r="O149" s="19"/>
      <c r="P149" s="47"/>
      <c r="Q149" s="47"/>
      <c r="R149" s="47"/>
      <c r="S149" s="47"/>
      <c r="T149" s="19"/>
      <c r="U149" s="19"/>
      <c r="V149" s="47"/>
      <c r="W149" s="47"/>
      <c r="X149" s="47"/>
      <c r="Y149" s="47"/>
      <c r="Z149" s="19"/>
      <c r="AA149" s="19"/>
      <c r="AB149" s="47"/>
      <c r="AC149" s="47"/>
      <c r="AD149" s="47"/>
      <c r="AE149" s="47"/>
      <c r="AF149" s="19"/>
      <c r="AG149" s="19"/>
      <c r="AH149" s="47"/>
      <c r="AI149" s="47"/>
      <c r="AJ149" s="47"/>
      <c r="AK149" s="47"/>
      <c r="AL149" s="19"/>
      <c r="AM149" s="19"/>
      <c r="AN149" s="47"/>
      <c r="AO149" s="47"/>
      <c r="AP149" s="47"/>
      <c r="AQ149" s="47"/>
      <c r="AR149" s="19"/>
      <c r="AS149" s="19"/>
      <c r="AT149" s="47"/>
      <c r="AU149" s="47"/>
      <c r="AV149" s="47"/>
      <c r="AW149" s="47"/>
      <c r="AX149" s="19"/>
      <c r="AY149" s="19"/>
      <c r="AZ149" s="47"/>
      <c r="BA149" s="47"/>
      <c r="BB149" s="47"/>
      <c r="BC149" s="47"/>
      <c r="BD149" s="19"/>
      <c r="BE149" s="19"/>
      <c r="BF149" s="47"/>
      <c r="BG149" s="47"/>
      <c r="BH149" s="47"/>
      <c r="BI149" s="47"/>
      <c r="BJ149" s="19"/>
      <c r="BK149" s="19"/>
      <c r="BL149" s="47"/>
      <c r="BM149" s="47"/>
      <c r="BN149" s="47"/>
      <c r="BO149" s="47"/>
      <c r="BP149" s="19"/>
      <c r="BQ149" s="19"/>
      <c r="BR149" s="47"/>
      <c r="BS149" s="47"/>
      <c r="BT149" s="47"/>
      <c r="BU149" s="47"/>
      <c r="BV149" s="19"/>
      <c r="BW149" s="19"/>
      <c r="BX149" s="47"/>
      <c r="BY149" s="47"/>
      <c r="BZ149" s="47"/>
      <c r="CA149" s="47"/>
      <c r="CB149" s="19"/>
      <c r="CC149" s="19"/>
      <c r="CD149" s="47"/>
      <c r="CE149" s="47"/>
      <c r="CF149" s="47"/>
      <c r="CG149" s="47"/>
      <c r="CH149" s="19"/>
      <c r="CI149" s="19"/>
      <c r="CJ149" s="47"/>
      <c r="CK149" s="47"/>
      <c r="CL149" s="47"/>
      <c r="CM149" s="47"/>
      <c r="CN149" s="19"/>
      <c r="CO149" s="19"/>
      <c r="CP149" s="47"/>
      <c r="CQ149" s="47">
        <f t="shared" si="15"/>
        <v>0</v>
      </c>
      <c r="CR149" s="47"/>
    </row>
    <row r="150" spans="1:96">
      <c r="B150" s="19">
        <v>2005525</v>
      </c>
      <c r="C150" s="19" t="s">
        <v>445</v>
      </c>
      <c r="D150" s="65" t="s">
        <v>409</v>
      </c>
      <c r="E150" s="47"/>
      <c r="F150" s="47"/>
      <c r="G150" s="47"/>
      <c r="H150" s="19"/>
      <c r="I150" s="19"/>
      <c r="J150" s="47"/>
      <c r="K150" s="47"/>
      <c r="L150" s="47"/>
      <c r="M150" s="47"/>
      <c r="N150" s="19"/>
      <c r="O150" s="19"/>
      <c r="P150" s="47"/>
      <c r="Q150" s="47"/>
      <c r="R150" s="47"/>
      <c r="S150" s="47"/>
      <c r="T150" s="19"/>
      <c r="U150" s="19"/>
      <c r="V150" s="47"/>
      <c r="W150" s="47"/>
      <c r="X150" s="47"/>
      <c r="Y150" s="47"/>
      <c r="Z150" s="19"/>
      <c r="AA150" s="19"/>
      <c r="AB150" s="47"/>
      <c r="AC150" s="47"/>
      <c r="AD150" s="47"/>
      <c r="AE150" s="47"/>
      <c r="AF150" s="19"/>
      <c r="AG150" s="19"/>
      <c r="AH150" s="47"/>
      <c r="AI150" s="47"/>
      <c r="AJ150" s="47"/>
      <c r="AK150" s="47"/>
      <c r="AL150" s="19"/>
      <c r="AM150" s="19"/>
      <c r="AN150" s="47"/>
      <c r="AO150" s="47"/>
      <c r="AP150" s="47"/>
      <c r="AQ150" s="47"/>
      <c r="AR150" s="19"/>
      <c r="AS150" s="19"/>
      <c r="AT150" s="47"/>
      <c r="AU150" s="47"/>
      <c r="AV150" s="47"/>
      <c r="AW150" s="47"/>
      <c r="AX150" s="19"/>
      <c r="AY150" s="19"/>
      <c r="AZ150" s="47"/>
      <c r="BA150" s="47"/>
      <c r="BB150" s="47"/>
      <c r="BC150" s="47"/>
      <c r="BD150" s="19"/>
      <c r="BE150" s="19"/>
      <c r="BF150" s="47"/>
      <c r="BG150" s="47"/>
      <c r="BH150" s="47"/>
      <c r="BI150" s="47"/>
      <c r="BJ150" s="19"/>
      <c r="BK150" s="19"/>
      <c r="BL150" s="47"/>
      <c r="BM150" s="47"/>
      <c r="BN150" s="47"/>
      <c r="BO150" s="47"/>
      <c r="BP150" s="19"/>
      <c r="BQ150" s="19"/>
      <c r="BR150" s="47"/>
      <c r="BS150" s="47"/>
      <c r="BT150" s="47"/>
      <c r="BU150" s="47"/>
      <c r="BV150" s="19"/>
      <c r="BW150" s="19"/>
      <c r="BX150" s="47"/>
      <c r="BY150" s="47"/>
      <c r="BZ150" s="47"/>
      <c r="CA150" s="47"/>
      <c r="CB150" s="19"/>
      <c r="CC150" s="19"/>
      <c r="CD150" s="47"/>
      <c r="CE150" s="47"/>
      <c r="CF150" s="47"/>
      <c r="CG150" s="47"/>
      <c r="CH150" s="19"/>
      <c r="CI150" s="19"/>
      <c r="CJ150" s="47"/>
      <c r="CK150" s="47"/>
      <c r="CL150" s="47"/>
      <c r="CM150" s="47"/>
      <c r="CN150" s="19"/>
      <c r="CO150" s="19"/>
      <c r="CP150" s="47"/>
      <c r="CQ150" s="47">
        <f t="shared" si="15"/>
        <v>0</v>
      </c>
      <c r="CR150" s="47"/>
    </row>
    <row r="151" spans="1:96">
      <c r="A151" s="13"/>
      <c r="B151" s="19">
        <v>2000455</v>
      </c>
      <c r="C151" s="19" t="s">
        <v>446</v>
      </c>
      <c r="D151" s="65" t="s">
        <v>409</v>
      </c>
      <c r="E151" s="47"/>
      <c r="F151" s="47"/>
      <c r="G151" s="47"/>
      <c r="H151" s="19"/>
      <c r="I151" s="19"/>
      <c r="J151" s="47"/>
      <c r="K151" s="47"/>
      <c r="L151" s="47"/>
      <c r="M151" s="47"/>
      <c r="N151" s="19"/>
      <c r="O151" s="19"/>
      <c r="P151" s="47"/>
      <c r="Q151" s="47"/>
      <c r="R151" s="47"/>
      <c r="S151" s="47"/>
      <c r="T151" s="19"/>
      <c r="U151" s="19"/>
      <c r="V151" s="47"/>
      <c r="W151" s="47"/>
      <c r="X151" s="47"/>
      <c r="Y151" s="47"/>
      <c r="Z151" s="19"/>
      <c r="AA151" s="19"/>
      <c r="AB151" s="47"/>
      <c r="AC151" s="47"/>
      <c r="AD151" s="47"/>
      <c r="AE151" s="47"/>
      <c r="AF151" s="19"/>
      <c r="AG151" s="19"/>
      <c r="AH151" s="47"/>
      <c r="AI151" s="47"/>
      <c r="AJ151" s="47"/>
      <c r="AK151" s="47"/>
      <c r="AL151" s="19"/>
      <c r="AM151" s="19"/>
      <c r="AN151" s="47"/>
      <c r="AO151" s="47"/>
      <c r="AP151" s="47"/>
      <c r="AQ151" s="47"/>
      <c r="AR151" s="19"/>
      <c r="AS151" s="19"/>
      <c r="AT151" s="47"/>
      <c r="AU151" s="47"/>
      <c r="AV151" s="47"/>
      <c r="AW151" s="47"/>
      <c r="AX151" s="19"/>
      <c r="AY151" s="19"/>
      <c r="AZ151" s="47"/>
      <c r="BA151" s="47"/>
      <c r="BB151" s="47"/>
      <c r="BC151" s="47"/>
      <c r="BD151" s="19"/>
      <c r="BE151" s="19"/>
      <c r="BF151" s="47"/>
      <c r="BG151" s="47"/>
      <c r="BH151" s="47"/>
      <c r="BI151" s="47"/>
      <c r="BJ151" s="19"/>
      <c r="BK151" s="19"/>
      <c r="BL151" s="47"/>
      <c r="BM151" s="47"/>
      <c r="BN151" s="47"/>
      <c r="BO151" s="47"/>
      <c r="BP151" s="19"/>
      <c r="BQ151" s="19"/>
      <c r="BR151" s="47"/>
      <c r="BS151" s="47"/>
      <c r="BT151" s="47"/>
      <c r="BU151" s="47"/>
      <c r="BV151" s="19"/>
      <c r="BW151" s="19"/>
      <c r="BX151" s="47"/>
      <c r="BY151" s="47"/>
      <c r="BZ151" s="47"/>
      <c r="CA151" s="47"/>
      <c r="CB151" s="19"/>
      <c r="CC151" s="19"/>
      <c r="CD151" s="47"/>
      <c r="CE151" s="47"/>
      <c r="CF151" s="47"/>
      <c r="CG151" s="47"/>
      <c r="CH151" s="19"/>
      <c r="CI151" s="19"/>
      <c r="CJ151" s="47"/>
      <c r="CK151" s="47"/>
      <c r="CL151" s="47"/>
      <c r="CM151" s="47"/>
      <c r="CN151" s="19"/>
      <c r="CO151" s="19"/>
      <c r="CP151" s="47"/>
      <c r="CQ151" s="47">
        <f t="shared" si="15"/>
        <v>0</v>
      </c>
      <c r="CR151" s="47"/>
    </row>
    <row r="152" spans="1:96">
      <c r="B152" s="19">
        <v>2005458</v>
      </c>
      <c r="C152" s="19" t="s">
        <v>447</v>
      </c>
      <c r="D152" s="65" t="s">
        <v>409</v>
      </c>
      <c r="E152" s="47"/>
      <c r="F152" s="47"/>
      <c r="G152" s="47"/>
      <c r="H152" s="19"/>
      <c r="I152" s="19"/>
      <c r="J152" s="47"/>
      <c r="K152" s="47"/>
      <c r="L152" s="47"/>
      <c r="M152" s="47"/>
      <c r="N152" s="19"/>
      <c r="O152" s="19"/>
      <c r="P152" s="47"/>
      <c r="Q152" s="47"/>
      <c r="R152" s="47"/>
      <c r="S152" s="47"/>
      <c r="T152" s="19"/>
      <c r="U152" s="19"/>
      <c r="V152" s="47"/>
      <c r="W152" s="47"/>
      <c r="X152" s="47"/>
      <c r="Y152" s="47"/>
      <c r="Z152" s="19"/>
      <c r="AA152" s="19"/>
      <c r="AB152" s="47"/>
      <c r="AC152" s="47"/>
      <c r="AD152" s="47"/>
      <c r="AE152" s="47"/>
      <c r="AF152" s="19"/>
      <c r="AG152" s="19"/>
      <c r="AH152" s="47"/>
      <c r="AI152" s="47"/>
      <c r="AJ152" s="47"/>
      <c r="AK152" s="47"/>
      <c r="AL152" s="19"/>
      <c r="AM152" s="19"/>
      <c r="AN152" s="47"/>
      <c r="AO152" s="47"/>
      <c r="AP152" s="47"/>
      <c r="AQ152" s="47"/>
      <c r="AR152" s="19"/>
      <c r="AS152" s="19"/>
      <c r="AT152" s="47"/>
      <c r="AU152" s="47"/>
      <c r="AV152" s="47"/>
      <c r="AW152" s="47"/>
      <c r="AX152" s="19"/>
      <c r="AY152" s="19"/>
      <c r="AZ152" s="47"/>
      <c r="BA152" s="47"/>
      <c r="BB152" s="47"/>
      <c r="BC152" s="47"/>
      <c r="BD152" s="19"/>
      <c r="BE152" s="19"/>
      <c r="BF152" s="47"/>
      <c r="BG152" s="47"/>
      <c r="BH152" s="47"/>
      <c r="BI152" s="47"/>
      <c r="BJ152" s="19"/>
      <c r="BK152" s="19"/>
      <c r="BL152" s="47"/>
      <c r="BM152" s="47"/>
      <c r="BN152" s="47"/>
      <c r="BO152" s="47"/>
      <c r="BP152" s="19"/>
      <c r="BQ152" s="19"/>
      <c r="BR152" s="47"/>
      <c r="BS152" s="47"/>
      <c r="BT152" s="47"/>
      <c r="BU152" s="47"/>
      <c r="BV152" s="19"/>
      <c r="BW152" s="19"/>
      <c r="BX152" s="47"/>
      <c r="BY152" s="47"/>
      <c r="BZ152" s="47"/>
      <c r="CA152" s="47"/>
      <c r="CB152" s="19"/>
      <c r="CC152" s="19"/>
      <c r="CD152" s="47"/>
      <c r="CE152" s="47"/>
      <c r="CF152" s="47"/>
      <c r="CG152" s="47"/>
      <c r="CH152" s="19"/>
      <c r="CI152" s="19"/>
      <c r="CJ152" s="47"/>
      <c r="CK152" s="47"/>
      <c r="CL152" s="47"/>
      <c r="CM152" s="47"/>
      <c r="CN152" s="19"/>
      <c r="CO152" s="19"/>
      <c r="CP152" s="47"/>
      <c r="CQ152" s="47">
        <f t="shared" si="15"/>
        <v>0</v>
      </c>
      <c r="CR152" s="47"/>
    </row>
    <row r="153" spans="1:96">
      <c r="B153" s="19">
        <v>2005461</v>
      </c>
      <c r="C153" s="19" t="s">
        <v>448</v>
      </c>
      <c r="D153" s="65" t="s">
        <v>409</v>
      </c>
      <c r="E153" s="47"/>
      <c r="F153" s="47"/>
      <c r="G153" s="47"/>
      <c r="H153" s="19"/>
      <c r="I153" s="19"/>
      <c r="J153" s="47"/>
      <c r="K153" s="47"/>
      <c r="L153" s="47"/>
      <c r="M153" s="47"/>
      <c r="N153" s="19"/>
      <c r="O153" s="19"/>
      <c r="P153" s="47"/>
      <c r="Q153" s="47"/>
      <c r="R153" s="47"/>
      <c r="S153" s="47"/>
      <c r="T153" s="19"/>
      <c r="U153" s="19"/>
      <c r="V153" s="47"/>
      <c r="W153" s="47"/>
      <c r="X153" s="47"/>
      <c r="Y153" s="47"/>
      <c r="Z153" s="19"/>
      <c r="AA153" s="19"/>
      <c r="AB153" s="47"/>
      <c r="AC153" s="47"/>
      <c r="AD153" s="47"/>
      <c r="AE153" s="47"/>
      <c r="AF153" s="19"/>
      <c r="AG153" s="19"/>
      <c r="AH153" s="47"/>
      <c r="AI153" s="47"/>
      <c r="AJ153" s="47"/>
      <c r="AK153" s="47"/>
      <c r="AL153" s="19"/>
      <c r="AM153" s="19"/>
      <c r="AN153" s="47"/>
      <c r="AO153" s="47"/>
      <c r="AP153" s="47"/>
      <c r="AQ153" s="47"/>
      <c r="AR153" s="19"/>
      <c r="AS153" s="19"/>
      <c r="AT153" s="47"/>
      <c r="AU153" s="47"/>
      <c r="AV153" s="47"/>
      <c r="AW153" s="47"/>
      <c r="AX153" s="19"/>
      <c r="AY153" s="19"/>
      <c r="AZ153" s="47"/>
      <c r="BA153" s="47"/>
      <c r="BB153" s="47"/>
      <c r="BC153" s="47"/>
      <c r="BD153" s="19"/>
      <c r="BE153" s="19"/>
      <c r="BF153" s="47"/>
      <c r="BG153" s="47"/>
      <c r="BH153" s="47"/>
      <c r="BI153" s="47"/>
      <c r="BJ153" s="19"/>
      <c r="BK153" s="19"/>
      <c r="BL153" s="47"/>
      <c r="BM153" s="47"/>
      <c r="BN153" s="47"/>
      <c r="BO153" s="47"/>
      <c r="BP153" s="19"/>
      <c r="BQ153" s="19"/>
      <c r="BR153" s="47"/>
      <c r="BS153" s="47"/>
      <c r="BT153" s="47"/>
      <c r="BU153" s="47"/>
      <c r="BV153" s="19"/>
      <c r="BW153" s="19"/>
      <c r="BX153" s="47"/>
      <c r="BY153" s="47"/>
      <c r="BZ153" s="47"/>
      <c r="CA153" s="47"/>
      <c r="CB153" s="19"/>
      <c r="CC153" s="19"/>
      <c r="CD153" s="47"/>
      <c r="CE153" s="47"/>
      <c r="CF153" s="47"/>
      <c r="CG153" s="47"/>
      <c r="CH153" s="19"/>
      <c r="CI153" s="19"/>
      <c r="CJ153" s="47"/>
      <c r="CK153" s="47"/>
      <c r="CL153" s="47"/>
      <c r="CM153" s="47"/>
      <c r="CN153" s="19"/>
      <c r="CO153" s="19"/>
      <c r="CP153" s="47"/>
      <c r="CQ153" s="47">
        <f t="shared" si="15"/>
        <v>0</v>
      </c>
      <c r="CR153" s="47"/>
    </row>
    <row r="154" spans="1:96">
      <c r="A154" s="13"/>
      <c r="B154" s="19">
        <v>2005526</v>
      </c>
      <c r="C154" s="19" t="s">
        <v>449</v>
      </c>
      <c r="D154" s="65" t="s">
        <v>409</v>
      </c>
      <c r="E154" s="47"/>
      <c r="F154" s="47"/>
      <c r="G154" s="47"/>
      <c r="H154" s="19"/>
      <c r="I154" s="19"/>
      <c r="J154" s="47"/>
      <c r="K154" s="47"/>
      <c r="L154" s="47"/>
      <c r="M154" s="47"/>
      <c r="N154" s="19"/>
      <c r="O154" s="19"/>
      <c r="P154" s="47"/>
      <c r="Q154" s="47"/>
      <c r="R154" s="47"/>
      <c r="S154" s="47"/>
      <c r="T154" s="19"/>
      <c r="U154" s="19"/>
      <c r="V154" s="47"/>
      <c r="W154" s="47"/>
      <c r="X154" s="47"/>
      <c r="Y154" s="47"/>
      <c r="Z154" s="19"/>
      <c r="AA154" s="19"/>
      <c r="AB154" s="47"/>
      <c r="AC154" s="47"/>
      <c r="AD154" s="47"/>
      <c r="AE154" s="47"/>
      <c r="AF154" s="19"/>
      <c r="AG154" s="19"/>
      <c r="AH154" s="47"/>
      <c r="AI154" s="47"/>
      <c r="AJ154" s="47"/>
      <c r="AK154" s="47"/>
      <c r="AL154" s="19"/>
      <c r="AM154" s="19"/>
      <c r="AN154" s="47"/>
      <c r="AO154" s="47"/>
      <c r="AP154" s="47"/>
      <c r="AQ154" s="47"/>
      <c r="AR154" s="19"/>
      <c r="AS154" s="19"/>
      <c r="AT154" s="47"/>
      <c r="AU154" s="47"/>
      <c r="AV154" s="47"/>
      <c r="AW154" s="47"/>
      <c r="AX154" s="19"/>
      <c r="AY154" s="19"/>
      <c r="AZ154" s="47"/>
      <c r="BA154" s="47"/>
      <c r="BB154" s="47"/>
      <c r="BC154" s="47"/>
      <c r="BD154" s="19"/>
      <c r="BE154" s="19"/>
      <c r="BF154" s="47"/>
      <c r="BG154" s="47"/>
      <c r="BH154" s="47"/>
      <c r="BI154" s="47"/>
      <c r="BJ154" s="19"/>
      <c r="BK154" s="19"/>
      <c r="BL154" s="47"/>
      <c r="BM154" s="47"/>
      <c r="BN154" s="47"/>
      <c r="BO154" s="47"/>
      <c r="BP154" s="19"/>
      <c r="BQ154" s="19"/>
      <c r="BR154" s="47"/>
      <c r="BS154" s="47"/>
      <c r="BT154" s="47"/>
      <c r="BU154" s="47"/>
      <c r="BV154" s="19"/>
      <c r="BW154" s="19"/>
      <c r="BX154" s="47"/>
      <c r="BY154" s="47"/>
      <c r="BZ154" s="47"/>
      <c r="CA154" s="47"/>
      <c r="CB154" s="19"/>
      <c r="CC154" s="19"/>
      <c r="CD154" s="47"/>
      <c r="CE154" s="47"/>
      <c r="CF154" s="47"/>
      <c r="CG154" s="47"/>
      <c r="CH154" s="19"/>
      <c r="CI154" s="19"/>
      <c r="CJ154" s="47"/>
      <c r="CK154" s="47"/>
      <c r="CL154" s="47"/>
      <c r="CM154" s="47"/>
      <c r="CN154" s="19"/>
      <c r="CO154" s="19"/>
      <c r="CP154" s="47"/>
      <c r="CQ154" s="47">
        <f t="shared" si="15"/>
        <v>0</v>
      </c>
      <c r="CR154" s="47"/>
    </row>
    <row r="155" spans="1:96">
      <c r="B155" s="19">
        <v>2005460</v>
      </c>
      <c r="C155" s="19" t="s">
        <v>450</v>
      </c>
      <c r="D155" s="65" t="s">
        <v>409</v>
      </c>
      <c r="E155" s="47"/>
      <c r="F155" s="47"/>
      <c r="G155" s="47"/>
      <c r="H155" s="19"/>
      <c r="I155" s="19"/>
      <c r="J155" s="47"/>
      <c r="K155" s="47"/>
      <c r="L155" s="47"/>
      <c r="M155" s="47"/>
      <c r="N155" s="19"/>
      <c r="O155" s="19"/>
      <c r="P155" s="47"/>
      <c r="Q155" s="47"/>
      <c r="R155" s="47"/>
      <c r="S155" s="47"/>
      <c r="T155" s="19"/>
      <c r="U155" s="19"/>
      <c r="V155" s="47"/>
      <c r="W155" s="47"/>
      <c r="X155" s="47"/>
      <c r="Y155" s="47"/>
      <c r="Z155" s="19"/>
      <c r="AA155" s="19"/>
      <c r="AB155" s="47"/>
      <c r="AC155" s="47"/>
      <c r="AD155" s="47"/>
      <c r="AE155" s="47"/>
      <c r="AF155" s="19"/>
      <c r="AG155" s="19"/>
      <c r="AH155" s="47"/>
      <c r="AI155" s="47"/>
      <c r="AJ155" s="47"/>
      <c r="AK155" s="47"/>
      <c r="AL155" s="19"/>
      <c r="AM155" s="19"/>
      <c r="AN155" s="47"/>
      <c r="AO155" s="47"/>
      <c r="AP155" s="47"/>
      <c r="AQ155" s="47"/>
      <c r="AR155" s="19"/>
      <c r="AS155" s="19"/>
      <c r="AT155" s="47"/>
      <c r="AU155" s="47"/>
      <c r="AV155" s="47"/>
      <c r="AW155" s="47"/>
      <c r="AX155" s="19"/>
      <c r="AY155" s="19"/>
      <c r="AZ155" s="47"/>
      <c r="BA155" s="47"/>
      <c r="BB155" s="47"/>
      <c r="BC155" s="47"/>
      <c r="BD155" s="19"/>
      <c r="BE155" s="19"/>
      <c r="BF155" s="47"/>
      <c r="BG155" s="47"/>
      <c r="BH155" s="47"/>
      <c r="BI155" s="47"/>
      <c r="BJ155" s="19"/>
      <c r="BK155" s="19"/>
      <c r="BL155" s="47"/>
      <c r="BM155" s="47"/>
      <c r="BN155" s="47"/>
      <c r="BO155" s="47"/>
      <c r="BP155" s="19"/>
      <c r="BQ155" s="19"/>
      <c r="BR155" s="47"/>
      <c r="BS155" s="47"/>
      <c r="BT155" s="47"/>
      <c r="BU155" s="47"/>
      <c r="BV155" s="19"/>
      <c r="BW155" s="19"/>
      <c r="BX155" s="47"/>
      <c r="BY155" s="47"/>
      <c r="BZ155" s="47"/>
      <c r="CA155" s="47"/>
      <c r="CB155" s="19"/>
      <c r="CC155" s="19"/>
      <c r="CD155" s="47"/>
      <c r="CE155" s="47"/>
      <c r="CF155" s="47"/>
      <c r="CG155" s="47"/>
      <c r="CH155" s="19"/>
      <c r="CI155" s="19"/>
      <c r="CJ155" s="47"/>
      <c r="CK155" s="47"/>
      <c r="CL155" s="47"/>
      <c r="CM155" s="47"/>
      <c r="CN155" s="19"/>
      <c r="CO155" s="19"/>
      <c r="CP155" s="47"/>
      <c r="CQ155" s="47">
        <f t="shared" si="15"/>
        <v>0</v>
      </c>
      <c r="CR155" s="47"/>
    </row>
    <row r="156" spans="1:96">
      <c r="A156" s="36"/>
      <c r="B156" s="19">
        <v>2000735</v>
      </c>
      <c r="C156" s="19" t="s">
        <v>450</v>
      </c>
      <c r="D156" s="65" t="s">
        <v>409</v>
      </c>
      <c r="E156" s="47"/>
      <c r="F156" s="47"/>
      <c r="G156" s="47"/>
      <c r="H156" s="19"/>
      <c r="I156" s="19"/>
      <c r="J156" s="47"/>
      <c r="K156" s="47"/>
      <c r="L156" s="47"/>
      <c r="M156" s="47"/>
      <c r="N156" s="19"/>
      <c r="O156" s="19"/>
      <c r="P156" s="47"/>
      <c r="Q156" s="47"/>
      <c r="R156" s="47"/>
      <c r="S156" s="47"/>
      <c r="T156" s="19"/>
      <c r="U156" s="19"/>
      <c r="V156" s="47"/>
      <c r="W156" s="47"/>
      <c r="X156" s="47"/>
      <c r="Y156" s="47"/>
      <c r="Z156" s="19"/>
      <c r="AA156" s="19"/>
      <c r="AB156" s="47"/>
      <c r="AC156" s="47"/>
      <c r="AD156" s="47"/>
      <c r="AE156" s="47"/>
      <c r="AF156" s="19"/>
      <c r="AG156" s="19"/>
      <c r="AH156" s="47"/>
      <c r="AI156" s="47"/>
      <c r="AJ156" s="47"/>
      <c r="AK156" s="47"/>
      <c r="AL156" s="19"/>
      <c r="AM156" s="19"/>
      <c r="AN156" s="47"/>
      <c r="AO156" s="47"/>
      <c r="AP156" s="47"/>
      <c r="AQ156" s="47"/>
      <c r="AR156" s="19"/>
      <c r="AS156" s="19"/>
      <c r="AT156" s="47"/>
      <c r="AU156" s="47"/>
      <c r="AV156" s="47"/>
      <c r="AW156" s="47"/>
      <c r="AX156" s="19"/>
      <c r="AY156" s="19"/>
      <c r="AZ156" s="47"/>
      <c r="BA156" s="47"/>
      <c r="BB156" s="47"/>
      <c r="BC156" s="47"/>
      <c r="BD156" s="19"/>
      <c r="BE156" s="19"/>
      <c r="BF156" s="47"/>
      <c r="BG156" s="47"/>
      <c r="BH156" s="47"/>
      <c r="BI156" s="47"/>
      <c r="BJ156" s="19"/>
      <c r="BK156" s="19"/>
      <c r="BL156" s="47"/>
      <c r="BM156" s="47"/>
      <c r="BN156" s="47"/>
      <c r="BO156" s="47"/>
      <c r="BP156" s="19"/>
      <c r="BQ156" s="19"/>
      <c r="BR156" s="47"/>
      <c r="BS156" s="47"/>
      <c r="BT156" s="47"/>
      <c r="BU156" s="47"/>
      <c r="BV156" s="19"/>
      <c r="BW156" s="19"/>
      <c r="BX156" s="47"/>
      <c r="BY156" s="47"/>
      <c r="BZ156" s="47"/>
      <c r="CA156" s="47"/>
      <c r="CB156" s="19"/>
      <c r="CC156" s="19"/>
      <c r="CD156" s="47"/>
      <c r="CE156" s="47"/>
      <c r="CF156" s="47"/>
      <c r="CG156" s="47"/>
      <c r="CH156" s="19"/>
      <c r="CI156" s="19"/>
      <c r="CJ156" s="47"/>
      <c r="CK156" s="47"/>
      <c r="CL156" s="47"/>
      <c r="CM156" s="47"/>
      <c r="CN156" s="19"/>
      <c r="CO156" s="19"/>
      <c r="CP156" s="47"/>
      <c r="CQ156" s="47">
        <f t="shared" si="15"/>
        <v>0</v>
      </c>
      <c r="CR156" s="47"/>
    </row>
    <row r="157" spans="1:96">
      <c r="A157" s="36"/>
      <c r="B157" s="19">
        <v>2005462</v>
      </c>
      <c r="C157" s="19" t="s">
        <v>451</v>
      </c>
      <c r="D157" s="65" t="s">
        <v>409</v>
      </c>
      <c r="E157" s="47"/>
      <c r="F157" s="47"/>
      <c r="G157" s="47"/>
      <c r="H157" s="19"/>
      <c r="I157" s="19"/>
      <c r="J157" s="47"/>
      <c r="K157" s="47"/>
      <c r="L157" s="47"/>
      <c r="M157" s="47"/>
      <c r="N157" s="19"/>
      <c r="O157" s="19"/>
      <c r="P157" s="47"/>
      <c r="Q157" s="47"/>
      <c r="R157" s="47"/>
      <c r="S157" s="47"/>
      <c r="T157" s="19"/>
      <c r="U157" s="19"/>
      <c r="V157" s="47"/>
      <c r="W157" s="47"/>
      <c r="X157" s="47"/>
      <c r="Y157" s="47"/>
      <c r="Z157" s="19"/>
      <c r="AA157" s="19"/>
      <c r="AB157" s="47"/>
      <c r="AC157" s="47"/>
      <c r="AD157" s="47"/>
      <c r="AE157" s="47"/>
      <c r="AF157" s="19"/>
      <c r="AG157" s="19"/>
      <c r="AH157" s="47"/>
      <c r="AI157" s="47"/>
      <c r="AJ157" s="47"/>
      <c r="AK157" s="47"/>
      <c r="AL157" s="19"/>
      <c r="AM157" s="19"/>
      <c r="AN157" s="47"/>
      <c r="AO157" s="47"/>
      <c r="AP157" s="47"/>
      <c r="AQ157" s="47"/>
      <c r="AR157" s="19"/>
      <c r="AS157" s="19"/>
      <c r="AT157" s="47"/>
      <c r="AU157" s="47"/>
      <c r="AV157" s="47"/>
      <c r="AW157" s="47"/>
      <c r="AX157" s="19"/>
      <c r="AY157" s="19"/>
      <c r="AZ157" s="47"/>
      <c r="BA157" s="47"/>
      <c r="BB157" s="47"/>
      <c r="BC157" s="47"/>
      <c r="BD157" s="19"/>
      <c r="BE157" s="19"/>
      <c r="BF157" s="47"/>
      <c r="BG157" s="47"/>
      <c r="BH157" s="47"/>
      <c r="BI157" s="47"/>
      <c r="BJ157" s="19"/>
      <c r="BK157" s="19"/>
      <c r="BL157" s="47"/>
      <c r="BM157" s="47"/>
      <c r="BN157" s="47"/>
      <c r="BO157" s="47"/>
      <c r="BP157" s="19"/>
      <c r="BQ157" s="19"/>
      <c r="BR157" s="47"/>
      <c r="BS157" s="47"/>
      <c r="BT157" s="47"/>
      <c r="BU157" s="47"/>
      <c r="BV157" s="19"/>
      <c r="BW157" s="19"/>
      <c r="BX157" s="47"/>
      <c r="BY157" s="47"/>
      <c r="BZ157" s="47"/>
      <c r="CA157" s="47"/>
      <c r="CB157" s="19"/>
      <c r="CC157" s="19"/>
      <c r="CD157" s="47"/>
      <c r="CE157" s="47"/>
      <c r="CF157" s="47"/>
      <c r="CG157" s="47"/>
      <c r="CH157" s="19"/>
      <c r="CI157" s="19"/>
      <c r="CJ157" s="47"/>
      <c r="CK157" s="47"/>
      <c r="CL157" s="47"/>
      <c r="CM157" s="47"/>
      <c r="CN157" s="19"/>
      <c r="CO157" s="19"/>
      <c r="CP157" s="47"/>
      <c r="CQ157" s="47">
        <f t="shared" si="15"/>
        <v>0</v>
      </c>
      <c r="CR157" s="47"/>
    </row>
    <row r="158" spans="1:96">
      <c r="A158" s="36"/>
      <c r="B158" s="19">
        <v>2005559</v>
      </c>
      <c r="C158" s="19" t="s">
        <v>452</v>
      </c>
      <c r="D158" s="65" t="s">
        <v>409</v>
      </c>
      <c r="E158" s="47"/>
      <c r="F158" s="47"/>
      <c r="G158" s="47"/>
      <c r="H158" s="19"/>
      <c r="I158" s="19"/>
      <c r="J158" s="47"/>
      <c r="K158" s="47"/>
      <c r="L158" s="47"/>
      <c r="M158" s="47"/>
      <c r="N158" s="19"/>
      <c r="O158" s="19"/>
      <c r="P158" s="47"/>
      <c r="Q158" s="47"/>
      <c r="R158" s="47"/>
      <c r="S158" s="47"/>
      <c r="T158" s="19"/>
      <c r="U158" s="19"/>
      <c r="V158" s="47"/>
      <c r="W158" s="47"/>
      <c r="X158" s="47"/>
      <c r="Y158" s="47"/>
      <c r="Z158" s="19"/>
      <c r="AA158" s="19"/>
      <c r="AB158" s="47"/>
      <c r="AC158" s="47"/>
      <c r="AD158" s="47"/>
      <c r="AE158" s="47"/>
      <c r="AF158" s="19"/>
      <c r="AG158" s="19"/>
      <c r="AH158" s="47"/>
      <c r="AI158" s="47"/>
      <c r="AJ158" s="47"/>
      <c r="AK158" s="47"/>
      <c r="AL158" s="19"/>
      <c r="AM158" s="19"/>
      <c r="AN158" s="47"/>
      <c r="AO158" s="47"/>
      <c r="AP158" s="47"/>
      <c r="AQ158" s="47"/>
      <c r="AR158" s="19"/>
      <c r="AS158" s="19"/>
      <c r="AT158" s="47"/>
      <c r="AU158" s="47"/>
      <c r="AV158" s="47"/>
      <c r="AW158" s="47"/>
      <c r="AX158" s="19"/>
      <c r="AY158" s="19"/>
      <c r="AZ158" s="47"/>
      <c r="BA158" s="47"/>
      <c r="BB158" s="47"/>
      <c r="BC158" s="47"/>
      <c r="BD158" s="19"/>
      <c r="BE158" s="19"/>
      <c r="BF158" s="47"/>
      <c r="BG158" s="47"/>
      <c r="BH158" s="47"/>
      <c r="BI158" s="47"/>
      <c r="BJ158" s="19"/>
      <c r="BK158" s="19"/>
      <c r="BL158" s="47"/>
      <c r="BM158" s="47"/>
      <c r="BN158" s="47"/>
      <c r="BO158" s="47"/>
      <c r="BP158" s="19"/>
      <c r="BQ158" s="19"/>
      <c r="BR158" s="47"/>
      <c r="BS158" s="47"/>
      <c r="BT158" s="47"/>
      <c r="BU158" s="47"/>
      <c r="BV158" s="19"/>
      <c r="BW158" s="19"/>
      <c r="BX158" s="47"/>
      <c r="BY158" s="47"/>
      <c r="BZ158" s="47"/>
      <c r="CA158" s="47"/>
      <c r="CB158" s="19"/>
      <c r="CC158" s="19"/>
      <c r="CD158" s="47"/>
      <c r="CE158" s="47"/>
      <c r="CF158" s="47"/>
      <c r="CG158" s="47"/>
      <c r="CH158" s="19"/>
      <c r="CI158" s="19"/>
      <c r="CJ158" s="47"/>
      <c r="CK158" s="47"/>
      <c r="CL158" s="47"/>
      <c r="CM158" s="47"/>
      <c r="CN158" s="19"/>
      <c r="CO158" s="19"/>
      <c r="CP158" s="47"/>
      <c r="CQ158" s="47">
        <f t="shared" si="15"/>
        <v>0</v>
      </c>
      <c r="CR158" s="47"/>
    </row>
    <row r="159" spans="1:96">
      <c r="B159" s="19">
        <v>2001381</v>
      </c>
      <c r="C159" s="19" t="s">
        <v>453</v>
      </c>
      <c r="D159" s="65" t="s">
        <v>409</v>
      </c>
      <c r="E159" s="47"/>
      <c r="F159" s="47"/>
      <c r="G159" s="47"/>
      <c r="H159" s="19"/>
      <c r="I159" s="19"/>
      <c r="J159" s="47"/>
      <c r="K159" s="47"/>
      <c r="L159" s="47"/>
      <c r="M159" s="47"/>
      <c r="N159" s="19"/>
      <c r="O159" s="19"/>
      <c r="P159" s="47"/>
      <c r="Q159" s="47"/>
      <c r="R159" s="47"/>
      <c r="S159" s="47"/>
      <c r="T159" s="19"/>
      <c r="U159" s="19"/>
      <c r="V159" s="47"/>
      <c r="W159" s="47"/>
      <c r="X159" s="47"/>
      <c r="Y159" s="47"/>
      <c r="Z159" s="19"/>
      <c r="AA159" s="19"/>
      <c r="AB159" s="47"/>
      <c r="AC159" s="47"/>
      <c r="AD159" s="47"/>
      <c r="AE159" s="47"/>
      <c r="AF159" s="19"/>
      <c r="AG159" s="19"/>
      <c r="AH159" s="47"/>
      <c r="AI159" s="47"/>
      <c r="AJ159" s="47"/>
      <c r="AK159" s="47"/>
      <c r="AL159" s="19"/>
      <c r="AM159" s="19"/>
      <c r="AN159" s="47"/>
      <c r="AO159" s="47"/>
      <c r="AP159" s="47"/>
      <c r="AQ159" s="47"/>
      <c r="AR159" s="19"/>
      <c r="AS159" s="19"/>
      <c r="AT159" s="47"/>
      <c r="AU159" s="47"/>
      <c r="AV159" s="47"/>
      <c r="AW159" s="47"/>
      <c r="AX159" s="19"/>
      <c r="AY159" s="19"/>
      <c r="AZ159" s="47"/>
      <c r="BA159" s="47"/>
      <c r="BB159" s="47"/>
      <c r="BC159" s="47"/>
      <c r="BD159" s="19"/>
      <c r="BE159" s="19"/>
      <c r="BF159" s="47"/>
      <c r="BG159" s="47"/>
      <c r="BH159" s="47"/>
      <c r="BI159" s="47"/>
      <c r="BJ159" s="19"/>
      <c r="BK159" s="19"/>
      <c r="BL159" s="47"/>
      <c r="BM159" s="47"/>
      <c r="BN159" s="47"/>
      <c r="BO159" s="47"/>
      <c r="BP159" s="19"/>
      <c r="BQ159" s="19"/>
      <c r="BR159" s="47"/>
      <c r="BS159" s="47"/>
      <c r="BT159" s="47"/>
      <c r="BU159" s="47"/>
      <c r="BV159" s="19"/>
      <c r="BW159" s="19"/>
      <c r="BX159" s="47"/>
      <c r="BY159" s="47"/>
      <c r="BZ159" s="47"/>
      <c r="CA159" s="47"/>
      <c r="CB159" s="19"/>
      <c r="CC159" s="19"/>
      <c r="CD159" s="47"/>
      <c r="CE159" s="47"/>
      <c r="CF159" s="47"/>
      <c r="CG159" s="47"/>
      <c r="CH159" s="19"/>
      <c r="CI159" s="19"/>
      <c r="CJ159" s="47"/>
      <c r="CK159" s="47"/>
      <c r="CL159" s="47"/>
      <c r="CM159" s="47"/>
      <c r="CN159" s="19"/>
      <c r="CO159" s="19"/>
      <c r="CP159" s="47"/>
      <c r="CQ159" s="47">
        <f t="shared" si="15"/>
        <v>0</v>
      </c>
      <c r="CR159" s="47"/>
    </row>
    <row r="160" spans="1:96">
      <c r="B160" s="19">
        <v>2005364</v>
      </c>
      <c r="C160" s="19" t="s">
        <v>454</v>
      </c>
      <c r="D160" s="65" t="s">
        <v>409</v>
      </c>
      <c r="E160" s="47"/>
      <c r="F160" s="47"/>
      <c r="G160" s="47"/>
      <c r="H160" s="19"/>
      <c r="I160" s="19"/>
      <c r="J160" s="47"/>
      <c r="K160" s="47"/>
      <c r="L160" s="47"/>
      <c r="M160" s="47"/>
      <c r="N160" s="19"/>
      <c r="O160" s="19"/>
      <c r="P160" s="47"/>
      <c r="Q160" s="47"/>
      <c r="R160" s="47"/>
      <c r="S160" s="47"/>
      <c r="T160" s="19"/>
      <c r="U160" s="19"/>
      <c r="V160" s="47"/>
      <c r="W160" s="47"/>
      <c r="X160" s="47"/>
      <c r="Y160" s="47"/>
      <c r="Z160" s="19"/>
      <c r="AA160" s="19"/>
      <c r="AB160" s="47"/>
      <c r="AC160" s="47"/>
      <c r="AD160" s="47"/>
      <c r="AE160" s="47"/>
      <c r="AF160" s="19"/>
      <c r="AG160" s="19"/>
      <c r="AH160" s="47"/>
      <c r="AI160" s="47"/>
      <c r="AJ160" s="47"/>
      <c r="AK160" s="47"/>
      <c r="AL160" s="19"/>
      <c r="AM160" s="19"/>
      <c r="AN160" s="47"/>
      <c r="AO160" s="47"/>
      <c r="AP160" s="47"/>
      <c r="AQ160" s="47"/>
      <c r="AR160" s="19"/>
      <c r="AS160" s="19"/>
      <c r="AT160" s="47"/>
      <c r="AU160" s="47"/>
      <c r="AV160" s="47"/>
      <c r="AW160" s="47"/>
      <c r="AX160" s="19"/>
      <c r="AY160" s="19"/>
      <c r="AZ160" s="47"/>
      <c r="BA160" s="47"/>
      <c r="BB160" s="47"/>
      <c r="BC160" s="47"/>
      <c r="BD160" s="19"/>
      <c r="BE160" s="19"/>
      <c r="BF160" s="47"/>
      <c r="BG160" s="47"/>
      <c r="BH160" s="47"/>
      <c r="BI160" s="47"/>
      <c r="BJ160" s="19"/>
      <c r="BK160" s="19"/>
      <c r="BL160" s="47"/>
      <c r="BM160" s="47"/>
      <c r="BN160" s="47"/>
      <c r="BO160" s="47"/>
      <c r="BP160" s="19"/>
      <c r="BQ160" s="19"/>
      <c r="BR160" s="47"/>
      <c r="BS160" s="47"/>
      <c r="BT160" s="47"/>
      <c r="BU160" s="47"/>
      <c r="BV160" s="19"/>
      <c r="BW160" s="19"/>
      <c r="BX160" s="47"/>
      <c r="BY160" s="47"/>
      <c r="BZ160" s="47"/>
      <c r="CA160" s="47"/>
      <c r="CB160" s="19"/>
      <c r="CC160" s="19"/>
      <c r="CD160" s="47"/>
      <c r="CE160" s="47"/>
      <c r="CF160" s="47"/>
      <c r="CG160" s="47"/>
      <c r="CH160" s="19"/>
      <c r="CI160" s="19"/>
      <c r="CJ160" s="47"/>
      <c r="CK160" s="47"/>
      <c r="CL160" s="47"/>
      <c r="CM160" s="47"/>
      <c r="CN160" s="19"/>
      <c r="CO160" s="19"/>
      <c r="CP160" s="47"/>
      <c r="CQ160" s="47">
        <f t="shared" si="15"/>
        <v>0</v>
      </c>
      <c r="CR160" s="47"/>
    </row>
    <row r="161" spans="2:96">
      <c r="B161" s="19">
        <v>2005126</v>
      </c>
      <c r="C161" s="19" t="s">
        <v>455</v>
      </c>
      <c r="D161" s="65" t="s">
        <v>409</v>
      </c>
      <c r="E161" s="47"/>
      <c r="F161" s="47"/>
      <c r="G161" s="47"/>
      <c r="H161" s="19"/>
      <c r="I161" s="19"/>
      <c r="J161" s="47"/>
      <c r="K161" s="47"/>
      <c r="L161" s="47"/>
      <c r="M161" s="47"/>
      <c r="N161" s="19"/>
      <c r="O161" s="19"/>
      <c r="P161" s="47"/>
      <c r="Q161" s="47"/>
      <c r="R161" s="47"/>
      <c r="S161" s="47"/>
      <c r="T161" s="19"/>
      <c r="U161" s="19"/>
      <c r="V161" s="47"/>
      <c r="W161" s="47"/>
      <c r="X161" s="47"/>
      <c r="Y161" s="47"/>
      <c r="Z161" s="19"/>
      <c r="AA161" s="19"/>
      <c r="AB161" s="47"/>
      <c r="AC161" s="47"/>
      <c r="AD161" s="47"/>
      <c r="AE161" s="47"/>
      <c r="AF161" s="19"/>
      <c r="AG161" s="19"/>
      <c r="AH161" s="47"/>
      <c r="AI161" s="47"/>
      <c r="AJ161" s="47"/>
      <c r="AK161" s="47"/>
      <c r="AL161" s="19"/>
      <c r="AM161" s="19"/>
      <c r="AN161" s="47"/>
      <c r="AO161" s="47"/>
      <c r="AP161" s="47"/>
      <c r="AQ161" s="47"/>
      <c r="AR161" s="19"/>
      <c r="AS161" s="19"/>
      <c r="AT161" s="47"/>
      <c r="AU161" s="47"/>
      <c r="AV161" s="47"/>
      <c r="AW161" s="47"/>
      <c r="AX161" s="19"/>
      <c r="AY161" s="19"/>
      <c r="AZ161" s="47"/>
      <c r="BA161" s="47"/>
      <c r="BB161" s="47"/>
      <c r="BC161" s="47"/>
      <c r="BD161" s="19"/>
      <c r="BE161" s="19"/>
      <c r="BF161" s="47"/>
      <c r="BG161" s="47"/>
      <c r="BH161" s="47"/>
      <c r="BI161" s="47"/>
      <c r="BJ161" s="19"/>
      <c r="BK161" s="19"/>
      <c r="BL161" s="47"/>
      <c r="BM161" s="47"/>
      <c r="BN161" s="47"/>
      <c r="BO161" s="47"/>
      <c r="BP161" s="19"/>
      <c r="BQ161" s="19"/>
      <c r="BR161" s="47"/>
      <c r="BS161" s="47"/>
      <c r="BT161" s="47"/>
      <c r="BU161" s="47"/>
      <c r="BV161" s="19"/>
      <c r="BW161" s="19"/>
      <c r="BX161" s="47"/>
      <c r="BY161" s="47"/>
      <c r="BZ161" s="47"/>
      <c r="CA161" s="47"/>
      <c r="CB161" s="19"/>
      <c r="CC161" s="19"/>
      <c r="CD161" s="47"/>
      <c r="CE161" s="47"/>
      <c r="CF161" s="47"/>
      <c r="CG161" s="47"/>
      <c r="CH161" s="19"/>
      <c r="CI161" s="19"/>
      <c r="CJ161" s="47"/>
      <c r="CK161" s="47"/>
      <c r="CL161" s="47"/>
      <c r="CM161" s="47"/>
      <c r="CN161" s="19"/>
      <c r="CO161" s="19"/>
      <c r="CP161" s="47"/>
      <c r="CQ161" s="47">
        <f t="shared" si="15"/>
        <v>0</v>
      </c>
      <c r="CR161" s="47"/>
    </row>
    <row r="162" spans="2:96">
      <c r="B162" s="19">
        <v>2005406</v>
      </c>
      <c r="C162" s="19" t="s">
        <v>456</v>
      </c>
      <c r="D162" s="65" t="s">
        <v>409</v>
      </c>
      <c r="E162" s="47"/>
      <c r="F162" s="47"/>
      <c r="G162" s="47"/>
      <c r="H162" s="19"/>
      <c r="I162" s="19"/>
      <c r="J162" s="47"/>
      <c r="K162" s="47"/>
      <c r="L162" s="47"/>
      <c r="M162" s="47"/>
      <c r="N162" s="19"/>
      <c r="O162" s="19"/>
      <c r="P162" s="47"/>
      <c r="Q162" s="47"/>
      <c r="R162" s="47"/>
      <c r="S162" s="47"/>
      <c r="T162" s="19"/>
      <c r="U162" s="19"/>
      <c r="V162" s="47"/>
      <c r="W162" s="47"/>
      <c r="X162" s="47"/>
      <c r="Y162" s="47"/>
      <c r="Z162" s="19"/>
      <c r="AA162" s="19"/>
      <c r="AB162" s="47"/>
      <c r="AC162" s="47"/>
      <c r="AD162" s="47"/>
      <c r="AE162" s="47"/>
      <c r="AF162" s="19"/>
      <c r="AG162" s="19"/>
      <c r="AH162" s="47"/>
      <c r="AI162" s="47"/>
      <c r="AJ162" s="47"/>
      <c r="AK162" s="47"/>
      <c r="AL162" s="19"/>
      <c r="AM162" s="19"/>
      <c r="AN162" s="47"/>
      <c r="AO162" s="47"/>
      <c r="AP162" s="47"/>
      <c r="AQ162" s="47"/>
      <c r="AR162" s="19"/>
      <c r="AS162" s="19"/>
      <c r="AT162" s="47"/>
      <c r="AU162" s="47"/>
      <c r="AV162" s="47"/>
      <c r="AW162" s="47"/>
      <c r="AX162" s="19"/>
      <c r="AY162" s="19"/>
      <c r="AZ162" s="47"/>
      <c r="BA162" s="47"/>
      <c r="BB162" s="47"/>
      <c r="BC162" s="47"/>
      <c r="BD162" s="19"/>
      <c r="BE162" s="19"/>
      <c r="BF162" s="47"/>
      <c r="BG162" s="47"/>
      <c r="BH162" s="47"/>
      <c r="BI162" s="47"/>
      <c r="BJ162" s="19"/>
      <c r="BK162" s="19"/>
      <c r="BL162" s="47"/>
      <c r="BM162" s="47"/>
      <c r="BN162" s="47"/>
      <c r="BO162" s="47"/>
      <c r="BP162" s="19"/>
      <c r="BQ162" s="19"/>
      <c r="BR162" s="47"/>
      <c r="BS162" s="47"/>
      <c r="BT162" s="47"/>
      <c r="BU162" s="47"/>
      <c r="BV162" s="19"/>
      <c r="BW162" s="19"/>
      <c r="BX162" s="47"/>
      <c r="BY162" s="47"/>
      <c r="BZ162" s="47"/>
      <c r="CA162" s="47"/>
      <c r="CB162" s="19"/>
      <c r="CC162" s="19"/>
      <c r="CD162" s="47"/>
      <c r="CE162" s="47"/>
      <c r="CF162" s="47"/>
      <c r="CG162" s="47"/>
      <c r="CH162" s="19"/>
      <c r="CI162" s="19"/>
      <c r="CJ162" s="47"/>
      <c r="CK162" s="47"/>
      <c r="CL162" s="47"/>
      <c r="CM162" s="47"/>
      <c r="CN162" s="19"/>
      <c r="CO162" s="19"/>
      <c r="CP162" s="47"/>
      <c r="CQ162" s="47">
        <f t="shared" si="15"/>
        <v>0</v>
      </c>
      <c r="CR162" s="47"/>
    </row>
    <row r="163" spans="2:96">
      <c r="B163" s="19">
        <v>2005317</v>
      </c>
      <c r="C163" s="19" t="s">
        <v>457</v>
      </c>
      <c r="D163" s="65" t="s">
        <v>409</v>
      </c>
      <c r="E163" s="47"/>
      <c r="F163" s="47"/>
      <c r="G163" s="47"/>
      <c r="H163" s="19"/>
      <c r="I163" s="19"/>
      <c r="J163" s="47"/>
      <c r="K163" s="47"/>
      <c r="L163" s="47"/>
      <c r="M163" s="47"/>
      <c r="N163" s="19"/>
      <c r="O163" s="19"/>
      <c r="P163" s="47"/>
      <c r="Q163" s="47"/>
      <c r="R163" s="47"/>
      <c r="S163" s="47"/>
      <c r="T163" s="19"/>
      <c r="U163" s="19"/>
      <c r="V163" s="47"/>
      <c r="W163" s="47"/>
      <c r="X163" s="47"/>
      <c r="Y163" s="47"/>
      <c r="Z163" s="19"/>
      <c r="AA163" s="19"/>
      <c r="AB163" s="47"/>
      <c r="AC163" s="47"/>
      <c r="AD163" s="47"/>
      <c r="AE163" s="47"/>
      <c r="AF163" s="19"/>
      <c r="AG163" s="19"/>
      <c r="AH163" s="47"/>
      <c r="AI163" s="47"/>
      <c r="AJ163" s="47"/>
      <c r="AK163" s="47"/>
      <c r="AL163" s="19"/>
      <c r="AM163" s="19"/>
      <c r="AN163" s="47"/>
      <c r="AO163" s="47"/>
      <c r="AP163" s="47"/>
      <c r="AQ163" s="47"/>
      <c r="AR163" s="19"/>
      <c r="AS163" s="19"/>
      <c r="AT163" s="47"/>
      <c r="AU163" s="47"/>
      <c r="AV163" s="47"/>
      <c r="AW163" s="47"/>
      <c r="AX163" s="19"/>
      <c r="AY163" s="19"/>
      <c r="AZ163" s="47"/>
      <c r="BA163" s="47"/>
      <c r="BB163" s="47"/>
      <c r="BC163" s="47"/>
      <c r="BD163" s="19"/>
      <c r="BE163" s="19"/>
      <c r="BF163" s="47"/>
      <c r="BG163" s="47"/>
      <c r="BH163" s="47"/>
      <c r="BI163" s="47"/>
      <c r="BJ163" s="19"/>
      <c r="BK163" s="19"/>
      <c r="BL163" s="47"/>
      <c r="BM163" s="47"/>
      <c r="BN163" s="47"/>
      <c r="BO163" s="47"/>
      <c r="BP163" s="19"/>
      <c r="BQ163" s="19"/>
      <c r="BR163" s="47"/>
      <c r="BS163" s="47"/>
      <c r="BT163" s="47"/>
      <c r="BU163" s="47"/>
      <c r="BV163" s="19"/>
      <c r="BW163" s="19"/>
      <c r="BX163" s="47"/>
      <c r="BY163" s="47"/>
      <c r="BZ163" s="47"/>
      <c r="CA163" s="47"/>
      <c r="CB163" s="19"/>
      <c r="CC163" s="19"/>
      <c r="CD163" s="47"/>
      <c r="CE163" s="47"/>
      <c r="CF163" s="47"/>
      <c r="CG163" s="47"/>
      <c r="CH163" s="19"/>
      <c r="CI163" s="19"/>
      <c r="CJ163" s="47"/>
      <c r="CK163" s="47"/>
      <c r="CL163" s="47"/>
      <c r="CM163" s="47"/>
      <c r="CN163" s="19"/>
      <c r="CO163" s="19"/>
      <c r="CP163" s="47"/>
      <c r="CQ163" s="47">
        <f t="shared" si="15"/>
        <v>0</v>
      </c>
      <c r="CR163" s="47"/>
    </row>
    <row r="164" spans="2:96">
      <c r="B164" s="19">
        <v>1007982</v>
      </c>
      <c r="C164" s="19" t="s">
        <v>458</v>
      </c>
      <c r="D164" s="65" t="s">
        <v>409</v>
      </c>
      <c r="E164" s="47"/>
      <c r="F164" s="47"/>
      <c r="G164" s="47"/>
      <c r="H164" s="19"/>
      <c r="I164" s="19"/>
      <c r="J164" s="47"/>
      <c r="K164" s="47"/>
      <c r="L164" s="47"/>
      <c r="M164" s="47"/>
      <c r="N164" s="19"/>
      <c r="O164" s="19"/>
      <c r="P164" s="47"/>
      <c r="Q164" s="47"/>
      <c r="R164" s="47"/>
      <c r="S164" s="47"/>
      <c r="T164" s="19"/>
      <c r="U164" s="19"/>
      <c r="V164" s="47"/>
      <c r="W164" s="47"/>
      <c r="X164" s="47"/>
      <c r="Y164" s="47"/>
      <c r="Z164" s="19"/>
      <c r="AA164" s="19"/>
      <c r="AB164" s="47"/>
      <c r="AC164" s="47"/>
      <c r="AD164" s="47"/>
      <c r="AE164" s="47"/>
      <c r="AF164" s="19"/>
      <c r="AG164" s="19"/>
      <c r="AH164" s="47"/>
      <c r="AI164" s="47"/>
      <c r="AJ164" s="47"/>
      <c r="AK164" s="47"/>
      <c r="AL164" s="19"/>
      <c r="AM164" s="19"/>
      <c r="AN164" s="47"/>
      <c r="AO164" s="47"/>
      <c r="AP164" s="47"/>
      <c r="AQ164" s="47"/>
      <c r="AR164" s="19"/>
      <c r="AS164" s="19"/>
      <c r="AT164" s="47"/>
      <c r="AU164" s="47"/>
      <c r="AV164" s="47"/>
      <c r="AW164" s="47"/>
      <c r="AX164" s="19"/>
      <c r="AY164" s="19"/>
      <c r="AZ164" s="47"/>
      <c r="BA164" s="47"/>
      <c r="BB164" s="47"/>
      <c r="BC164" s="47"/>
      <c r="BD164" s="19"/>
      <c r="BE164" s="19"/>
      <c r="BF164" s="47"/>
      <c r="BG164" s="47"/>
      <c r="BH164" s="47"/>
      <c r="BI164" s="47"/>
      <c r="BJ164" s="19"/>
      <c r="BK164" s="19"/>
      <c r="BL164" s="47"/>
      <c r="BM164" s="47"/>
      <c r="BN164" s="47"/>
      <c r="BO164" s="47"/>
      <c r="BP164" s="19"/>
      <c r="BQ164" s="19"/>
      <c r="BR164" s="47"/>
      <c r="BS164" s="47"/>
      <c r="BT164" s="47"/>
      <c r="BU164" s="47"/>
      <c r="BV164" s="19"/>
      <c r="BW164" s="19"/>
      <c r="BX164" s="47"/>
      <c r="BY164" s="47"/>
      <c r="BZ164" s="47"/>
      <c r="CA164" s="47"/>
      <c r="CB164" s="19"/>
      <c r="CC164" s="19"/>
      <c r="CD164" s="47"/>
      <c r="CE164" s="47"/>
      <c r="CF164" s="47"/>
      <c r="CG164" s="47"/>
      <c r="CH164" s="19"/>
      <c r="CI164" s="19"/>
      <c r="CJ164" s="47"/>
      <c r="CK164" s="47"/>
      <c r="CL164" s="47"/>
      <c r="CM164" s="47"/>
      <c r="CN164" s="19"/>
      <c r="CO164" s="19"/>
      <c r="CP164" s="47"/>
      <c r="CQ164" s="47">
        <f t="shared" si="15"/>
        <v>0</v>
      </c>
      <c r="CR164" s="47"/>
    </row>
    <row r="165" spans="2:96">
      <c r="B165" s="19">
        <v>2008106</v>
      </c>
      <c r="C165" s="19" t="s">
        <v>459</v>
      </c>
      <c r="D165" s="65" t="s">
        <v>409</v>
      </c>
      <c r="E165" s="47"/>
      <c r="F165" s="47"/>
      <c r="G165" s="47"/>
      <c r="H165" s="19"/>
      <c r="I165" s="19"/>
      <c r="J165" s="47"/>
      <c r="K165" s="47"/>
      <c r="L165" s="47"/>
      <c r="M165" s="47"/>
      <c r="N165" s="19"/>
      <c r="O165" s="19"/>
      <c r="P165" s="47"/>
      <c r="Q165" s="47"/>
      <c r="R165" s="47"/>
      <c r="S165" s="47"/>
      <c r="T165" s="19"/>
      <c r="U165" s="19"/>
      <c r="V165" s="47"/>
      <c r="W165" s="47"/>
      <c r="X165" s="47"/>
      <c r="Y165" s="47"/>
      <c r="Z165" s="19"/>
      <c r="AA165" s="19"/>
      <c r="AB165" s="47"/>
      <c r="AC165" s="47"/>
      <c r="AD165" s="47"/>
      <c r="AE165" s="47"/>
      <c r="AF165" s="19"/>
      <c r="AG165" s="19"/>
      <c r="AH165" s="47"/>
      <c r="AI165" s="47"/>
      <c r="AJ165" s="47"/>
      <c r="AK165" s="47"/>
      <c r="AL165" s="19"/>
      <c r="AM165" s="19"/>
      <c r="AN165" s="47"/>
      <c r="AO165" s="47"/>
      <c r="AP165" s="47"/>
      <c r="AQ165" s="47"/>
      <c r="AR165" s="19"/>
      <c r="AS165" s="19"/>
      <c r="AT165" s="47"/>
      <c r="AU165" s="47"/>
      <c r="AV165" s="47"/>
      <c r="AW165" s="47"/>
      <c r="AX165" s="19"/>
      <c r="AY165" s="19"/>
      <c r="AZ165" s="47"/>
      <c r="BA165" s="47"/>
      <c r="BB165" s="47"/>
      <c r="BC165" s="47"/>
      <c r="BD165" s="19"/>
      <c r="BE165" s="19"/>
      <c r="BF165" s="47"/>
      <c r="BG165" s="47"/>
      <c r="BH165" s="47"/>
      <c r="BI165" s="47"/>
      <c r="BJ165" s="19"/>
      <c r="BK165" s="19"/>
      <c r="BL165" s="47"/>
      <c r="BM165" s="47"/>
      <c r="BN165" s="47"/>
      <c r="BO165" s="47"/>
      <c r="BP165" s="19"/>
      <c r="BQ165" s="19"/>
      <c r="BR165" s="47"/>
      <c r="BS165" s="47"/>
      <c r="BT165" s="47"/>
      <c r="BU165" s="47"/>
      <c r="BV165" s="19"/>
      <c r="BW165" s="19"/>
      <c r="BX165" s="47"/>
      <c r="BY165" s="47"/>
      <c r="BZ165" s="47"/>
      <c r="CA165" s="47"/>
      <c r="CB165" s="19"/>
      <c r="CC165" s="19"/>
      <c r="CD165" s="47"/>
      <c r="CE165" s="47"/>
      <c r="CF165" s="47"/>
      <c r="CG165" s="47"/>
      <c r="CH165" s="19"/>
      <c r="CI165" s="19"/>
      <c r="CJ165" s="47"/>
      <c r="CK165" s="47"/>
      <c r="CL165" s="47"/>
      <c r="CM165" s="47"/>
      <c r="CN165" s="19"/>
      <c r="CO165" s="19"/>
      <c r="CP165" s="47"/>
      <c r="CQ165" s="47">
        <f t="shared" si="15"/>
        <v>0</v>
      </c>
      <c r="CR165" s="47"/>
    </row>
    <row r="166" spans="2:96">
      <c r="B166" s="19">
        <v>2005141</v>
      </c>
      <c r="C166" s="19" t="s">
        <v>460</v>
      </c>
      <c r="D166" s="65" t="s">
        <v>409</v>
      </c>
      <c r="E166" s="47"/>
      <c r="F166" s="47"/>
      <c r="G166" s="47"/>
      <c r="H166" s="19"/>
      <c r="I166" s="19"/>
      <c r="J166" s="47"/>
      <c r="K166" s="47"/>
      <c r="L166" s="47"/>
      <c r="M166" s="47"/>
      <c r="N166" s="19"/>
      <c r="O166" s="19"/>
      <c r="P166" s="47"/>
      <c r="Q166" s="47"/>
      <c r="R166" s="47"/>
      <c r="S166" s="47"/>
      <c r="T166" s="19"/>
      <c r="U166" s="19"/>
      <c r="V166" s="47"/>
      <c r="W166" s="47"/>
      <c r="X166" s="47"/>
      <c r="Y166" s="47"/>
      <c r="Z166" s="19"/>
      <c r="AA166" s="19"/>
      <c r="AB166" s="47"/>
      <c r="AC166" s="47"/>
      <c r="AD166" s="47"/>
      <c r="AE166" s="47"/>
      <c r="AF166" s="19"/>
      <c r="AG166" s="19"/>
      <c r="AH166" s="47"/>
      <c r="AI166" s="47"/>
      <c r="AJ166" s="47"/>
      <c r="AK166" s="47"/>
      <c r="AL166" s="19"/>
      <c r="AM166" s="19"/>
      <c r="AN166" s="47"/>
      <c r="AO166" s="47"/>
      <c r="AP166" s="47"/>
      <c r="AQ166" s="47"/>
      <c r="AR166" s="19"/>
      <c r="AS166" s="19"/>
      <c r="AT166" s="47"/>
      <c r="AU166" s="47"/>
      <c r="AV166" s="47"/>
      <c r="AW166" s="47"/>
      <c r="AX166" s="19"/>
      <c r="AY166" s="19"/>
      <c r="AZ166" s="47"/>
      <c r="BA166" s="47"/>
      <c r="BB166" s="47"/>
      <c r="BC166" s="47"/>
      <c r="BD166" s="19"/>
      <c r="BE166" s="19"/>
      <c r="BF166" s="47"/>
      <c r="BG166" s="47"/>
      <c r="BH166" s="47"/>
      <c r="BI166" s="47"/>
      <c r="BJ166" s="19"/>
      <c r="BK166" s="19"/>
      <c r="BL166" s="47"/>
      <c r="BM166" s="47"/>
      <c r="BN166" s="47"/>
      <c r="BO166" s="47"/>
      <c r="BP166" s="19"/>
      <c r="BQ166" s="19"/>
      <c r="BR166" s="47"/>
      <c r="BS166" s="47"/>
      <c r="BT166" s="47"/>
      <c r="BU166" s="47"/>
      <c r="BV166" s="19"/>
      <c r="BW166" s="19"/>
      <c r="BX166" s="47"/>
      <c r="BY166" s="47"/>
      <c r="BZ166" s="47"/>
      <c r="CA166" s="47"/>
      <c r="CB166" s="19"/>
      <c r="CC166" s="19"/>
      <c r="CD166" s="47"/>
      <c r="CE166" s="47"/>
      <c r="CF166" s="47"/>
      <c r="CG166" s="47"/>
      <c r="CH166" s="19"/>
      <c r="CI166" s="19"/>
      <c r="CJ166" s="47"/>
      <c r="CK166" s="47"/>
      <c r="CL166" s="47"/>
      <c r="CM166" s="47"/>
      <c r="CN166" s="19"/>
      <c r="CO166" s="19"/>
      <c r="CP166" s="47"/>
      <c r="CQ166" s="47">
        <f t="shared" si="15"/>
        <v>0</v>
      </c>
      <c r="CR166" s="47"/>
    </row>
    <row r="167" spans="2:96">
      <c r="B167" s="19">
        <v>2005142</v>
      </c>
      <c r="C167" s="19" t="s">
        <v>461</v>
      </c>
      <c r="D167" s="65" t="s">
        <v>409</v>
      </c>
      <c r="E167" s="47"/>
      <c r="F167" s="47"/>
      <c r="G167" s="47"/>
      <c r="H167" s="19"/>
      <c r="I167" s="19"/>
      <c r="J167" s="47"/>
      <c r="K167" s="47"/>
      <c r="L167" s="47"/>
      <c r="M167" s="47"/>
      <c r="N167" s="19"/>
      <c r="O167" s="19"/>
      <c r="P167" s="47"/>
      <c r="Q167" s="47"/>
      <c r="R167" s="47"/>
      <c r="S167" s="47"/>
      <c r="T167" s="19"/>
      <c r="U167" s="19"/>
      <c r="V167" s="47"/>
      <c r="W167" s="47"/>
      <c r="X167" s="47"/>
      <c r="Y167" s="47"/>
      <c r="Z167" s="19"/>
      <c r="AA167" s="19"/>
      <c r="AB167" s="47"/>
      <c r="AC167" s="47"/>
      <c r="AD167" s="47"/>
      <c r="AE167" s="47"/>
      <c r="AF167" s="19"/>
      <c r="AG167" s="19"/>
      <c r="AH167" s="47"/>
      <c r="AI167" s="47"/>
      <c r="AJ167" s="47"/>
      <c r="AK167" s="47"/>
      <c r="AL167" s="19"/>
      <c r="AM167" s="19"/>
      <c r="AN167" s="47"/>
      <c r="AO167" s="47"/>
      <c r="AP167" s="47"/>
      <c r="AQ167" s="47"/>
      <c r="AR167" s="19"/>
      <c r="AS167" s="19"/>
      <c r="AT167" s="47"/>
      <c r="AU167" s="47"/>
      <c r="AV167" s="47"/>
      <c r="AW167" s="47"/>
      <c r="AX167" s="19"/>
      <c r="AY167" s="19"/>
      <c r="AZ167" s="47"/>
      <c r="BA167" s="47"/>
      <c r="BB167" s="47"/>
      <c r="BC167" s="47"/>
      <c r="BD167" s="19"/>
      <c r="BE167" s="19"/>
      <c r="BF167" s="47"/>
      <c r="BG167" s="47"/>
      <c r="BH167" s="47"/>
      <c r="BI167" s="47"/>
      <c r="BJ167" s="19"/>
      <c r="BK167" s="19"/>
      <c r="BL167" s="47"/>
      <c r="BM167" s="47"/>
      <c r="BN167" s="47"/>
      <c r="BO167" s="47"/>
      <c r="BP167" s="19"/>
      <c r="BQ167" s="19"/>
      <c r="BR167" s="47"/>
      <c r="BS167" s="47"/>
      <c r="BT167" s="47"/>
      <c r="BU167" s="47"/>
      <c r="BV167" s="19"/>
      <c r="BW167" s="19"/>
      <c r="BX167" s="47"/>
      <c r="BY167" s="47"/>
      <c r="BZ167" s="47"/>
      <c r="CA167" s="47"/>
      <c r="CB167" s="19"/>
      <c r="CC167" s="19"/>
      <c r="CD167" s="47"/>
      <c r="CE167" s="47"/>
      <c r="CF167" s="47"/>
      <c r="CG167" s="47"/>
      <c r="CH167" s="19"/>
      <c r="CI167" s="19"/>
      <c r="CJ167" s="47"/>
      <c r="CK167" s="47"/>
      <c r="CL167" s="47"/>
      <c r="CM167" s="47"/>
      <c r="CN167" s="19"/>
      <c r="CO167" s="19"/>
      <c r="CP167" s="47"/>
      <c r="CQ167" s="47">
        <f t="shared" si="15"/>
        <v>0</v>
      </c>
      <c r="CR167" s="47"/>
    </row>
    <row r="168" spans="2:96">
      <c r="B168" s="19">
        <v>2005143</v>
      </c>
      <c r="C168" s="19" t="s">
        <v>462</v>
      </c>
      <c r="D168" s="65" t="s">
        <v>409</v>
      </c>
      <c r="E168" s="47"/>
      <c r="F168" s="47"/>
      <c r="G168" s="47"/>
      <c r="H168" s="19"/>
      <c r="I168" s="19"/>
      <c r="J168" s="47"/>
      <c r="K168" s="47"/>
      <c r="L168" s="47"/>
      <c r="M168" s="47"/>
      <c r="N168" s="19"/>
      <c r="O168" s="19"/>
      <c r="P168" s="47"/>
      <c r="Q168" s="47"/>
      <c r="R168" s="47"/>
      <c r="S168" s="47"/>
      <c r="T168" s="19"/>
      <c r="U168" s="19"/>
      <c r="V168" s="47"/>
      <c r="W168" s="47"/>
      <c r="X168" s="47"/>
      <c r="Y168" s="47"/>
      <c r="Z168" s="19"/>
      <c r="AA168" s="19"/>
      <c r="AB168" s="47"/>
      <c r="AC168" s="47"/>
      <c r="AD168" s="47"/>
      <c r="AE168" s="47"/>
      <c r="AF168" s="19"/>
      <c r="AG168" s="19"/>
      <c r="AH168" s="47"/>
      <c r="AI168" s="47"/>
      <c r="AJ168" s="47"/>
      <c r="AK168" s="47"/>
      <c r="AL168" s="19"/>
      <c r="AM168" s="19"/>
      <c r="AN168" s="47"/>
      <c r="AO168" s="47"/>
      <c r="AP168" s="47"/>
      <c r="AQ168" s="47"/>
      <c r="AR168" s="19"/>
      <c r="AS168" s="19"/>
      <c r="AT168" s="47"/>
      <c r="AU168" s="47"/>
      <c r="AV168" s="47"/>
      <c r="AW168" s="47"/>
      <c r="AX168" s="19"/>
      <c r="AY168" s="19"/>
      <c r="AZ168" s="47"/>
      <c r="BA168" s="47"/>
      <c r="BB168" s="47"/>
      <c r="BC168" s="47"/>
      <c r="BD168" s="19"/>
      <c r="BE168" s="19"/>
      <c r="BF168" s="47"/>
      <c r="BG168" s="47"/>
      <c r="BH168" s="47"/>
      <c r="BI168" s="47"/>
      <c r="BJ168" s="19"/>
      <c r="BK168" s="19"/>
      <c r="BL168" s="47"/>
      <c r="BM168" s="47"/>
      <c r="BN168" s="47"/>
      <c r="BO168" s="47"/>
      <c r="BP168" s="19"/>
      <c r="BQ168" s="19"/>
      <c r="BR168" s="47"/>
      <c r="BS168" s="47"/>
      <c r="BT168" s="47"/>
      <c r="BU168" s="47"/>
      <c r="BV168" s="19"/>
      <c r="BW168" s="19"/>
      <c r="BX168" s="47"/>
      <c r="BY168" s="47"/>
      <c r="BZ168" s="47"/>
      <c r="CA168" s="47"/>
      <c r="CB168" s="19"/>
      <c r="CC168" s="19"/>
      <c r="CD168" s="47"/>
      <c r="CE168" s="47"/>
      <c r="CF168" s="47"/>
      <c r="CG168" s="47"/>
      <c r="CH168" s="19"/>
      <c r="CI168" s="19"/>
      <c r="CJ168" s="47"/>
      <c r="CK168" s="47"/>
      <c r="CL168" s="47"/>
      <c r="CM168" s="47"/>
      <c r="CN168" s="19"/>
      <c r="CO168" s="19"/>
      <c r="CP168" s="47"/>
      <c r="CQ168" s="47">
        <f t="shared" si="15"/>
        <v>0</v>
      </c>
      <c r="CR168" s="47"/>
    </row>
    <row r="169" spans="2:96">
      <c r="B169" s="19">
        <v>2005144</v>
      </c>
      <c r="C169" s="19" t="s">
        <v>463</v>
      </c>
      <c r="D169" s="65" t="s">
        <v>409</v>
      </c>
      <c r="E169" s="47"/>
      <c r="F169" s="47"/>
      <c r="G169" s="47"/>
      <c r="H169" s="19"/>
      <c r="I169" s="19"/>
      <c r="J169" s="47"/>
      <c r="K169" s="47"/>
      <c r="L169" s="47"/>
      <c r="M169" s="47"/>
      <c r="N169" s="19"/>
      <c r="O169" s="19"/>
      <c r="P169" s="47"/>
      <c r="Q169" s="47"/>
      <c r="R169" s="47"/>
      <c r="S169" s="47"/>
      <c r="T169" s="19"/>
      <c r="U169" s="19"/>
      <c r="V169" s="47"/>
      <c r="W169" s="47"/>
      <c r="X169" s="47"/>
      <c r="Y169" s="47"/>
      <c r="Z169" s="19"/>
      <c r="AA169" s="19"/>
      <c r="AB169" s="47"/>
      <c r="AC169" s="47"/>
      <c r="AD169" s="47"/>
      <c r="AE169" s="47"/>
      <c r="AF169" s="19"/>
      <c r="AG169" s="19"/>
      <c r="AH169" s="47"/>
      <c r="AI169" s="47"/>
      <c r="AJ169" s="47"/>
      <c r="AK169" s="47"/>
      <c r="AL169" s="19"/>
      <c r="AM169" s="19"/>
      <c r="AN169" s="47"/>
      <c r="AO169" s="47"/>
      <c r="AP169" s="47"/>
      <c r="AQ169" s="47"/>
      <c r="AR169" s="19"/>
      <c r="AS169" s="19"/>
      <c r="AT169" s="47"/>
      <c r="AU169" s="47"/>
      <c r="AV169" s="47"/>
      <c r="AW169" s="47"/>
      <c r="AX169" s="19"/>
      <c r="AY169" s="19"/>
      <c r="AZ169" s="47"/>
      <c r="BA169" s="47"/>
      <c r="BB169" s="47"/>
      <c r="BC169" s="47"/>
      <c r="BD169" s="19"/>
      <c r="BE169" s="19"/>
      <c r="BF169" s="47"/>
      <c r="BG169" s="47"/>
      <c r="BH169" s="47"/>
      <c r="BI169" s="47"/>
      <c r="BJ169" s="19"/>
      <c r="BK169" s="19"/>
      <c r="BL169" s="47"/>
      <c r="BM169" s="47"/>
      <c r="BN169" s="47"/>
      <c r="BO169" s="47"/>
      <c r="BP169" s="19"/>
      <c r="BQ169" s="19"/>
      <c r="BR169" s="47"/>
      <c r="BS169" s="47"/>
      <c r="BT169" s="47"/>
      <c r="BU169" s="47"/>
      <c r="BV169" s="19"/>
      <c r="BW169" s="19"/>
      <c r="BX169" s="47"/>
      <c r="BY169" s="47"/>
      <c r="BZ169" s="47"/>
      <c r="CA169" s="47"/>
      <c r="CB169" s="19"/>
      <c r="CC169" s="19"/>
      <c r="CD169" s="47"/>
      <c r="CE169" s="47"/>
      <c r="CF169" s="47"/>
      <c r="CG169" s="47"/>
      <c r="CH169" s="19"/>
      <c r="CI169" s="19"/>
      <c r="CJ169" s="47"/>
      <c r="CK169" s="47"/>
      <c r="CL169" s="47"/>
      <c r="CM169" s="47"/>
      <c r="CN169" s="19"/>
      <c r="CO169" s="19"/>
      <c r="CP169" s="47"/>
      <c r="CQ169" s="47">
        <f t="shared" si="15"/>
        <v>0</v>
      </c>
      <c r="CR169" s="47"/>
    </row>
    <row r="170" spans="2:96">
      <c r="B170" s="19">
        <v>2005145</v>
      </c>
      <c r="C170" s="19" t="s">
        <v>464</v>
      </c>
      <c r="D170" s="65" t="s">
        <v>409</v>
      </c>
      <c r="E170" s="47"/>
      <c r="F170" s="47"/>
      <c r="G170" s="47"/>
      <c r="H170" s="19"/>
      <c r="I170" s="19"/>
      <c r="J170" s="47"/>
      <c r="K170" s="47"/>
      <c r="L170" s="47"/>
      <c r="M170" s="47"/>
      <c r="N170" s="19"/>
      <c r="O170" s="19"/>
      <c r="P170" s="47"/>
      <c r="Q170" s="47"/>
      <c r="R170" s="47"/>
      <c r="S170" s="47"/>
      <c r="T170" s="19"/>
      <c r="U170" s="19"/>
      <c r="V170" s="47"/>
      <c r="W170" s="47"/>
      <c r="X170" s="47"/>
      <c r="Y170" s="47"/>
      <c r="Z170" s="19"/>
      <c r="AA170" s="19"/>
      <c r="AB170" s="47"/>
      <c r="AC170" s="47"/>
      <c r="AD170" s="47"/>
      <c r="AE170" s="47"/>
      <c r="AF170" s="19"/>
      <c r="AG170" s="19"/>
      <c r="AH170" s="47"/>
      <c r="AI170" s="47"/>
      <c r="AJ170" s="47"/>
      <c r="AK170" s="47"/>
      <c r="AL170" s="19"/>
      <c r="AM170" s="19"/>
      <c r="AN170" s="47"/>
      <c r="AO170" s="47"/>
      <c r="AP170" s="47"/>
      <c r="AQ170" s="47"/>
      <c r="AR170" s="19"/>
      <c r="AS170" s="19"/>
      <c r="AT170" s="47"/>
      <c r="AU170" s="47"/>
      <c r="AV170" s="47"/>
      <c r="AW170" s="47"/>
      <c r="AX170" s="19"/>
      <c r="AY170" s="19"/>
      <c r="AZ170" s="47"/>
      <c r="BA170" s="47"/>
      <c r="BB170" s="47"/>
      <c r="BC170" s="47"/>
      <c r="BD170" s="19"/>
      <c r="BE170" s="19"/>
      <c r="BF170" s="47"/>
      <c r="BG170" s="47"/>
      <c r="BH170" s="47"/>
      <c r="BI170" s="47"/>
      <c r="BJ170" s="19"/>
      <c r="BK170" s="19"/>
      <c r="BL170" s="47"/>
      <c r="BM170" s="47"/>
      <c r="BN170" s="47"/>
      <c r="BO170" s="47"/>
      <c r="BP170" s="19"/>
      <c r="BQ170" s="19"/>
      <c r="BR170" s="47"/>
      <c r="BS170" s="47"/>
      <c r="BT170" s="47"/>
      <c r="BU170" s="47"/>
      <c r="BV170" s="19"/>
      <c r="BW170" s="19"/>
      <c r="BX170" s="47"/>
      <c r="BY170" s="47"/>
      <c r="BZ170" s="47"/>
      <c r="CA170" s="47"/>
      <c r="CB170" s="19"/>
      <c r="CC170" s="19"/>
      <c r="CD170" s="47"/>
      <c r="CE170" s="47"/>
      <c r="CF170" s="47"/>
      <c r="CG170" s="47"/>
      <c r="CH170" s="19"/>
      <c r="CI170" s="19"/>
      <c r="CJ170" s="47"/>
      <c r="CK170" s="47"/>
      <c r="CL170" s="47"/>
      <c r="CM170" s="47"/>
      <c r="CN170" s="19"/>
      <c r="CO170" s="19"/>
      <c r="CP170" s="47"/>
      <c r="CQ170" s="47">
        <f t="shared" si="15"/>
        <v>0</v>
      </c>
      <c r="CR170" s="47"/>
    </row>
    <row r="171" spans="2:96">
      <c r="B171" s="19">
        <v>2005146</v>
      </c>
      <c r="C171" s="19" t="s">
        <v>465</v>
      </c>
      <c r="D171" s="65" t="s">
        <v>409</v>
      </c>
      <c r="E171" s="47"/>
      <c r="F171" s="47"/>
      <c r="G171" s="47"/>
      <c r="H171" s="19"/>
      <c r="I171" s="19"/>
      <c r="J171" s="47"/>
      <c r="K171" s="47"/>
      <c r="L171" s="47"/>
      <c r="M171" s="47"/>
      <c r="N171" s="19"/>
      <c r="O171" s="19"/>
      <c r="P171" s="47"/>
      <c r="Q171" s="47"/>
      <c r="R171" s="47"/>
      <c r="S171" s="47"/>
      <c r="T171" s="19"/>
      <c r="U171" s="19"/>
      <c r="V171" s="47"/>
      <c r="W171" s="47"/>
      <c r="X171" s="47"/>
      <c r="Y171" s="47"/>
      <c r="Z171" s="19"/>
      <c r="AA171" s="19"/>
      <c r="AB171" s="47"/>
      <c r="AC171" s="47"/>
      <c r="AD171" s="47"/>
      <c r="AE171" s="47"/>
      <c r="AF171" s="19"/>
      <c r="AG171" s="19"/>
      <c r="AH171" s="47"/>
      <c r="AI171" s="47"/>
      <c r="AJ171" s="47"/>
      <c r="AK171" s="47"/>
      <c r="AL171" s="19"/>
      <c r="AM171" s="19"/>
      <c r="AN171" s="47"/>
      <c r="AO171" s="47"/>
      <c r="AP171" s="47"/>
      <c r="AQ171" s="47"/>
      <c r="AR171" s="19"/>
      <c r="AS171" s="19"/>
      <c r="AT171" s="47"/>
      <c r="AU171" s="47"/>
      <c r="AV171" s="47"/>
      <c r="AW171" s="47"/>
      <c r="AX171" s="19"/>
      <c r="AY171" s="19"/>
      <c r="AZ171" s="47"/>
      <c r="BA171" s="47"/>
      <c r="BB171" s="47"/>
      <c r="BC171" s="47"/>
      <c r="BD171" s="19"/>
      <c r="BE171" s="19"/>
      <c r="BF171" s="47"/>
      <c r="BG171" s="47"/>
      <c r="BH171" s="47"/>
      <c r="BI171" s="47"/>
      <c r="BJ171" s="19"/>
      <c r="BK171" s="19"/>
      <c r="BL171" s="47"/>
      <c r="BM171" s="47"/>
      <c r="BN171" s="47"/>
      <c r="BO171" s="47"/>
      <c r="BP171" s="19"/>
      <c r="BQ171" s="19"/>
      <c r="BR171" s="47"/>
      <c r="BS171" s="47"/>
      <c r="BT171" s="47"/>
      <c r="BU171" s="47"/>
      <c r="BV171" s="19"/>
      <c r="BW171" s="19"/>
      <c r="BX171" s="47"/>
      <c r="BY171" s="47"/>
      <c r="BZ171" s="47"/>
      <c r="CA171" s="47"/>
      <c r="CB171" s="19"/>
      <c r="CC171" s="19"/>
      <c r="CD171" s="47"/>
      <c r="CE171" s="47"/>
      <c r="CF171" s="47"/>
      <c r="CG171" s="47"/>
      <c r="CH171" s="19"/>
      <c r="CI171" s="19"/>
      <c r="CJ171" s="47"/>
      <c r="CK171" s="47"/>
      <c r="CL171" s="47"/>
      <c r="CM171" s="47"/>
      <c r="CN171" s="19"/>
      <c r="CO171" s="19"/>
      <c r="CP171" s="47"/>
      <c r="CQ171" s="47">
        <f t="shared" si="15"/>
        <v>0</v>
      </c>
      <c r="CR171" s="47"/>
    </row>
    <row r="172" spans="2:96">
      <c r="B172" s="19">
        <v>2005147</v>
      </c>
      <c r="C172" s="19" t="s">
        <v>466</v>
      </c>
      <c r="D172" s="65" t="s">
        <v>409</v>
      </c>
      <c r="E172" s="47"/>
      <c r="F172" s="47"/>
      <c r="G172" s="47"/>
      <c r="H172" s="19"/>
      <c r="I172" s="19"/>
      <c r="J172" s="47"/>
      <c r="K172" s="47"/>
      <c r="L172" s="47"/>
      <c r="M172" s="47"/>
      <c r="N172" s="19"/>
      <c r="O172" s="19"/>
      <c r="P172" s="47"/>
      <c r="Q172" s="47"/>
      <c r="R172" s="47"/>
      <c r="S172" s="47"/>
      <c r="T172" s="19"/>
      <c r="U172" s="19"/>
      <c r="V172" s="47"/>
      <c r="W172" s="47"/>
      <c r="X172" s="47"/>
      <c r="Y172" s="47"/>
      <c r="Z172" s="19"/>
      <c r="AA172" s="19"/>
      <c r="AB172" s="47"/>
      <c r="AC172" s="47"/>
      <c r="AD172" s="47"/>
      <c r="AE172" s="47"/>
      <c r="AF172" s="19"/>
      <c r="AG172" s="19"/>
      <c r="AH172" s="47"/>
      <c r="AI172" s="47"/>
      <c r="AJ172" s="47"/>
      <c r="AK172" s="47"/>
      <c r="AL172" s="19"/>
      <c r="AM172" s="19"/>
      <c r="AN172" s="47"/>
      <c r="AO172" s="47"/>
      <c r="AP172" s="47"/>
      <c r="AQ172" s="47"/>
      <c r="AR172" s="19"/>
      <c r="AS172" s="19"/>
      <c r="AT172" s="47"/>
      <c r="AU172" s="47"/>
      <c r="AV172" s="47"/>
      <c r="AW172" s="47"/>
      <c r="AX172" s="19"/>
      <c r="AY172" s="19"/>
      <c r="AZ172" s="47"/>
      <c r="BA172" s="47"/>
      <c r="BB172" s="47"/>
      <c r="BC172" s="47"/>
      <c r="BD172" s="19"/>
      <c r="BE172" s="19"/>
      <c r="BF172" s="47"/>
      <c r="BG172" s="47"/>
      <c r="BH172" s="47"/>
      <c r="BI172" s="47"/>
      <c r="BJ172" s="19"/>
      <c r="BK172" s="19"/>
      <c r="BL172" s="47"/>
      <c r="BM172" s="47"/>
      <c r="BN172" s="47"/>
      <c r="BO172" s="47"/>
      <c r="BP172" s="19"/>
      <c r="BQ172" s="19"/>
      <c r="BR172" s="47"/>
      <c r="BS172" s="47"/>
      <c r="BT172" s="47"/>
      <c r="BU172" s="47"/>
      <c r="BV172" s="19"/>
      <c r="BW172" s="19"/>
      <c r="BX172" s="47"/>
      <c r="BY172" s="47"/>
      <c r="BZ172" s="47"/>
      <c r="CA172" s="47"/>
      <c r="CB172" s="19"/>
      <c r="CC172" s="19"/>
      <c r="CD172" s="47"/>
      <c r="CE172" s="47"/>
      <c r="CF172" s="47"/>
      <c r="CG172" s="47"/>
      <c r="CH172" s="19"/>
      <c r="CI172" s="19"/>
      <c r="CJ172" s="47"/>
      <c r="CK172" s="47"/>
      <c r="CL172" s="47"/>
      <c r="CM172" s="47"/>
      <c r="CN172" s="19"/>
      <c r="CO172" s="19"/>
      <c r="CP172" s="47"/>
      <c r="CQ172" s="47">
        <f t="shared" si="15"/>
        <v>0</v>
      </c>
      <c r="CR172" s="47"/>
    </row>
    <row r="173" spans="2:96">
      <c r="B173" s="19">
        <v>2007657</v>
      </c>
      <c r="C173" s="19" t="s">
        <v>467</v>
      </c>
      <c r="D173" s="65" t="s">
        <v>412</v>
      </c>
      <c r="E173" s="47"/>
      <c r="F173" s="47"/>
      <c r="G173" s="47"/>
      <c r="H173" s="19"/>
      <c r="I173" s="19"/>
      <c r="J173" s="47"/>
      <c r="K173" s="47"/>
      <c r="L173" s="47"/>
      <c r="M173" s="47"/>
      <c r="N173" s="19"/>
      <c r="O173" s="19"/>
      <c r="P173" s="47"/>
      <c r="Q173" s="47"/>
      <c r="R173" s="47"/>
      <c r="S173" s="47"/>
      <c r="T173" s="19"/>
      <c r="U173" s="19"/>
      <c r="V173" s="47"/>
      <c r="W173" s="47"/>
      <c r="X173" s="47"/>
      <c r="Y173" s="47"/>
      <c r="Z173" s="19"/>
      <c r="AA173" s="19"/>
      <c r="AB173" s="47"/>
      <c r="AC173" s="47"/>
      <c r="AD173" s="47"/>
      <c r="AE173" s="47"/>
      <c r="AF173" s="19"/>
      <c r="AG173" s="19"/>
      <c r="AH173" s="47"/>
      <c r="AI173" s="47"/>
      <c r="AJ173" s="47"/>
      <c r="AK173" s="47"/>
      <c r="AL173" s="19"/>
      <c r="AM173" s="19"/>
      <c r="AN173" s="47"/>
      <c r="AO173" s="47"/>
      <c r="AP173" s="47"/>
      <c r="AQ173" s="47"/>
      <c r="AR173" s="19"/>
      <c r="AS173" s="19"/>
      <c r="AT173" s="47"/>
      <c r="AU173" s="47"/>
      <c r="AV173" s="47"/>
      <c r="AW173" s="47"/>
      <c r="AX173" s="19"/>
      <c r="AY173" s="19"/>
      <c r="AZ173" s="47"/>
      <c r="BA173" s="47"/>
      <c r="BB173" s="47"/>
      <c r="BC173" s="47"/>
      <c r="BD173" s="19"/>
      <c r="BE173" s="19"/>
      <c r="BF173" s="47"/>
      <c r="BG173" s="47"/>
      <c r="BH173" s="47"/>
      <c r="BI173" s="47"/>
      <c r="BJ173" s="19"/>
      <c r="BK173" s="19"/>
      <c r="BL173" s="47"/>
      <c r="BM173" s="47"/>
      <c r="BN173" s="47"/>
      <c r="BO173" s="47"/>
      <c r="BP173" s="19"/>
      <c r="BQ173" s="19"/>
      <c r="BR173" s="47"/>
      <c r="BS173" s="47"/>
      <c r="BT173" s="47"/>
      <c r="BU173" s="47"/>
      <c r="BV173" s="19"/>
      <c r="BW173" s="19"/>
      <c r="BX173" s="47"/>
      <c r="BY173" s="47"/>
      <c r="BZ173" s="47"/>
      <c r="CA173" s="47"/>
      <c r="CB173" s="19"/>
      <c r="CC173" s="19"/>
      <c r="CD173" s="47"/>
      <c r="CE173" s="47"/>
      <c r="CF173" s="47"/>
      <c r="CG173" s="47"/>
      <c r="CH173" s="19"/>
      <c r="CI173" s="19"/>
      <c r="CJ173" s="47"/>
      <c r="CK173" s="47"/>
      <c r="CL173" s="47"/>
      <c r="CM173" s="47"/>
      <c r="CN173" s="19"/>
      <c r="CO173" s="19"/>
      <c r="CP173" s="47"/>
      <c r="CQ173" s="47">
        <f t="shared" si="15"/>
        <v>0</v>
      </c>
      <c r="CR173" s="47"/>
    </row>
    <row r="174" spans="2:96">
      <c r="B174" s="19">
        <v>2005319</v>
      </c>
      <c r="C174" s="19" t="s">
        <v>468</v>
      </c>
      <c r="D174" s="65" t="s">
        <v>409</v>
      </c>
      <c r="E174" s="47"/>
      <c r="F174" s="47"/>
      <c r="G174" s="47"/>
      <c r="H174" s="19"/>
      <c r="I174" s="19"/>
      <c r="J174" s="47"/>
      <c r="K174" s="47"/>
      <c r="L174" s="47"/>
      <c r="M174" s="47"/>
      <c r="N174" s="19"/>
      <c r="O174" s="19"/>
      <c r="P174" s="47"/>
      <c r="Q174" s="47"/>
      <c r="R174" s="47"/>
      <c r="S174" s="47"/>
      <c r="T174" s="19"/>
      <c r="U174" s="19"/>
      <c r="V174" s="47"/>
      <c r="W174" s="47"/>
      <c r="X174" s="47"/>
      <c r="Y174" s="47"/>
      <c r="Z174" s="19"/>
      <c r="AA174" s="19"/>
      <c r="AB174" s="47"/>
      <c r="AC174" s="47"/>
      <c r="AD174" s="47"/>
      <c r="AE174" s="47"/>
      <c r="AF174" s="19"/>
      <c r="AG174" s="19"/>
      <c r="AH174" s="47"/>
      <c r="AI174" s="47"/>
      <c r="AJ174" s="47"/>
      <c r="AK174" s="47"/>
      <c r="AL174" s="19"/>
      <c r="AM174" s="19"/>
      <c r="AN174" s="47"/>
      <c r="AO174" s="47"/>
      <c r="AP174" s="47"/>
      <c r="AQ174" s="47"/>
      <c r="AR174" s="19"/>
      <c r="AS174" s="19"/>
      <c r="AT174" s="47"/>
      <c r="AU174" s="47"/>
      <c r="AV174" s="47"/>
      <c r="AW174" s="47"/>
      <c r="AX174" s="19"/>
      <c r="AY174" s="19"/>
      <c r="AZ174" s="47"/>
      <c r="BA174" s="47"/>
      <c r="BB174" s="47"/>
      <c r="BC174" s="47"/>
      <c r="BD174" s="19"/>
      <c r="BE174" s="19"/>
      <c r="BF174" s="47"/>
      <c r="BG174" s="47"/>
      <c r="BH174" s="47"/>
      <c r="BI174" s="47"/>
      <c r="BJ174" s="19"/>
      <c r="BK174" s="19"/>
      <c r="BL174" s="47"/>
      <c r="BM174" s="47"/>
      <c r="BN174" s="47"/>
      <c r="BO174" s="47"/>
      <c r="BP174" s="19"/>
      <c r="BQ174" s="19"/>
      <c r="BR174" s="47"/>
      <c r="BS174" s="47"/>
      <c r="BT174" s="47"/>
      <c r="BU174" s="47"/>
      <c r="BV174" s="19"/>
      <c r="BW174" s="19"/>
      <c r="BX174" s="47"/>
      <c r="BY174" s="47"/>
      <c r="BZ174" s="47"/>
      <c r="CA174" s="47"/>
      <c r="CB174" s="19"/>
      <c r="CC174" s="19"/>
      <c r="CD174" s="47"/>
      <c r="CE174" s="47"/>
      <c r="CF174" s="47"/>
      <c r="CG174" s="47"/>
      <c r="CH174" s="19"/>
      <c r="CI174" s="19"/>
      <c r="CJ174" s="47"/>
      <c r="CK174" s="47"/>
      <c r="CL174" s="47"/>
      <c r="CM174" s="47"/>
      <c r="CN174" s="19"/>
      <c r="CO174" s="19"/>
      <c r="CP174" s="47"/>
      <c r="CQ174" s="47">
        <f t="shared" si="15"/>
        <v>0</v>
      </c>
      <c r="CR174" s="47"/>
    </row>
    <row r="175" spans="2:96">
      <c r="B175" s="19">
        <v>2005320</v>
      </c>
      <c r="C175" s="19" t="s">
        <v>469</v>
      </c>
      <c r="D175" s="65" t="s">
        <v>409</v>
      </c>
      <c r="E175" s="47"/>
      <c r="F175" s="47"/>
      <c r="G175" s="47"/>
      <c r="H175" s="19"/>
      <c r="I175" s="19"/>
      <c r="J175" s="47"/>
      <c r="K175" s="47"/>
      <c r="L175" s="47"/>
      <c r="M175" s="47"/>
      <c r="N175" s="19"/>
      <c r="O175" s="19"/>
      <c r="P175" s="47"/>
      <c r="Q175" s="47"/>
      <c r="R175" s="47"/>
      <c r="S175" s="47"/>
      <c r="T175" s="19"/>
      <c r="U175" s="19"/>
      <c r="V175" s="47"/>
      <c r="W175" s="47"/>
      <c r="X175" s="47"/>
      <c r="Y175" s="47"/>
      <c r="Z175" s="19"/>
      <c r="AA175" s="19"/>
      <c r="AB175" s="47"/>
      <c r="AC175" s="47"/>
      <c r="AD175" s="47"/>
      <c r="AE175" s="47"/>
      <c r="AF175" s="19"/>
      <c r="AG175" s="19"/>
      <c r="AH175" s="47"/>
      <c r="AI175" s="47"/>
      <c r="AJ175" s="47"/>
      <c r="AK175" s="47"/>
      <c r="AL175" s="19"/>
      <c r="AM175" s="19"/>
      <c r="AN175" s="47"/>
      <c r="AO175" s="47"/>
      <c r="AP175" s="47"/>
      <c r="AQ175" s="47"/>
      <c r="AR175" s="19"/>
      <c r="AS175" s="19"/>
      <c r="AT175" s="47"/>
      <c r="AU175" s="47"/>
      <c r="AV175" s="47"/>
      <c r="AW175" s="47"/>
      <c r="AX175" s="19"/>
      <c r="AY175" s="19"/>
      <c r="AZ175" s="47"/>
      <c r="BA175" s="47"/>
      <c r="BB175" s="47"/>
      <c r="BC175" s="47"/>
      <c r="BD175" s="19"/>
      <c r="BE175" s="19"/>
      <c r="BF175" s="47"/>
      <c r="BG175" s="47"/>
      <c r="BH175" s="47"/>
      <c r="BI175" s="47"/>
      <c r="BJ175" s="19"/>
      <c r="BK175" s="19"/>
      <c r="BL175" s="47"/>
      <c r="BM175" s="47"/>
      <c r="BN175" s="47"/>
      <c r="BO175" s="47"/>
      <c r="BP175" s="19"/>
      <c r="BQ175" s="19"/>
      <c r="BR175" s="47"/>
      <c r="BS175" s="47"/>
      <c r="BT175" s="47"/>
      <c r="BU175" s="47"/>
      <c r="BV175" s="19"/>
      <c r="BW175" s="19"/>
      <c r="BX175" s="47"/>
      <c r="BY175" s="47"/>
      <c r="BZ175" s="47"/>
      <c r="CA175" s="47"/>
      <c r="CB175" s="19"/>
      <c r="CC175" s="19"/>
      <c r="CD175" s="47"/>
      <c r="CE175" s="47"/>
      <c r="CF175" s="47"/>
      <c r="CG175" s="47"/>
      <c r="CH175" s="19"/>
      <c r="CI175" s="19"/>
      <c r="CJ175" s="47"/>
      <c r="CK175" s="47"/>
      <c r="CL175" s="47"/>
      <c r="CM175" s="47"/>
      <c r="CN175" s="19"/>
      <c r="CO175" s="19"/>
      <c r="CP175" s="47"/>
      <c r="CQ175" s="47">
        <f t="shared" si="15"/>
        <v>0</v>
      </c>
      <c r="CR175" s="47"/>
    </row>
    <row r="176" spans="2:96">
      <c r="B176" s="19">
        <v>1008160</v>
      </c>
      <c r="C176" s="19" t="s">
        <v>470</v>
      </c>
      <c r="D176" s="65" t="s">
        <v>412</v>
      </c>
      <c r="E176" s="47"/>
      <c r="F176" s="47"/>
      <c r="G176" s="47"/>
      <c r="H176" s="19"/>
      <c r="I176" s="19"/>
      <c r="J176" s="47"/>
      <c r="K176" s="47"/>
      <c r="L176" s="47"/>
      <c r="M176" s="47"/>
      <c r="N176" s="19"/>
      <c r="O176" s="19"/>
      <c r="P176" s="47"/>
      <c r="Q176" s="47"/>
      <c r="R176" s="47"/>
      <c r="S176" s="47"/>
      <c r="T176" s="19"/>
      <c r="U176" s="19"/>
      <c r="V176" s="47"/>
      <c r="W176" s="47"/>
      <c r="X176" s="47"/>
      <c r="Y176" s="47"/>
      <c r="Z176" s="19"/>
      <c r="AA176" s="19"/>
      <c r="AB176" s="47"/>
      <c r="AC176" s="47"/>
      <c r="AD176" s="47"/>
      <c r="AE176" s="47"/>
      <c r="AF176" s="19"/>
      <c r="AG176" s="19"/>
      <c r="AH176" s="47"/>
      <c r="AI176" s="47"/>
      <c r="AJ176" s="47"/>
      <c r="AK176" s="47"/>
      <c r="AL176" s="19"/>
      <c r="AM176" s="19"/>
      <c r="AN176" s="47"/>
      <c r="AO176" s="47"/>
      <c r="AP176" s="47"/>
      <c r="AQ176" s="47"/>
      <c r="AR176" s="19"/>
      <c r="AS176" s="19"/>
      <c r="AT176" s="47"/>
      <c r="AU176" s="47"/>
      <c r="AV176" s="47"/>
      <c r="AW176" s="47"/>
      <c r="AX176" s="19"/>
      <c r="AY176" s="19"/>
      <c r="AZ176" s="47"/>
      <c r="BA176" s="47"/>
      <c r="BB176" s="47"/>
      <c r="BC176" s="47"/>
      <c r="BD176" s="19"/>
      <c r="BE176" s="19"/>
      <c r="BF176" s="47"/>
      <c r="BG176" s="47"/>
      <c r="BH176" s="47"/>
      <c r="BI176" s="47"/>
      <c r="BJ176" s="19"/>
      <c r="BK176" s="19"/>
      <c r="BL176" s="47"/>
      <c r="BM176" s="47"/>
      <c r="BN176" s="47"/>
      <c r="BO176" s="47"/>
      <c r="BP176" s="19"/>
      <c r="BQ176" s="19"/>
      <c r="BR176" s="47"/>
      <c r="BS176" s="47"/>
      <c r="BT176" s="47"/>
      <c r="BU176" s="47"/>
      <c r="BV176" s="19"/>
      <c r="BW176" s="19"/>
      <c r="BX176" s="47"/>
      <c r="BY176" s="47"/>
      <c r="BZ176" s="47"/>
      <c r="CA176" s="47"/>
      <c r="CB176" s="19"/>
      <c r="CC176" s="19"/>
      <c r="CD176" s="47"/>
      <c r="CE176" s="47"/>
      <c r="CF176" s="47"/>
      <c r="CG176" s="47"/>
      <c r="CH176" s="19"/>
      <c r="CI176" s="19"/>
      <c r="CJ176" s="47"/>
      <c r="CK176" s="47"/>
      <c r="CL176" s="47"/>
      <c r="CM176" s="47"/>
      <c r="CN176" s="19"/>
      <c r="CO176" s="19"/>
      <c r="CP176" s="47"/>
      <c r="CQ176" s="47">
        <f t="shared" si="15"/>
        <v>0</v>
      </c>
      <c r="CR176" s="47"/>
    </row>
    <row r="177" spans="2:96">
      <c r="B177" s="19">
        <v>2005160</v>
      </c>
      <c r="C177" s="19" t="s">
        <v>471</v>
      </c>
      <c r="D177" s="65" t="s">
        <v>409</v>
      </c>
      <c r="E177" s="47"/>
      <c r="F177" s="47"/>
      <c r="G177" s="47"/>
      <c r="H177" s="19"/>
      <c r="I177" s="19"/>
      <c r="J177" s="47"/>
      <c r="K177" s="47"/>
      <c r="L177" s="47"/>
      <c r="M177" s="47"/>
      <c r="N177" s="19"/>
      <c r="O177" s="19"/>
      <c r="P177" s="47"/>
      <c r="Q177" s="47"/>
      <c r="R177" s="47"/>
      <c r="S177" s="47"/>
      <c r="T177" s="19"/>
      <c r="U177" s="19"/>
      <c r="V177" s="47"/>
      <c r="W177" s="47"/>
      <c r="X177" s="47"/>
      <c r="Y177" s="47"/>
      <c r="Z177" s="19"/>
      <c r="AA177" s="19"/>
      <c r="AB177" s="47"/>
      <c r="AC177" s="47"/>
      <c r="AD177" s="47"/>
      <c r="AE177" s="47"/>
      <c r="AF177" s="19"/>
      <c r="AG177" s="19"/>
      <c r="AH177" s="47"/>
      <c r="AI177" s="47"/>
      <c r="AJ177" s="47"/>
      <c r="AK177" s="47"/>
      <c r="AL177" s="19"/>
      <c r="AM177" s="19"/>
      <c r="AN177" s="47"/>
      <c r="AO177" s="47"/>
      <c r="AP177" s="47"/>
      <c r="AQ177" s="47"/>
      <c r="AR177" s="19"/>
      <c r="AS177" s="19"/>
      <c r="AT177" s="47"/>
      <c r="AU177" s="47"/>
      <c r="AV177" s="47"/>
      <c r="AW177" s="47"/>
      <c r="AX177" s="19"/>
      <c r="AY177" s="19"/>
      <c r="AZ177" s="47"/>
      <c r="BA177" s="47"/>
      <c r="BB177" s="47"/>
      <c r="BC177" s="47"/>
      <c r="BD177" s="19"/>
      <c r="BE177" s="19"/>
      <c r="BF177" s="47"/>
      <c r="BG177" s="47"/>
      <c r="BH177" s="47"/>
      <c r="BI177" s="47"/>
      <c r="BJ177" s="19"/>
      <c r="BK177" s="19"/>
      <c r="BL177" s="47"/>
      <c r="BM177" s="47"/>
      <c r="BN177" s="47"/>
      <c r="BO177" s="47"/>
      <c r="BP177" s="19"/>
      <c r="BQ177" s="19"/>
      <c r="BR177" s="47"/>
      <c r="BS177" s="47"/>
      <c r="BT177" s="47"/>
      <c r="BU177" s="47"/>
      <c r="BV177" s="19"/>
      <c r="BW177" s="19"/>
      <c r="BX177" s="47"/>
      <c r="BY177" s="47"/>
      <c r="BZ177" s="47"/>
      <c r="CA177" s="47"/>
      <c r="CB177" s="19"/>
      <c r="CC177" s="19"/>
      <c r="CD177" s="47"/>
      <c r="CE177" s="47"/>
      <c r="CF177" s="47"/>
      <c r="CG177" s="47"/>
      <c r="CH177" s="19"/>
      <c r="CI177" s="19"/>
      <c r="CJ177" s="47"/>
      <c r="CK177" s="47"/>
      <c r="CL177" s="47"/>
      <c r="CM177" s="47"/>
      <c r="CN177" s="19"/>
      <c r="CO177" s="19"/>
      <c r="CP177" s="47"/>
      <c r="CQ177" s="47">
        <f t="shared" si="15"/>
        <v>0</v>
      </c>
      <c r="CR177" s="47"/>
    </row>
    <row r="178" spans="2:96">
      <c r="B178" s="19">
        <v>2005324</v>
      </c>
      <c r="C178" s="19" t="s">
        <v>472</v>
      </c>
      <c r="D178" s="65" t="s">
        <v>412</v>
      </c>
      <c r="E178" s="47"/>
      <c r="F178" s="47"/>
      <c r="G178" s="47"/>
      <c r="H178" s="19"/>
      <c r="I178" s="19"/>
      <c r="J178" s="47"/>
      <c r="K178" s="47"/>
      <c r="L178" s="47"/>
      <c r="M178" s="47"/>
      <c r="N178" s="19"/>
      <c r="O178" s="19"/>
      <c r="P178" s="47"/>
      <c r="Q178" s="47"/>
      <c r="R178" s="47"/>
      <c r="S178" s="47"/>
      <c r="T178" s="19"/>
      <c r="U178" s="19"/>
      <c r="V178" s="47"/>
      <c r="W178" s="47"/>
      <c r="X178" s="47"/>
      <c r="Y178" s="47"/>
      <c r="Z178" s="19"/>
      <c r="AA178" s="19"/>
      <c r="AB178" s="47"/>
      <c r="AC178" s="47"/>
      <c r="AD178" s="47"/>
      <c r="AE178" s="47"/>
      <c r="AF178" s="19"/>
      <c r="AG178" s="19"/>
      <c r="AH178" s="47"/>
      <c r="AI178" s="47"/>
      <c r="AJ178" s="47"/>
      <c r="AK178" s="47"/>
      <c r="AL178" s="19"/>
      <c r="AM178" s="19"/>
      <c r="AN178" s="47"/>
      <c r="AO178" s="47"/>
      <c r="AP178" s="47"/>
      <c r="AQ178" s="47"/>
      <c r="AR178" s="19"/>
      <c r="AS178" s="19"/>
      <c r="AT178" s="47"/>
      <c r="AU178" s="47"/>
      <c r="AV178" s="47"/>
      <c r="AW178" s="47"/>
      <c r="AX178" s="19"/>
      <c r="AY178" s="19"/>
      <c r="AZ178" s="47"/>
      <c r="BA178" s="47"/>
      <c r="BB178" s="47"/>
      <c r="BC178" s="47"/>
      <c r="BD178" s="19"/>
      <c r="BE178" s="19"/>
      <c r="BF178" s="47"/>
      <c r="BG178" s="47"/>
      <c r="BH178" s="47"/>
      <c r="BI178" s="47"/>
      <c r="BJ178" s="19"/>
      <c r="BK178" s="19"/>
      <c r="BL178" s="47"/>
      <c r="BM178" s="47"/>
      <c r="BN178" s="47"/>
      <c r="BO178" s="47"/>
      <c r="BP178" s="19"/>
      <c r="BQ178" s="19"/>
      <c r="BR178" s="47"/>
      <c r="BS178" s="47"/>
      <c r="BT178" s="47"/>
      <c r="BU178" s="47"/>
      <c r="BV178" s="19"/>
      <c r="BW178" s="19"/>
      <c r="BX178" s="47"/>
      <c r="BY178" s="47"/>
      <c r="BZ178" s="47"/>
      <c r="CA178" s="47"/>
      <c r="CB178" s="19"/>
      <c r="CC178" s="19"/>
      <c r="CD178" s="47"/>
      <c r="CE178" s="47"/>
      <c r="CF178" s="47"/>
      <c r="CG178" s="47"/>
      <c r="CH178" s="19"/>
      <c r="CI178" s="19"/>
      <c r="CJ178" s="47"/>
      <c r="CK178" s="47"/>
      <c r="CL178" s="47"/>
      <c r="CM178" s="47"/>
      <c r="CN178" s="19"/>
      <c r="CO178" s="19"/>
      <c r="CP178" s="47"/>
      <c r="CQ178" s="47">
        <f t="shared" si="15"/>
        <v>0</v>
      </c>
      <c r="CR178" s="47"/>
    </row>
    <row r="179" spans="2:96">
      <c r="B179" s="19">
        <v>2007685</v>
      </c>
      <c r="C179" s="19" t="s">
        <v>473</v>
      </c>
      <c r="D179" s="65" t="s">
        <v>412</v>
      </c>
      <c r="E179" s="47"/>
      <c r="F179" s="47"/>
      <c r="G179" s="47"/>
      <c r="H179" s="19"/>
      <c r="I179" s="19"/>
      <c r="J179" s="47"/>
      <c r="K179" s="47"/>
      <c r="L179" s="47"/>
      <c r="M179" s="47"/>
      <c r="N179" s="19"/>
      <c r="O179" s="19"/>
      <c r="P179" s="47"/>
      <c r="Q179" s="47"/>
      <c r="R179" s="47"/>
      <c r="S179" s="47"/>
      <c r="T179" s="19"/>
      <c r="U179" s="19"/>
      <c r="V179" s="47"/>
      <c r="W179" s="47"/>
      <c r="X179" s="47"/>
      <c r="Y179" s="47"/>
      <c r="Z179" s="19"/>
      <c r="AA179" s="19"/>
      <c r="AB179" s="47"/>
      <c r="AC179" s="47"/>
      <c r="AD179" s="47"/>
      <c r="AE179" s="47"/>
      <c r="AF179" s="19"/>
      <c r="AG179" s="19"/>
      <c r="AH179" s="47"/>
      <c r="AI179" s="47"/>
      <c r="AJ179" s="47"/>
      <c r="AK179" s="47"/>
      <c r="AL179" s="19"/>
      <c r="AM179" s="19"/>
      <c r="AN179" s="47"/>
      <c r="AO179" s="47"/>
      <c r="AP179" s="47"/>
      <c r="AQ179" s="47"/>
      <c r="AR179" s="19"/>
      <c r="AS179" s="19"/>
      <c r="AT179" s="47"/>
      <c r="AU179" s="47"/>
      <c r="AV179" s="47"/>
      <c r="AW179" s="47"/>
      <c r="AX179" s="19"/>
      <c r="AY179" s="19"/>
      <c r="AZ179" s="47"/>
      <c r="BA179" s="47"/>
      <c r="BB179" s="47"/>
      <c r="BC179" s="47"/>
      <c r="BD179" s="19"/>
      <c r="BE179" s="19"/>
      <c r="BF179" s="47"/>
      <c r="BG179" s="47"/>
      <c r="BH179" s="47"/>
      <c r="BI179" s="47"/>
      <c r="BJ179" s="19"/>
      <c r="BK179" s="19"/>
      <c r="BL179" s="47"/>
      <c r="BM179" s="47"/>
      <c r="BN179" s="47"/>
      <c r="BO179" s="47"/>
      <c r="BP179" s="19"/>
      <c r="BQ179" s="19"/>
      <c r="BR179" s="47"/>
      <c r="BS179" s="47"/>
      <c r="BT179" s="47"/>
      <c r="BU179" s="47"/>
      <c r="BV179" s="19"/>
      <c r="BW179" s="19"/>
      <c r="BX179" s="47"/>
      <c r="BY179" s="47"/>
      <c r="BZ179" s="47"/>
      <c r="CA179" s="47"/>
      <c r="CB179" s="19"/>
      <c r="CC179" s="19"/>
      <c r="CD179" s="47"/>
      <c r="CE179" s="47"/>
      <c r="CF179" s="47"/>
      <c r="CG179" s="47"/>
      <c r="CH179" s="19"/>
      <c r="CI179" s="19"/>
      <c r="CJ179" s="47"/>
      <c r="CK179" s="47"/>
      <c r="CL179" s="47"/>
      <c r="CM179" s="47"/>
      <c r="CN179" s="19"/>
      <c r="CO179" s="19"/>
      <c r="CP179" s="47"/>
      <c r="CQ179" s="47">
        <f t="shared" si="15"/>
        <v>0</v>
      </c>
      <c r="CR179" s="47"/>
    </row>
    <row r="180" spans="2:96">
      <c r="B180" s="19">
        <v>1007983</v>
      </c>
      <c r="C180" s="19" t="s">
        <v>474</v>
      </c>
      <c r="D180" s="65" t="s">
        <v>409</v>
      </c>
      <c r="E180" s="47"/>
      <c r="F180" s="47"/>
      <c r="G180" s="47"/>
      <c r="H180" s="19"/>
      <c r="I180" s="19"/>
      <c r="J180" s="47"/>
      <c r="K180" s="47"/>
      <c r="L180" s="47"/>
      <c r="M180" s="47"/>
      <c r="N180" s="19"/>
      <c r="O180" s="19"/>
      <c r="P180" s="47"/>
      <c r="Q180" s="47"/>
      <c r="R180" s="47"/>
      <c r="S180" s="47"/>
      <c r="T180" s="19"/>
      <c r="U180" s="19"/>
      <c r="V180" s="47"/>
      <c r="W180" s="47"/>
      <c r="X180" s="47"/>
      <c r="Y180" s="47"/>
      <c r="Z180" s="19"/>
      <c r="AA180" s="19"/>
      <c r="AB180" s="47"/>
      <c r="AC180" s="47"/>
      <c r="AD180" s="47"/>
      <c r="AE180" s="47"/>
      <c r="AF180" s="19"/>
      <c r="AG180" s="19"/>
      <c r="AH180" s="47"/>
      <c r="AI180" s="47"/>
      <c r="AJ180" s="47"/>
      <c r="AK180" s="47"/>
      <c r="AL180" s="19"/>
      <c r="AM180" s="19"/>
      <c r="AN180" s="47"/>
      <c r="AO180" s="47"/>
      <c r="AP180" s="47"/>
      <c r="AQ180" s="47"/>
      <c r="AR180" s="19"/>
      <c r="AS180" s="19"/>
      <c r="AT180" s="47"/>
      <c r="AU180" s="47"/>
      <c r="AV180" s="47"/>
      <c r="AW180" s="47"/>
      <c r="AX180" s="19"/>
      <c r="AY180" s="19"/>
      <c r="AZ180" s="47"/>
      <c r="BA180" s="47"/>
      <c r="BB180" s="47"/>
      <c r="BC180" s="47"/>
      <c r="BD180" s="19"/>
      <c r="BE180" s="19"/>
      <c r="BF180" s="47"/>
      <c r="BG180" s="47"/>
      <c r="BH180" s="47"/>
      <c r="BI180" s="47"/>
      <c r="BJ180" s="19"/>
      <c r="BK180" s="19"/>
      <c r="BL180" s="47"/>
      <c r="BM180" s="47"/>
      <c r="BN180" s="47"/>
      <c r="BO180" s="47"/>
      <c r="BP180" s="19"/>
      <c r="BQ180" s="19"/>
      <c r="BR180" s="47"/>
      <c r="BS180" s="47"/>
      <c r="BT180" s="47"/>
      <c r="BU180" s="47"/>
      <c r="BV180" s="19"/>
      <c r="BW180" s="19"/>
      <c r="BX180" s="47"/>
      <c r="BY180" s="47"/>
      <c r="BZ180" s="47"/>
      <c r="CA180" s="47"/>
      <c r="CB180" s="19"/>
      <c r="CC180" s="19"/>
      <c r="CD180" s="47"/>
      <c r="CE180" s="47"/>
      <c r="CF180" s="47"/>
      <c r="CG180" s="47"/>
      <c r="CH180" s="19"/>
      <c r="CI180" s="19"/>
      <c r="CJ180" s="47"/>
      <c r="CK180" s="47"/>
      <c r="CL180" s="47"/>
      <c r="CM180" s="47"/>
      <c r="CN180" s="19"/>
      <c r="CO180" s="19"/>
      <c r="CP180" s="47"/>
      <c r="CQ180" s="47">
        <f t="shared" si="15"/>
        <v>0</v>
      </c>
      <c r="CR180" s="47"/>
    </row>
    <row r="181" spans="2:96">
      <c r="B181" s="19">
        <v>2005326</v>
      </c>
      <c r="C181" s="19" t="s">
        <v>475</v>
      </c>
      <c r="D181" s="65" t="s">
        <v>409</v>
      </c>
      <c r="E181" s="47"/>
      <c r="F181" s="47"/>
      <c r="G181" s="47"/>
      <c r="H181" s="19"/>
      <c r="I181" s="19"/>
      <c r="J181" s="47"/>
      <c r="K181" s="47"/>
      <c r="L181" s="47"/>
      <c r="M181" s="47"/>
      <c r="N181" s="19"/>
      <c r="O181" s="19"/>
      <c r="P181" s="47"/>
      <c r="Q181" s="47"/>
      <c r="R181" s="47"/>
      <c r="S181" s="47"/>
      <c r="T181" s="19"/>
      <c r="U181" s="19"/>
      <c r="V181" s="47"/>
      <c r="W181" s="47"/>
      <c r="X181" s="47"/>
      <c r="Y181" s="47"/>
      <c r="Z181" s="19"/>
      <c r="AA181" s="19"/>
      <c r="AB181" s="47"/>
      <c r="AC181" s="47"/>
      <c r="AD181" s="47"/>
      <c r="AE181" s="47"/>
      <c r="AF181" s="19"/>
      <c r="AG181" s="19"/>
      <c r="AH181" s="47"/>
      <c r="AI181" s="47"/>
      <c r="AJ181" s="47"/>
      <c r="AK181" s="47"/>
      <c r="AL181" s="19"/>
      <c r="AM181" s="19"/>
      <c r="AN181" s="47"/>
      <c r="AO181" s="47"/>
      <c r="AP181" s="47"/>
      <c r="AQ181" s="47"/>
      <c r="AR181" s="19"/>
      <c r="AS181" s="19"/>
      <c r="AT181" s="47"/>
      <c r="AU181" s="47"/>
      <c r="AV181" s="47"/>
      <c r="AW181" s="47"/>
      <c r="AX181" s="19"/>
      <c r="AY181" s="19"/>
      <c r="AZ181" s="47"/>
      <c r="BA181" s="47"/>
      <c r="BB181" s="47"/>
      <c r="BC181" s="47"/>
      <c r="BD181" s="19"/>
      <c r="BE181" s="19"/>
      <c r="BF181" s="47"/>
      <c r="BG181" s="47"/>
      <c r="BH181" s="47"/>
      <c r="BI181" s="47"/>
      <c r="BJ181" s="19"/>
      <c r="BK181" s="19"/>
      <c r="BL181" s="47"/>
      <c r="BM181" s="47"/>
      <c r="BN181" s="47"/>
      <c r="BO181" s="47"/>
      <c r="BP181" s="19"/>
      <c r="BQ181" s="19"/>
      <c r="BR181" s="47"/>
      <c r="BS181" s="47"/>
      <c r="BT181" s="47"/>
      <c r="BU181" s="47"/>
      <c r="BV181" s="19"/>
      <c r="BW181" s="19"/>
      <c r="BX181" s="47"/>
      <c r="BY181" s="47"/>
      <c r="BZ181" s="47"/>
      <c r="CA181" s="47"/>
      <c r="CB181" s="19"/>
      <c r="CC181" s="19"/>
      <c r="CD181" s="47"/>
      <c r="CE181" s="47"/>
      <c r="CF181" s="47"/>
      <c r="CG181" s="47"/>
      <c r="CH181" s="19"/>
      <c r="CI181" s="19"/>
      <c r="CJ181" s="47"/>
      <c r="CK181" s="47"/>
      <c r="CL181" s="47"/>
      <c r="CM181" s="47"/>
      <c r="CN181" s="19"/>
      <c r="CO181" s="19"/>
      <c r="CP181" s="47"/>
      <c r="CQ181" s="47">
        <f t="shared" ref="CQ181:CQ244" si="16">SUM(E181:CP181)</f>
        <v>0</v>
      </c>
      <c r="CR181" s="47"/>
    </row>
    <row r="182" spans="2:96">
      <c r="B182" s="19">
        <v>2005818</v>
      </c>
      <c r="C182" s="19" t="s">
        <v>476</v>
      </c>
      <c r="D182" s="65" t="s">
        <v>409</v>
      </c>
      <c r="E182" s="47"/>
      <c r="F182" s="47"/>
      <c r="G182" s="47"/>
      <c r="H182" s="19"/>
      <c r="I182" s="19"/>
      <c r="J182" s="47"/>
      <c r="K182" s="47"/>
      <c r="L182" s="47"/>
      <c r="M182" s="47"/>
      <c r="N182" s="19"/>
      <c r="O182" s="19"/>
      <c r="P182" s="47"/>
      <c r="Q182" s="47"/>
      <c r="R182" s="47"/>
      <c r="S182" s="47"/>
      <c r="T182" s="19"/>
      <c r="U182" s="19"/>
      <c r="V182" s="47"/>
      <c r="W182" s="47"/>
      <c r="X182" s="47"/>
      <c r="Y182" s="47"/>
      <c r="Z182" s="19"/>
      <c r="AA182" s="19"/>
      <c r="AB182" s="47"/>
      <c r="AC182" s="47"/>
      <c r="AD182" s="47"/>
      <c r="AE182" s="47"/>
      <c r="AF182" s="19"/>
      <c r="AG182" s="19"/>
      <c r="AH182" s="47"/>
      <c r="AI182" s="47"/>
      <c r="AJ182" s="47"/>
      <c r="AK182" s="47"/>
      <c r="AL182" s="19"/>
      <c r="AM182" s="19"/>
      <c r="AN182" s="47"/>
      <c r="AO182" s="47"/>
      <c r="AP182" s="47"/>
      <c r="AQ182" s="47"/>
      <c r="AR182" s="19"/>
      <c r="AS182" s="19"/>
      <c r="AT182" s="47"/>
      <c r="AU182" s="47"/>
      <c r="AV182" s="47"/>
      <c r="AW182" s="47"/>
      <c r="AX182" s="19"/>
      <c r="AY182" s="19"/>
      <c r="AZ182" s="47"/>
      <c r="BA182" s="47"/>
      <c r="BB182" s="47"/>
      <c r="BC182" s="47"/>
      <c r="BD182" s="19"/>
      <c r="BE182" s="19"/>
      <c r="BF182" s="47"/>
      <c r="BG182" s="47"/>
      <c r="BH182" s="47"/>
      <c r="BI182" s="47"/>
      <c r="BJ182" s="19"/>
      <c r="BK182" s="19"/>
      <c r="BL182" s="47"/>
      <c r="BM182" s="47"/>
      <c r="BN182" s="47"/>
      <c r="BO182" s="47"/>
      <c r="BP182" s="19"/>
      <c r="BQ182" s="19"/>
      <c r="BR182" s="47"/>
      <c r="BS182" s="47"/>
      <c r="BT182" s="47"/>
      <c r="BU182" s="47"/>
      <c r="BV182" s="19"/>
      <c r="BW182" s="19"/>
      <c r="BX182" s="47"/>
      <c r="BY182" s="47"/>
      <c r="BZ182" s="47"/>
      <c r="CA182" s="47"/>
      <c r="CB182" s="19"/>
      <c r="CC182" s="19"/>
      <c r="CD182" s="47"/>
      <c r="CE182" s="47"/>
      <c r="CF182" s="47"/>
      <c r="CG182" s="47"/>
      <c r="CH182" s="19"/>
      <c r="CI182" s="19"/>
      <c r="CJ182" s="47"/>
      <c r="CK182" s="47"/>
      <c r="CL182" s="47"/>
      <c r="CM182" s="47"/>
      <c r="CN182" s="19"/>
      <c r="CO182" s="19"/>
      <c r="CP182" s="47"/>
      <c r="CQ182" s="47">
        <f t="shared" si="16"/>
        <v>0</v>
      </c>
      <c r="CR182" s="47"/>
    </row>
    <row r="183" spans="2:96">
      <c r="B183" s="19">
        <v>2005381</v>
      </c>
      <c r="C183" s="19" t="s">
        <v>477</v>
      </c>
      <c r="D183" s="65" t="s">
        <v>478</v>
      </c>
      <c r="E183" s="47"/>
      <c r="F183" s="47"/>
      <c r="G183" s="47"/>
      <c r="H183" s="19"/>
      <c r="I183" s="19"/>
      <c r="J183" s="47"/>
      <c r="K183" s="47"/>
      <c r="L183" s="47"/>
      <c r="M183" s="47"/>
      <c r="N183" s="19"/>
      <c r="O183" s="19"/>
      <c r="P183" s="47"/>
      <c r="Q183" s="47"/>
      <c r="R183" s="47"/>
      <c r="S183" s="47"/>
      <c r="T183" s="19"/>
      <c r="U183" s="19"/>
      <c r="V183" s="47"/>
      <c r="W183" s="47"/>
      <c r="X183" s="47"/>
      <c r="Y183" s="47"/>
      <c r="Z183" s="19"/>
      <c r="AA183" s="19"/>
      <c r="AB183" s="47"/>
      <c r="AC183" s="47"/>
      <c r="AD183" s="47"/>
      <c r="AE183" s="47"/>
      <c r="AF183" s="19"/>
      <c r="AG183" s="19"/>
      <c r="AH183" s="47"/>
      <c r="AI183" s="47"/>
      <c r="AJ183" s="47"/>
      <c r="AK183" s="47"/>
      <c r="AL183" s="19"/>
      <c r="AM183" s="19"/>
      <c r="AN183" s="47"/>
      <c r="AO183" s="47"/>
      <c r="AP183" s="47"/>
      <c r="AQ183" s="47"/>
      <c r="AR183" s="19"/>
      <c r="AS183" s="19"/>
      <c r="AT183" s="47"/>
      <c r="AU183" s="47"/>
      <c r="AV183" s="47"/>
      <c r="AW183" s="47"/>
      <c r="AX183" s="19"/>
      <c r="AY183" s="19"/>
      <c r="AZ183" s="47"/>
      <c r="BA183" s="47"/>
      <c r="BB183" s="47"/>
      <c r="BC183" s="47"/>
      <c r="BD183" s="19"/>
      <c r="BE183" s="19"/>
      <c r="BF183" s="47"/>
      <c r="BG183" s="47"/>
      <c r="BH183" s="47"/>
      <c r="BI183" s="47"/>
      <c r="BJ183" s="19"/>
      <c r="BK183" s="19"/>
      <c r="BL183" s="47"/>
      <c r="BM183" s="47"/>
      <c r="BN183" s="47"/>
      <c r="BO183" s="47"/>
      <c r="BP183" s="19"/>
      <c r="BQ183" s="19"/>
      <c r="BR183" s="47"/>
      <c r="BS183" s="47"/>
      <c r="BT183" s="47"/>
      <c r="BU183" s="47"/>
      <c r="BV183" s="19"/>
      <c r="BW183" s="19"/>
      <c r="BX183" s="47"/>
      <c r="BY183" s="47"/>
      <c r="BZ183" s="47"/>
      <c r="CA183" s="47"/>
      <c r="CB183" s="19"/>
      <c r="CC183" s="19"/>
      <c r="CD183" s="47"/>
      <c r="CE183" s="47"/>
      <c r="CF183" s="47"/>
      <c r="CG183" s="47"/>
      <c r="CH183" s="19"/>
      <c r="CI183" s="19"/>
      <c r="CJ183" s="47"/>
      <c r="CK183" s="47"/>
      <c r="CL183" s="47"/>
      <c r="CM183" s="47"/>
      <c r="CN183" s="19"/>
      <c r="CO183" s="19"/>
      <c r="CP183" s="47"/>
      <c r="CQ183" s="47">
        <f t="shared" si="16"/>
        <v>0</v>
      </c>
      <c r="CR183" s="47"/>
    </row>
    <row r="184" spans="2:96">
      <c r="B184" s="19">
        <v>2007663</v>
      </c>
      <c r="C184" s="19" t="s">
        <v>479</v>
      </c>
      <c r="D184" s="65" t="s">
        <v>412</v>
      </c>
      <c r="E184" s="47"/>
      <c r="F184" s="47"/>
      <c r="G184" s="47"/>
      <c r="H184" s="19"/>
      <c r="I184" s="19"/>
      <c r="J184" s="47"/>
      <c r="K184" s="47"/>
      <c r="L184" s="47"/>
      <c r="M184" s="47"/>
      <c r="N184" s="19"/>
      <c r="O184" s="19"/>
      <c r="P184" s="47"/>
      <c r="Q184" s="47"/>
      <c r="R184" s="47"/>
      <c r="S184" s="47"/>
      <c r="T184" s="19"/>
      <c r="U184" s="19"/>
      <c r="V184" s="47"/>
      <c r="W184" s="47"/>
      <c r="X184" s="47"/>
      <c r="Y184" s="47"/>
      <c r="Z184" s="19"/>
      <c r="AA184" s="19"/>
      <c r="AB184" s="47"/>
      <c r="AC184" s="47"/>
      <c r="AD184" s="47"/>
      <c r="AE184" s="47"/>
      <c r="AF184" s="19"/>
      <c r="AG184" s="19"/>
      <c r="AH184" s="47"/>
      <c r="AI184" s="47"/>
      <c r="AJ184" s="47"/>
      <c r="AK184" s="47"/>
      <c r="AL184" s="19"/>
      <c r="AM184" s="19"/>
      <c r="AN184" s="47"/>
      <c r="AO184" s="47"/>
      <c r="AP184" s="47"/>
      <c r="AQ184" s="47"/>
      <c r="AR184" s="19"/>
      <c r="AS184" s="19"/>
      <c r="AT184" s="47"/>
      <c r="AU184" s="47"/>
      <c r="AV184" s="47"/>
      <c r="AW184" s="47"/>
      <c r="AX184" s="19"/>
      <c r="AY184" s="19"/>
      <c r="AZ184" s="47"/>
      <c r="BA184" s="47"/>
      <c r="BB184" s="47"/>
      <c r="BC184" s="47"/>
      <c r="BD184" s="19"/>
      <c r="BE184" s="19"/>
      <c r="BF184" s="47"/>
      <c r="BG184" s="47"/>
      <c r="BH184" s="47"/>
      <c r="BI184" s="47"/>
      <c r="BJ184" s="19"/>
      <c r="BK184" s="19"/>
      <c r="BL184" s="47"/>
      <c r="BM184" s="47"/>
      <c r="BN184" s="47"/>
      <c r="BO184" s="47"/>
      <c r="BP184" s="19"/>
      <c r="BQ184" s="19"/>
      <c r="BR184" s="47"/>
      <c r="BS184" s="47"/>
      <c r="BT184" s="47"/>
      <c r="BU184" s="47"/>
      <c r="BV184" s="19"/>
      <c r="BW184" s="19"/>
      <c r="BX184" s="47"/>
      <c r="BY184" s="47"/>
      <c r="BZ184" s="47"/>
      <c r="CA184" s="47"/>
      <c r="CB184" s="19"/>
      <c r="CC184" s="19"/>
      <c r="CD184" s="47"/>
      <c r="CE184" s="47"/>
      <c r="CF184" s="47"/>
      <c r="CG184" s="47"/>
      <c r="CH184" s="19"/>
      <c r="CI184" s="19"/>
      <c r="CJ184" s="47"/>
      <c r="CK184" s="47"/>
      <c r="CL184" s="47"/>
      <c r="CM184" s="47"/>
      <c r="CN184" s="19"/>
      <c r="CO184" s="19"/>
      <c r="CP184" s="47"/>
      <c r="CQ184" s="47">
        <f t="shared" si="16"/>
        <v>0</v>
      </c>
      <c r="CR184" s="47"/>
    </row>
    <row r="185" spans="2:96">
      <c r="B185" s="19">
        <v>2005175</v>
      </c>
      <c r="C185" s="19" t="s">
        <v>480</v>
      </c>
      <c r="D185" s="65" t="s">
        <v>412</v>
      </c>
      <c r="E185" s="47"/>
      <c r="F185" s="47"/>
      <c r="G185" s="47"/>
      <c r="H185" s="19"/>
      <c r="I185" s="19"/>
      <c r="J185" s="47"/>
      <c r="K185" s="47"/>
      <c r="L185" s="47"/>
      <c r="M185" s="47"/>
      <c r="N185" s="19"/>
      <c r="O185" s="19"/>
      <c r="P185" s="47"/>
      <c r="Q185" s="47"/>
      <c r="R185" s="47"/>
      <c r="S185" s="47"/>
      <c r="T185" s="19"/>
      <c r="U185" s="19"/>
      <c r="V185" s="47"/>
      <c r="W185" s="47"/>
      <c r="X185" s="47"/>
      <c r="Y185" s="47"/>
      <c r="Z185" s="19"/>
      <c r="AA185" s="19"/>
      <c r="AB185" s="47"/>
      <c r="AC185" s="47"/>
      <c r="AD185" s="47"/>
      <c r="AE185" s="47"/>
      <c r="AF185" s="19"/>
      <c r="AG185" s="19"/>
      <c r="AH185" s="47"/>
      <c r="AI185" s="47"/>
      <c r="AJ185" s="47"/>
      <c r="AK185" s="47"/>
      <c r="AL185" s="19"/>
      <c r="AM185" s="19"/>
      <c r="AN185" s="47"/>
      <c r="AO185" s="47"/>
      <c r="AP185" s="47"/>
      <c r="AQ185" s="47"/>
      <c r="AR185" s="19"/>
      <c r="AS185" s="19"/>
      <c r="AT185" s="47"/>
      <c r="AU185" s="47"/>
      <c r="AV185" s="47"/>
      <c r="AW185" s="47"/>
      <c r="AX185" s="19"/>
      <c r="AY185" s="19"/>
      <c r="AZ185" s="47"/>
      <c r="BA185" s="47"/>
      <c r="BB185" s="47"/>
      <c r="BC185" s="47"/>
      <c r="BD185" s="19"/>
      <c r="BE185" s="19"/>
      <c r="BF185" s="47"/>
      <c r="BG185" s="47"/>
      <c r="BH185" s="47"/>
      <c r="BI185" s="47"/>
      <c r="BJ185" s="19"/>
      <c r="BK185" s="19"/>
      <c r="BL185" s="47"/>
      <c r="BM185" s="47"/>
      <c r="BN185" s="47"/>
      <c r="BO185" s="47"/>
      <c r="BP185" s="19"/>
      <c r="BQ185" s="19"/>
      <c r="BR185" s="47"/>
      <c r="BS185" s="47"/>
      <c r="BT185" s="47"/>
      <c r="BU185" s="47"/>
      <c r="BV185" s="19"/>
      <c r="BW185" s="19"/>
      <c r="BX185" s="47"/>
      <c r="BY185" s="47"/>
      <c r="BZ185" s="47"/>
      <c r="CA185" s="47"/>
      <c r="CB185" s="19"/>
      <c r="CC185" s="19"/>
      <c r="CD185" s="47"/>
      <c r="CE185" s="47"/>
      <c r="CF185" s="47"/>
      <c r="CG185" s="47"/>
      <c r="CH185" s="19"/>
      <c r="CI185" s="19"/>
      <c r="CJ185" s="47"/>
      <c r="CK185" s="47"/>
      <c r="CL185" s="47"/>
      <c r="CM185" s="47"/>
      <c r="CN185" s="19"/>
      <c r="CO185" s="19"/>
      <c r="CP185" s="47"/>
      <c r="CQ185" s="47">
        <f t="shared" si="16"/>
        <v>0</v>
      </c>
      <c r="CR185" s="47"/>
    </row>
    <row r="186" spans="2:96">
      <c r="B186" s="19">
        <v>2005176</v>
      </c>
      <c r="C186" s="19" t="s">
        <v>481</v>
      </c>
      <c r="D186" s="65" t="s">
        <v>409</v>
      </c>
      <c r="E186" s="47"/>
      <c r="F186" s="47"/>
      <c r="G186" s="47"/>
      <c r="H186" s="19"/>
      <c r="I186" s="19"/>
      <c r="J186" s="47"/>
      <c r="K186" s="47"/>
      <c r="L186" s="47"/>
      <c r="M186" s="47"/>
      <c r="N186" s="19"/>
      <c r="O186" s="19"/>
      <c r="P186" s="47"/>
      <c r="Q186" s="47"/>
      <c r="R186" s="47"/>
      <c r="S186" s="47"/>
      <c r="T186" s="19"/>
      <c r="U186" s="19"/>
      <c r="V186" s="47"/>
      <c r="W186" s="47"/>
      <c r="X186" s="47"/>
      <c r="Y186" s="47"/>
      <c r="Z186" s="19"/>
      <c r="AA186" s="19"/>
      <c r="AB186" s="47"/>
      <c r="AC186" s="47"/>
      <c r="AD186" s="47"/>
      <c r="AE186" s="47"/>
      <c r="AF186" s="19"/>
      <c r="AG186" s="19"/>
      <c r="AH186" s="47"/>
      <c r="AI186" s="47"/>
      <c r="AJ186" s="47"/>
      <c r="AK186" s="47"/>
      <c r="AL186" s="19"/>
      <c r="AM186" s="19"/>
      <c r="AN186" s="47"/>
      <c r="AO186" s="47"/>
      <c r="AP186" s="47"/>
      <c r="AQ186" s="47"/>
      <c r="AR186" s="19"/>
      <c r="AS186" s="19"/>
      <c r="AT186" s="47"/>
      <c r="AU186" s="47"/>
      <c r="AV186" s="47"/>
      <c r="AW186" s="47"/>
      <c r="AX186" s="19"/>
      <c r="AY186" s="19"/>
      <c r="AZ186" s="47"/>
      <c r="BA186" s="47"/>
      <c r="BB186" s="47"/>
      <c r="BC186" s="47"/>
      <c r="BD186" s="19"/>
      <c r="BE186" s="19"/>
      <c r="BF186" s="47"/>
      <c r="BG186" s="47"/>
      <c r="BH186" s="47"/>
      <c r="BI186" s="47"/>
      <c r="BJ186" s="19"/>
      <c r="BK186" s="19"/>
      <c r="BL186" s="47"/>
      <c r="BM186" s="47"/>
      <c r="BN186" s="47"/>
      <c r="BO186" s="47"/>
      <c r="BP186" s="19"/>
      <c r="BQ186" s="19"/>
      <c r="BR186" s="47"/>
      <c r="BS186" s="47"/>
      <c r="BT186" s="47"/>
      <c r="BU186" s="47"/>
      <c r="BV186" s="19"/>
      <c r="BW186" s="19"/>
      <c r="BX186" s="47"/>
      <c r="BY186" s="47"/>
      <c r="BZ186" s="47"/>
      <c r="CA186" s="47"/>
      <c r="CB186" s="19"/>
      <c r="CC186" s="19"/>
      <c r="CD186" s="47"/>
      <c r="CE186" s="47"/>
      <c r="CF186" s="47"/>
      <c r="CG186" s="47"/>
      <c r="CH186" s="19"/>
      <c r="CI186" s="19"/>
      <c r="CJ186" s="47"/>
      <c r="CK186" s="47"/>
      <c r="CL186" s="47"/>
      <c r="CM186" s="47"/>
      <c r="CN186" s="19"/>
      <c r="CO186" s="19"/>
      <c r="CP186" s="47"/>
      <c r="CQ186" s="47">
        <f t="shared" si="16"/>
        <v>0</v>
      </c>
      <c r="CR186" s="47"/>
    </row>
    <row r="187" spans="2:96">
      <c r="B187" s="19">
        <v>2005177</v>
      </c>
      <c r="C187" s="19" t="s">
        <v>482</v>
      </c>
      <c r="D187" s="65" t="s">
        <v>409</v>
      </c>
      <c r="E187" s="47"/>
      <c r="F187" s="47"/>
      <c r="G187" s="47"/>
      <c r="H187" s="19"/>
      <c r="I187" s="19"/>
      <c r="J187" s="47"/>
      <c r="K187" s="47"/>
      <c r="L187" s="47"/>
      <c r="M187" s="47"/>
      <c r="N187" s="19"/>
      <c r="O187" s="19"/>
      <c r="P187" s="47"/>
      <c r="Q187" s="47"/>
      <c r="R187" s="47"/>
      <c r="S187" s="47"/>
      <c r="T187" s="19"/>
      <c r="U187" s="19"/>
      <c r="V187" s="47"/>
      <c r="W187" s="47"/>
      <c r="X187" s="47"/>
      <c r="Y187" s="47"/>
      <c r="Z187" s="19"/>
      <c r="AA187" s="19"/>
      <c r="AB187" s="47"/>
      <c r="AC187" s="47"/>
      <c r="AD187" s="47"/>
      <c r="AE187" s="47"/>
      <c r="AF187" s="19"/>
      <c r="AG187" s="19"/>
      <c r="AH187" s="47"/>
      <c r="AI187" s="47"/>
      <c r="AJ187" s="47"/>
      <c r="AK187" s="47"/>
      <c r="AL187" s="19"/>
      <c r="AM187" s="19"/>
      <c r="AN187" s="47"/>
      <c r="AO187" s="47"/>
      <c r="AP187" s="47"/>
      <c r="AQ187" s="47"/>
      <c r="AR187" s="19"/>
      <c r="AS187" s="19"/>
      <c r="AT187" s="47"/>
      <c r="AU187" s="47"/>
      <c r="AV187" s="47"/>
      <c r="AW187" s="47"/>
      <c r="AX187" s="19"/>
      <c r="AY187" s="19"/>
      <c r="AZ187" s="47"/>
      <c r="BA187" s="47"/>
      <c r="BB187" s="47"/>
      <c r="BC187" s="47"/>
      <c r="BD187" s="19"/>
      <c r="BE187" s="19"/>
      <c r="BF187" s="47"/>
      <c r="BG187" s="47"/>
      <c r="BH187" s="47"/>
      <c r="BI187" s="47"/>
      <c r="BJ187" s="19"/>
      <c r="BK187" s="19"/>
      <c r="BL187" s="47"/>
      <c r="BM187" s="47"/>
      <c r="BN187" s="47"/>
      <c r="BO187" s="47"/>
      <c r="BP187" s="19"/>
      <c r="BQ187" s="19"/>
      <c r="BR187" s="47"/>
      <c r="BS187" s="47"/>
      <c r="BT187" s="47"/>
      <c r="BU187" s="47"/>
      <c r="BV187" s="19"/>
      <c r="BW187" s="19"/>
      <c r="BX187" s="47"/>
      <c r="BY187" s="47"/>
      <c r="BZ187" s="47"/>
      <c r="CA187" s="47"/>
      <c r="CB187" s="19"/>
      <c r="CC187" s="19"/>
      <c r="CD187" s="47"/>
      <c r="CE187" s="47"/>
      <c r="CF187" s="47"/>
      <c r="CG187" s="47"/>
      <c r="CH187" s="19"/>
      <c r="CI187" s="19"/>
      <c r="CJ187" s="47"/>
      <c r="CK187" s="47"/>
      <c r="CL187" s="47"/>
      <c r="CM187" s="47"/>
      <c r="CN187" s="19"/>
      <c r="CO187" s="19"/>
      <c r="CP187" s="47"/>
      <c r="CQ187" s="47">
        <f t="shared" si="16"/>
        <v>0</v>
      </c>
      <c r="CR187" s="47"/>
    </row>
    <row r="188" spans="2:96">
      <c r="B188" s="19">
        <v>2005180</v>
      </c>
      <c r="C188" s="19" t="s">
        <v>483</v>
      </c>
      <c r="D188" s="65" t="s">
        <v>409</v>
      </c>
      <c r="E188" s="47"/>
      <c r="F188" s="47"/>
      <c r="G188" s="47"/>
      <c r="H188" s="19"/>
      <c r="I188" s="19"/>
      <c r="J188" s="47"/>
      <c r="K188" s="47"/>
      <c r="L188" s="47"/>
      <c r="M188" s="47"/>
      <c r="N188" s="19"/>
      <c r="O188" s="19"/>
      <c r="P188" s="47"/>
      <c r="Q188" s="47"/>
      <c r="R188" s="47"/>
      <c r="S188" s="47"/>
      <c r="T188" s="19"/>
      <c r="U188" s="19"/>
      <c r="V188" s="47"/>
      <c r="W188" s="47"/>
      <c r="X188" s="47"/>
      <c r="Y188" s="47"/>
      <c r="Z188" s="19"/>
      <c r="AA188" s="19"/>
      <c r="AB188" s="47"/>
      <c r="AC188" s="47"/>
      <c r="AD188" s="47"/>
      <c r="AE188" s="47"/>
      <c r="AF188" s="19"/>
      <c r="AG188" s="19"/>
      <c r="AH188" s="47"/>
      <c r="AI188" s="47"/>
      <c r="AJ188" s="47"/>
      <c r="AK188" s="47"/>
      <c r="AL188" s="19"/>
      <c r="AM188" s="19"/>
      <c r="AN188" s="47"/>
      <c r="AO188" s="47"/>
      <c r="AP188" s="47"/>
      <c r="AQ188" s="47"/>
      <c r="AR188" s="19"/>
      <c r="AS188" s="19"/>
      <c r="AT188" s="47"/>
      <c r="AU188" s="47"/>
      <c r="AV188" s="47"/>
      <c r="AW188" s="47"/>
      <c r="AX188" s="19"/>
      <c r="AY188" s="19"/>
      <c r="AZ188" s="47"/>
      <c r="BA188" s="47"/>
      <c r="BB188" s="47"/>
      <c r="BC188" s="47"/>
      <c r="BD188" s="19"/>
      <c r="BE188" s="19"/>
      <c r="BF188" s="47"/>
      <c r="BG188" s="47"/>
      <c r="BH188" s="47"/>
      <c r="BI188" s="47"/>
      <c r="BJ188" s="19"/>
      <c r="BK188" s="19"/>
      <c r="BL188" s="47"/>
      <c r="BM188" s="47"/>
      <c r="BN188" s="47"/>
      <c r="BO188" s="47"/>
      <c r="BP188" s="19"/>
      <c r="BQ188" s="19"/>
      <c r="BR188" s="47"/>
      <c r="BS188" s="47"/>
      <c r="BT188" s="47"/>
      <c r="BU188" s="47"/>
      <c r="BV188" s="19"/>
      <c r="BW188" s="19"/>
      <c r="BX188" s="47"/>
      <c r="BY188" s="47"/>
      <c r="BZ188" s="47"/>
      <c r="CA188" s="47"/>
      <c r="CB188" s="19"/>
      <c r="CC188" s="19"/>
      <c r="CD188" s="47"/>
      <c r="CE188" s="47"/>
      <c r="CF188" s="47"/>
      <c r="CG188" s="47"/>
      <c r="CH188" s="19"/>
      <c r="CI188" s="19"/>
      <c r="CJ188" s="47"/>
      <c r="CK188" s="47"/>
      <c r="CL188" s="47"/>
      <c r="CM188" s="47"/>
      <c r="CN188" s="19"/>
      <c r="CO188" s="19"/>
      <c r="CP188" s="47"/>
      <c r="CQ188" s="47">
        <f t="shared" si="16"/>
        <v>0</v>
      </c>
      <c r="CR188" s="47"/>
    </row>
    <row r="189" spans="2:96">
      <c r="B189" s="19">
        <v>2005181</v>
      </c>
      <c r="C189" s="19" t="s">
        <v>484</v>
      </c>
      <c r="D189" s="65" t="s">
        <v>409</v>
      </c>
      <c r="E189" s="47"/>
      <c r="F189" s="47"/>
      <c r="G189" s="47"/>
      <c r="H189" s="19"/>
      <c r="I189" s="19"/>
      <c r="J189" s="47"/>
      <c r="K189" s="47"/>
      <c r="L189" s="47"/>
      <c r="M189" s="47"/>
      <c r="N189" s="19"/>
      <c r="O189" s="19"/>
      <c r="P189" s="47"/>
      <c r="Q189" s="47"/>
      <c r="R189" s="47"/>
      <c r="S189" s="47"/>
      <c r="T189" s="19"/>
      <c r="U189" s="19"/>
      <c r="V189" s="47"/>
      <c r="W189" s="47"/>
      <c r="X189" s="47"/>
      <c r="Y189" s="47"/>
      <c r="Z189" s="19"/>
      <c r="AA189" s="19"/>
      <c r="AB189" s="47"/>
      <c r="AC189" s="47"/>
      <c r="AD189" s="47"/>
      <c r="AE189" s="47"/>
      <c r="AF189" s="19"/>
      <c r="AG189" s="19"/>
      <c r="AH189" s="47"/>
      <c r="AI189" s="47"/>
      <c r="AJ189" s="47"/>
      <c r="AK189" s="47"/>
      <c r="AL189" s="19"/>
      <c r="AM189" s="19"/>
      <c r="AN189" s="47"/>
      <c r="AO189" s="47"/>
      <c r="AP189" s="47"/>
      <c r="AQ189" s="47"/>
      <c r="AR189" s="19"/>
      <c r="AS189" s="19"/>
      <c r="AT189" s="47"/>
      <c r="AU189" s="47"/>
      <c r="AV189" s="47"/>
      <c r="AW189" s="47"/>
      <c r="AX189" s="19"/>
      <c r="AY189" s="19"/>
      <c r="AZ189" s="47"/>
      <c r="BA189" s="47"/>
      <c r="BB189" s="47"/>
      <c r="BC189" s="47"/>
      <c r="BD189" s="19"/>
      <c r="BE189" s="19"/>
      <c r="BF189" s="47"/>
      <c r="BG189" s="47"/>
      <c r="BH189" s="47"/>
      <c r="BI189" s="47"/>
      <c r="BJ189" s="19"/>
      <c r="BK189" s="19"/>
      <c r="BL189" s="47"/>
      <c r="BM189" s="47"/>
      <c r="BN189" s="47"/>
      <c r="BO189" s="47"/>
      <c r="BP189" s="19"/>
      <c r="BQ189" s="19"/>
      <c r="BR189" s="47"/>
      <c r="BS189" s="47"/>
      <c r="BT189" s="47"/>
      <c r="BU189" s="47"/>
      <c r="BV189" s="19"/>
      <c r="BW189" s="19"/>
      <c r="BX189" s="47"/>
      <c r="BY189" s="47"/>
      <c r="BZ189" s="47"/>
      <c r="CA189" s="47"/>
      <c r="CB189" s="19"/>
      <c r="CC189" s="19"/>
      <c r="CD189" s="47"/>
      <c r="CE189" s="47"/>
      <c r="CF189" s="47"/>
      <c r="CG189" s="47"/>
      <c r="CH189" s="19"/>
      <c r="CI189" s="19"/>
      <c r="CJ189" s="47"/>
      <c r="CK189" s="47"/>
      <c r="CL189" s="47"/>
      <c r="CM189" s="47"/>
      <c r="CN189" s="19"/>
      <c r="CO189" s="19"/>
      <c r="CP189" s="47"/>
      <c r="CQ189" s="47">
        <f t="shared" si="16"/>
        <v>0</v>
      </c>
      <c r="CR189" s="47"/>
    </row>
    <row r="190" spans="2:96">
      <c r="B190" s="19">
        <v>2005179</v>
      </c>
      <c r="C190" s="19" t="s">
        <v>485</v>
      </c>
      <c r="D190" s="65" t="s">
        <v>409</v>
      </c>
      <c r="E190" s="47"/>
      <c r="F190" s="47"/>
      <c r="G190" s="47"/>
      <c r="H190" s="19"/>
      <c r="I190" s="19"/>
      <c r="J190" s="47"/>
      <c r="K190" s="47"/>
      <c r="L190" s="47"/>
      <c r="M190" s="47"/>
      <c r="N190" s="19"/>
      <c r="O190" s="19"/>
      <c r="P190" s="47"/>
      <c r="Q190" s="47"/>
      <c r="R190" s="47"/>
      <c r="S190" s="47"/>
      <c r="T190" s="19"/>
      <c r="U190" s="19"/>
      <c r="V190" s="47"/>
      <c r="W190" s="47"/>
      <c r="X190" s="47"/>
      <c r="Y190" s="47"/>
      <c r="Z190" s="19"/>
      <c r="AA190" s="19"/>
      <c r="AB190" s="47"/>
      <c r="AC190" s="47"/>
      <c r="AD190" s="47"/>
      <c r="AE190" s="47"/>
      <c r="AF190" s="19"/>
      <c r="AG190" s="19"/>
      <c r="AH190" s="47"/>
      <c r="AI190" s="47"/>
      <c r="AJ190" s="47"/>
      <c r="AK190" s="47"/>
      <c r="AL190" s="19"/>
      <c r="AM190" s="19"/>
      <c r="AN190" s="47"/>
      <c r="AO190" s="47"/>
      <c r="AP190" s="47"/>
      <c r="AQ190" s="47"/>
      <c r="AR190" s="19"/>
      <c r="AS190" s="19"/>
      <c r="AT190" s="47"/>
      <c r="AU190" s="47"/>
      <c r="AV190" s="47"/>
      <c r="AW190" s="47"/>
      <c r="AX190" s="19"/>
      <c r="AY190" s="19"/>
      <c r="AZ190" s="47"/>
      <c r="BA190" s="47"/>
      <c r="BB190" s="47"/>
      <c r="BC190" s="47"/>
      <c r="BD190" s="19"/>
      <c r="BE190" s="19"/>
      <c r="BF190" s="47"/>
      <c r="BG190" s="47"/>
      <c r="BH190" s="47"/>
      <c r="BI190" s="47"/>
      <c r="BJ190" s="19"/>
      <c r="BK190" s="19"/>
      <c r="BL190" s="47"/>
      <c r="BM190" s="47"/>
      <c r="BN190" s="47"/>
      <c r="BO190" s="47"/>
      <c r="BP190" s="19"/>
      <c r="BQ190" s="19"/>
      <c r="BR190" s="47"/>
      <c r="BS190" s="47"/>
      <c r="BT190" s="47"/>
      <c r="BU190" s="47"/>
      <c r="BV190" s="19"/>
      <c r="BW190" s="19"/>
      <c r="BX190" s="47"/>
      <c r="BY190" s="47"/>
      <c r="BZ190" s="47"/>
      <c r="CA190" s="47"/>
      <c r="CB190" s="19"/>
      <c r="CC190" s="19"/>
      <c r="CD190" s="47"/>
      <c r="CE190" s="47"/>
      <c r="CF190" s="47"/>
      <c r="CG190" s="47"/>
      <c r="CH190" s="19"/>
      <c r="CI190" s="19"/>
      <c r="CJ190" s="47"/>
      <c r="CK190" s="47"/>
      <c r="CL190" s="47"/>
      <c r="CM190" s="47"/>
      <c r="CN190" s="19"/>
      <c r="CO190" s="19"/>
      <c r="CP190" s="47"/>
      <c r="CQ190" s="47">
        <f t="shared" si="16"/>
        <v>0</v>
      </c>
      <c r="CR190" s="47"/>
    </row>
    <row r="191" spans="2:96">
      <c r="B191" s="19">
        <v>2005188</v>
      </c>
      <c r="C191" s="19" t="s">
        <v>486</v>
      </c>
      <c r="D191" s="65" t="s">
        <v>409</v>
      </c>
      <c r="E191" s="47"/>
      <c r="F191" s="47"/>
      <c r="G191" s="47"/>
      <c r="H191" s="19"/>
      <c r="I191" s="19"/>
      <c r="J191" s="47"/>
      <c r="K191" s="47"/>
      <c r="L191" s="47"/>
      <c r="M191" s="47"/>
      <c r="N191" s="19"/>
      <c r="O191" s="19"/>
      <c r="P191" s="47"/>
      <c r="Q191" s="47"/>
      <c r="R191" s="47"/>
      <c r="S191" s="47"/>
      <c r="T191" s="19"/>
      <c r="U191" s="19"/>
      <c r="V191" s="47"/>
      <c r="W191" s="47"/>
      <c r="X191" s="47"/>
      <c r="Y191" s="47"/>
      <c r="Z191" s="19"/>
      <c r="AA191" s="19"/>
      <c r="AB191" s="47"/>
      <c r="AC191" s="47"/>
      <c r="AD191" s="47"/>
      <c r="AE191" s="47"/>
      <c r="AF191" s="19"/>
      <c r="AG191" s="19"/>
      <c r="AH191" s="47"/>
      <c r="AI191" s="47"/>
      <c r="AJ191" s="47"/>
      <c r="AK191" s="47"/>
      <c r="AL191" s="19"/>
      <c r="AM191" s="19"/>
      <c r="AN191" s="47"/>
      <c r="AO191" s="47"/>
      <c r="AP191" s="47"/>
      <c r="AQ191" s="47"/>
      <c r="AR191" s="19"/>
      <c r="AS191" s="19"/>
      <c r="AT191" s="47"/>
      <c r="AU191" s="47"/>
      <c r="AV191" s="47"/>
      <c r="AW191" s="47"/>
      <c r="AX191" s="19"/>
      <c r="AY191" s="19"/>
      <c r="AZ191" s="47"/>
      <c r="BA191" s="47"/>
      <c r="BB191" s="47"/>
      <c r="BC191" s="47"/>
      <c r="BD191" s="19"/>
      <c r="BE191" s="19"/>
      <c r="BF191" s="47"/>
      <c r="BG191" s="47"/>
      <c r="BH191" s="47"/>
      <c r="BI191" s="47"/>
      <c r="BJ191" s="19"/>
      <c r="BK191" s="19"/>
      <c r="BL191" s="47"/>
      <c r="BM191" s="47"/>
      <c r="BN191" s="47"/>
      <c r="BO191" s="47"/>
      <c r="BP191" s="19"/>
      <c r="BQ191" s="19"/>
      <c r="BR191" s="47"/>
      <c r="BS191" s="47"/>
      <c r="BT191" s="47"/>
      <c r="BU191" s="47"/>
      <c r="BV191" s="19"/>
      <c r="BW191" s="19"/>
      <c r="BX191" s="47"/>
      <c r="BY191" s="47"/>
      <c r="BZ191" s="47"/>
      <c r="CA191" s="47"/>
      <c r="CB191" s="19"/>
      <c r="CC191" s="19"/>
      <c r="CD191" s="47"/>
      <c r="CE191" s="47"/>
      <c r="CF191" s="47"/>
      <c r="CG191" s="47"/>
      <c r="CH191" s="19"/>
      <c r="CI191" s="19"/>
      <c r="CJ191" s="47"/>
      <c r="CK191" s="47"/>
      <c r="CL191" s="47"/>
      <c r="CM191" s="47"/>
      <c r="CN191" s="19"/>
      <c r="CO191" s="19"/>
      <c r="CP191" s="47"/>
      <c r="CQ191" s="47">
        <f t="shared" si="16"/>
        <v>0</v>
      </c>
      <c r="CR191" s="47"/>
    </row>
    <row r="192" spans="2:96">
      <c r="B192" s="19">
        <v>2007666</v>
      </c>
      <c r="C192" s="19" t="s">
        <v>487</v>
      </c>
      <c r="D192" s="65" t="s">
        <v>409</v>
      </c>
      <c r="E192" s="47"/>
      <c r="F192" s="47"/>
      <c r="G192" s="47"/>
      <c r="H192" s="19"/>
      <c r="I192" s="19"/>
      <c r="J192" s="47"/>
      <c r="K192" s="47"/>
      <c r="L192" s="47"/>
      <c r="M192" s="47"/>
      <c r="N192" s="19"/>
      <c r="O192" s="19"/>
      <c r="P192" s="47"/>
      <c r="Q192" s="47"/>
      <c r="R192" s="47"/>
      <c r="S192" s="47"/>
      <c r="T192" s="19"/>
      <c r="U192" s="19"/>
      <c r="V192" s="47"/>
      <c r="W192" s="47"/>
      <c r="X192" s="47"/>
      <c r="Y192" s="47"/>
      <c r="Z192" s="19"/>
      <c r="AA192" s="19"/>
      <c r="AB192" s="47"/>
      <c r="AC192" s="47"/>
      <c r="AD192" s="47"/>
      <c r="AE192" s="47"/>
      <c r="AF192" s="19"/>
      <c r="AG192" s="19"/>
      <c r="AH192" s="47"/>
      <c r="AI192" s="47"/>
      <c r="AJ192" s="47"/>
      <c r="AK192" s="47"/>
      <c r="AL192" s="19"/>
      <c r="AM192" s="19"/>
      <c r="AN192" s="47"/>
      <c r="AO192" s="47"/>
      <c r="AP192" s="47"/>
      <c r="AQ192" s="47"/>
      <c r="AR192" s="19"/>
      <c r="AS192" s="19"/>
      <c r="AT192" s="47"/>
      <c r="AU192" s="47"/>
      <c r="AV192" s="47"/>
      <c r="AW192" s="47"/>
      <c r="AX192" s="19"/>
      <c r="AY192" s="19"/>
      <c r="AZ192" s="47"/>
      <c r="BA192" s="47"/>
      <c r="BB192" s="47"/>
      <c r="BC192" s="47"/>
      <c r="BD192" s="19"/>
      <c r="BE192" s="19"/>
      <c r="BF192" s="47"/>
      <c r="BG192" s="47"/>
      <c r="BH192" s="47"/>
      <c r="BI192" s="47"/>
      <c r="BJ192" s="19"/>
      <c r="BK192" s="19"/>
      <c r="BL192" s="47"/>
      <c r="BM192" s="47"/>
      <c r="BN192" s="47"/>
      <c r="BO192" s="47"/>
      <c r="BP192" s="19"/>
      <c r="BQ192" s="19"/>
      <c r="BR192" s="47"/>
      <c r="BS192" s="47"/>
      <c r="BT192" s="47"/>
      <c r="BU192" s="47"/>
      <c r="BV192" s="19"/>
      <c r="BW192" s="19"/>
      <c r="BX192" s="47"/>
      <c r="BY192" s="47"/>
      <c r="BZ192" s="47"/>
      <c r="CA192" s="47"/>
      <c r="CB192" s="19"/>
      <c r="CC192" s="19"/>
      <c r="CD192" s="47"/>
      <c r="CE192" s="47"/>
      <c r="CF192" s="47"/>
      <c r="CG192" s="47"/>
      <c r="CH192" s="19"/>
      <c r="CI192" s="19"/>
      <c r="CJ192" s="47"/>
      <c r="CK192" s="47"/>
      <c r="CL192" s="47"/>
      <c r="CM192" s="47"/>
      <c r="CN192" s="19"/>
      <c r="CO192" s="19"/>
      <c r="CP192" s="47"/>
      <c r="CQ192" s="47">
        <f t="shared" si="16"/>
        <v>0</v>
      </c>
      <c r="CR192" s="47"/>
    </row>
    <row r="193" spans="2:96">
      <c r="B193" s="19">
        <v>2007688</v>
      </c>
      <c r="C193" s="19" t="s">
        <v>488</v>
      </c>
      <c r="D193" s="65" t="s">
        <v>412</v>
      </c>
      <c r="E193" s="47"/>
      <c r="F193" s="47"/>
      <c r="G193" s="47"/>
      <c r="H193" s="19"/>
      <c r="I193" s="19"/>
      <c r="J193" s="47"/>
      <c r="K193" s="47"/>
      <c r="L193" s="47"/>
      <c r="M193" s="47"/>
      <c r="N193" s="19"/>
      <c r="O193" s="19"/>
      <c r="P193" s="47"/>
      <c r="Q193" s="47"/>
      <c r="R193" s="47"/>
      <c r="S193" s="47"/>
      <c r="T193" s="19"/>
      <c r="U193" s="19"/>
      <c r="V193" s="47"/>
      <c r="W193" s="47"/>
      <c r="X193" s="47"/>
      <c r="Y193" s="47"/>
      <c r="Z193" s="19"/>
      <c r="AA193" s="19"/>
      <c r="AB193" s="47"/>
      <c r="AC193" s="47"/>
      <c r="AD193" s="47"/>
      <c r="AE193" s="47"/>
      <c r="AF193" s="19"/>
      <c r="AG193" s="19"/>
      <c r="AH193" s="47"/>
      <c r="AI193" s="47"/>
      <c r="AJ193" s="47"/>
      <c r="AK193" s="47"/>
      <c r="AL193" s="19"/>
      <c r="AM193" s="19"/>
      <c r="AN193" s="47"/>
      <c r="AO193" s="47"/>
      <c r="AP193" s="47"/>
      <c r="AQ193" s="47"/>
      <c r="AR193" s="19"/>
      <c r="AS193" s="19"/>
      <c r="AT193" s="47"/>
      <c r="AU193" s="47"/>
      <c r="AV193" s="47"/>
      <c r="AW193" s="47"/>
      <c r="AX193" s="19"/>
      <c r="AY193" s="19"/>
      <c r="AZ193" s="47"/>
      <c r="BA193" s="47"/>
      <c r="BB193" s="47"/>
      <c r="BC193" s="47"/>
      <c r="BD193" s="19"/>
      <c r="BE193" s="19"/>
      <c r="BF193" s="47"/>
      <c r="BG193" s="47"/>
      <c r="BH193" s="47"/>
      <c r="BI193" s="47"/>
      <c r="BJ193" s="19"/>
      <c r="BK193" s="19"/>
      <c r="BL193" s="47"/>
      <c r="BM193" s="47"/>
      <c r="BN193" s="47"/>
      <c r="BO193" s="47"/>
      <c r="BP193" s="19"/>
      <c r="BQ193" s="19"/>
      <c r="BR193" s="47"/>
      <c r="BS193" s="47"/>
      <c r="BT193" s="47"/>
      <c r="BU193" s="47"/>
      <c r="BV193" s="19"/>
      <c r="BW193" s="19"/>
      <c r="BX193" s="47"/>
      <c r="BY193" s="47"/>
      <c r="BZ193" s="47"/>
      <c r="CA193" s="47"/>
      <c r="CB193" s="19"/>
      <c r="CC193" s="19"/>
      <c r="CD193" s="47"/>
      <c r="CE193" s="47"/>
      <c r="CF193" s="47"/>
      <c r="CG193" s="47"/>
      <c r="CH193" s="19"/>
      <c r="CI193" s="19"/>
      <c r="CJ193" s="47"/>
      <c r="CK193" s="47"/>
      <c r="CL193" s="47"/>
      <c r="CM193" s="47"/>
      <c r="CN193" s="19"/>
      <c r="CO193" s="19"/>
      <c r="CP193" s="47"/>
      <c r="CQ193" s="47">
        <f t="shared" si="16"/>
        <v>0</v>
      </c>
      <c r="CR193" s="47"/>
    </row>
    <row r="194" spans="2:96">
      <c r="B194" s="19">
        <v>2007689</v>
      </c>
      <c r="C194" s="19" t="s">
        <v>489</v>
      </c>
      <c r="D194" s="65" t="s">
        <v>412</v>
      </c>
      <c r="E194" s="47"/>
      <c r="F194" s="47"/>
      <c r="G194" s="47"/>
      <c r="H194" s="19"/>
      <c r="I194" s="19"/>
      <c r="J194" s="47"/>
      <c r="K194" s="47"/>
      <c r="L194" s="47"/>
      <c r="M194" s="47"/>
      <c r="N194" s="19"/>
      <c r="O194" s="19"/>
      <c r="P194" s="47"/>
      <c r="Q194" s="47"/>
      <c r="R194" s="47"/>
      <c r="S194" s="47"/>
      <c r="T194" s="19"/>
      <c r="U194" s="19"/>
      <c r="V194" s="47"/>
      <c r="W194" s="47"/>
      <c r="X194" s="47"/>
      <c r="Y194" s="47"/>
      <c r="Z194" s="19"/>
      <c r="AA194" s="19"/>
      <c r="AB194" s="47"/>
      <c r="AC194" s="47"/>
      <c r="AD194" s="47"/>
      <c r="AE194" s="47"/>
      <c r="AF194" s="19"/>
      <c r="AG194" s="19"/>
      <c r="AH194" s="47"/>
      <c r="AI194" s="47"/>
      <c r="AJ194" s="47"/>
      <c r="AK194" s="47"/>
      <c r="AL194" s="19"/>
      <c r="AM194" s="19"/>
      <c r="AN194" s="47"/>
      <c r="AO194" s="47"/>
      <c r="AP194" s="47"/>
      <c r="AQ194" s="47"/>
      <c r="AR194" s="19"/>
      <c r="AS194" s="19"/>
      <c r="AT194" s="47"/>
      <c r="AU194" s="47"/>
      <c r="AV194" s="47"/>
      <c r="AW194" s="47"/>
      <c r="AX194" s="19"/>
      <c r="AY194" s="19"/>
      <c r="AZ194" s="47"/>
      <c r="BA194" s="47"/>
      <c r="BB194" s="47"/>
      <c r="BC194" s="47"/>
      <c r="BD194" s="19"/>
      <c r="BE194" s="19"/>
      <c r="BF194" s="47"/>
      <c r="BG194" s="47"/>
      <c r="BH194" s="47"/>
      <c r="BI194" s="47"/>
      <c r="BJ194" s="19"/>
      <c r="BK194" s="19"/>
      <c r="BL194" s="47"/>
      <c r="BM194" s="47"/>
      <c r="BN194" s="47"/>
      <c r="BO194" s="47"/>
      <c r="BP194" s="19"/>
      <c r="BQ194" s="19"/>
      <c r="BR194" s="47"/>
      <c r="BS194" s="47"/>
      <c r="BT194" s="47"/>
      <c r="BU194" s="47"/>
      <c r="BV194" s="19"/>
      <c r="BW194" s="19"/>
      <c r="BX194" s="47"/>
      <c r="BY194" s="47"/>
      <c r="BZ194" s="47"/>
      <c r="CA194" s="47"/>
      <c r="CB194" s="19"/>
      <c r="CC194" s="19"/>
      <c r="CD194" s="47"/>
      <c r="CE194" s="47"/>
      <c r="CF194" s="47"/>
      <c r="CG194" s="47"/>
      <c r="CH194" s="19"/>
      <c r="CI194" s="19"/>
      <c r="CJ194" s="47"/>
      <c r="CK194" s="47"/>
      <c r="CL194" s="47"/>
      <c r="CM194" s="47"/>
      <c r="CN194" s="19"/>
      <c r="CO194" s="19"/>
      <c r="CP194" s="47"/>
      <c r="CQ194" s="47">
        <f t="shared" si="16"/>
        <v>0</v>
      </c>
      <c r="CR194" s="47"/>
    </row>
    <row r="195" spans="2:96">
      <c r="B195" s="19">
        <v>2005193</v>
      </c>
      <c r="C195" s="19" t="s">
        <v>490</v>
      </c>
      <c r="D195" s="65" t="s">
        <v>409</v>
      </c>
      <c r="E195" s="47"/>
      <c r="F195" s="47"/>
      <c r="G195" s="47"/>
      <c r="H195" s="19"/>
      <c r="I195" s="19"/>
      <c r="J195" s="47"/>
      <c r="K195" s="47"/>
      <c r="L195" s="47"/>
      <c r="M195" s="47"/>
      <c r="N195" s="19"/>
      <c r="O195" s="19"/>
      <c r="P195" s="47"/>
      <c r="Q195" s="47"/>
      <c r="R195" s="47"/>
      <c r="S195" s="47"/>
      <c r="T195" s="19"/>
      <c r="U195" s="19"/>
      <c r="V195" s="47"/>
      <c r="W195" s="47"/>
      <c r="X195" s="47"/>
      <c r="Y195" s="47"/>
      <c r="Z195" s="19"/>
      <c r="AA195" s="19"/>
      <c r="AB195" s="47"/>
      <c r="AC195" s="47"/>
      <c r="AD195" s="47"/>
      <c r="AE195" s="47"/>
      <c r="AF195" s="19"/>
      <c r="AG195" s="19"/>
      <c r="AH195" s="47"/>
      <c r="AI195" s="47"/>
      <c r="AJ195" s="47"/>
      <c r="AK195" s="47"/>
      <c r="AL195" s="19"/>
      <c r="AM195" s="19"/>
      <c r="AN195" s="47"/>
      <c r="AO195" s="47"/>
      <c r="AP195" s="47"/>
      <c r="AQ195" s="47"/>
      <c r="AR195" s="19"/>
      <c r="AS195" s="19"/>
      <c r="AT195" s="47"/>
      <c r="AU195" s="47"/>
      <c r="AV195" s="47"/>
      <c r="AW195" s="47"/>
      <c r="AX195" s="19"/>
      <c r="AY195" s="19"/>
      <c r="AZ195" s="47"/>
      <c r="BA195" s="47"/>
      <c r="BB195" s="47"/>
      <c r="BC195" s="47"/>
      <c r="BD195" s="19"/>
      <c r="BE195" s="19"/>
      <c r="BF195" s="47"/>
      <c r="BG195" s="47"/>
      <c r="BH195" s="47"/>
      <c r="BI195" s="47"/>
      <c r="BJ195" s="19"/>
      <c r="BK195" s="19"/>
      <c r="BL195" s="47"/>
      <c r="BM195" s="47"/>
      <c r="BN195" s="47"/>
      <c r="BO195" s="47"/>
      <c r="BP195" s="19"/>
      <c r="BQ195" s="19"/>
      <c r="BR195" s="47"/>
      <c r="BS195" s="47"/>
      <c r="BT195" s="47"/>
      <c r="BU195" s="47"/>
      <c r="BV195" s="19"/>
      <c r="BW195" s="19"/>
      <c r="BX195" s="47"/>
      <c r="BY195" s="47"/>
      <c r="BZ195" s="47"/>
      <c r="CA195" s="47"/>
      <c r="CB195" s="19"/>
      <c r="CC195" s="19"/>
      <c r="CD195" s="47"/>
      <c r="CE195" s="47"/>
      <c r="CF195" s="47"/>
      <c r="CG195" s="47"/>
      <c r="CH195" s="19"/>
      <c r="CI195" s="19"/>
      <c r="CJ195" s="47"/>
      <c r="CK195" s="47"/>
      <c r="CL195" s="47"/>
      <c r="CM195" s="47"/>
      <c r="CN195" s="19"/>
      <c r="CO195" s="19"/>
      <c r="CP195" s="47"/>
      <c r="CQ195" s="47">
        <f t="shared" si="16"/>
        <v>0</v>
      </c>
      <c r="CR195" s="47"/>
    </row>
    <row r="196" spans="2:96">
      <c r="B196" s="19">
        <v>2005194</v>
      </c>
      <c r="C196" s="19" t="s">
        <v>491</v>
      </c>
      <c r="D196" s="65" t="s">
        <v>409</v>
      </c>
      <c r="E196" s="47"/>
      <c r="F196" s="47"/>
      <c r="G196" s="47"/>
      <c r="H196" s="19"/>
      <c r="I196" s="19"/>
      <c r="J196" s="47"/>
      <c r="K196" s="47"/>
      <c r="L196" s="47"/>
      <c r="M196" s="47"/>
      <c r="N196" s="19"/>
      <c r="O196" s="19"/>
      <c r="P196" s="47"/>
      <c r="Q196" s="47"/>
      <c r="R196" s="47"/>
      <c r="S196" s="47"/>
      <c r="T196" s="19"/>
      <c r="U196" s="19"/>
      <c r="V196" s="47"/>
      <c r="W196" s="47"/>
      <c r="X196" s="47"/>
      <c r="Y196" s="47"/>
      <c r="Z196" s="19"/>
      <c r="AA196" s="19"/>
      <c r="AB196" s="47"/>
      <c r="AC196" s="47"/>
      <c r="AD196" s="47"/>
      <c r="AE196" s="47"/>
      <c r="AF196" s="19"/>
      <c r="AG196" s="19"/>
      <c r="AH196" s="47"/>
      <c r="AI196" s="47"/>
      <c r="AJ196" s="47"/>
      <c r="AK196" s="47"/>
      <c r="AL196" s="19"/>
      <c r="AM196" s="19"/>
      <c r="AN196" s="47"/>
      <c r="AO196" s="47"/>
      <c r="AP196" s="47"/>
      <c r="AQ196" s="47"/>
      <c r="AR196" s="19"/>
      <c r="AS196" s="19"/>
      <c r="AT196" s="47"/>
      <c r="AU196" s="47"/>
      <c r="AV196" s="47"/>
      <c r="AW196" s="47"/>
      <c r="AX196" s="19"/>
      <c r="AY196" s="19"/>
      <c r="AZ196" s="47"/>
      <c r="BA196" s="47"/>
      <c r="BB196" s="47"/>
      <c r="BC196" s="47"/>
      <c r="BD196" s="19"/>
      <c r="BE196" s="19"/>
      <c r="BF196" s="47"/>
      <c r="BG196" s="47"/>
      <c r="BH196" s="47"/>
      <c r="BI196" s="47"/>
      <c r="BJ196" s="19"/>
      <c r="BK196" s="19"/>
      <c r="BL196" s="47"/>
      <c r="BM196" s="47"/>
      <c r="BN196" s="47"/>
      <c r="BO196" s="47"/>
      <c r="BP196" s="19"/>
      <c r="BQ196" s="19"/>
      <c r="BR196" s="47"/>
      <c r="BS196" s="47"/>
      <c r="BT196" s="47"/>
      <c r="BU196" s="47"/>
      <c r="BV196" s="19"/>
      <c r="BW196" s="19"/>
      <c r="BX196" s="47"/>
      <c r="BY196" s="47"/>
      <c r="BZ196" s="47"/>
      <c r="CA196" s="47"/>
      <c r="CB196" s="19"/>
      <c r="CC196" s="19"/>
      <c r="CD196" s="47"/>
      <c r="CE196" s="47"/>
      <c r="CF196" s="47"/>
      <c r="CG196" s="47"/>
      <c r="CH196" s="19"/>
      <c r="CI196" s="19"/>
      <c r="CJ196" s="47"/>
      <c r="CK196" s="47"/>
      <c r="CL196" s="47"/>
      <c r="CM196" s="47"/>
      <c r="CN196" s="19"/>
      <c r="CO196" s="19"/>
      <c r="CP196" s="47"/>
      <c r="CQ196" s="47">
        <f t="shared" si="16"/>
        <v>0</v>
      </c>
      <c r="CR196" s="47"/>
    </row>
    <row r="197" spans="2:96">
      <c r="B197" s="19">
        <v>2005195</v>
      </c>
      <c r="C197" s="19" t="s">
        <v>492</v>
      </c>
      <c r="D197" s="65" t="s">
        <v>409</v>
      </c>
      <c r="E197" s="47"/>
      <c r="F197" s="47"/>
      <c r="G197" s="47"/>
      <c r="H197" s="19"/>
      <c r="I197" s="19"/>
      <c r="J197" s="47"/>
      <c r="K197" s="47"/>
      <c r="L197" s="47"/>
      <c r="M197" s="47"/>
      <c r="N197" s="19"/>
      <c r="O197" s="19"/>
      <c r="P197" s="47"/>
      <c r="Q197" s="47"/>
      <c r="R197" s="47"/>
      <c r="S197" s="47"/>
      <c r="T197" s="19"/>
      <c r="U197" s="19"/>
      <c r="V197" s="47"/>
      <c r="W197" s="47"/>
      <c r="X197" s="47"/>
      <c r="Y197" s="47"/>
      <c r="Z197" s="19"/>
      <c r="AA197" s="19"/>
      <c r="AB197" s="47"/>
      <c r="AC197" s="47"/>
      <c r="AD197" s="47"/>
      <c r="AE197" s="47"/>
      <c r="AF197" s="19"/>
      <c r="AG197" s="19"/>
      <c r="AH197" s="47"/>
      <c r="AI197" s="47"/>
      <c r="AJ197" s="47"/>
      <c r="AK197" s="47"/>
      <c r="AL197" s="19"/>
      <c r="AM197" s="19"/>
      <c r="AN197" s="47"/>
      <c r="AO197" s="47"/>
      <c r="AP197" s="47"/>
      <c r="AQ197" s="47"/>
      <c r="AR197" s="19"/>
      <c r="AS197" s="19"/>
      <c r="AT197" s="47"/>
      <c r="AU197" s="47"/>
      <c r="AV197" s="47"/>
      <c r="AW197" s="47"/>
      <c r="AX197" s="19"/>
      <c r="AY197" s="19"/>
      <c r="AZ197" s="47"/>
      <c r="BA197" s="47"/>
      <c r="BB197" s="47"/>
      <c r="BC197" s="47"/>
      <c r="BD197" s="19"/>
      <c r="BE197" s="19"/>
      <c r="BF197" s="47"/>
      <c r="BG197" s="47"/>
      <c r="BH197" s="47"/>
      <c r="BI197" s="47"/>
      <c r="BJ197" s="19"/>
      <c r="BK197" s="19"/>
      <c r="BL197" s="47"/>
      <c r="BM197" s="47"/>
      <c r="BN197" s="47"/>
      <c r="BO197" s="47"/>
      <c r="BP197" s="19"/>
      <c r="BQ197" s="19"/>
      <c r="BR197" s="47"/>
      <c r="BS197" s="47"/>
      <c r="BT197" s="47"/>
      <c r="BU197" s="47"/>
      <c r="BV197" s="19"/>
      <c r="BW197" s="19"/>
      <c r="BX197" s="47"/>
      <c r="BY197" s="47"/>
      <c r="BZ197" s="47"/>
      <c r="CA197" s="47"/>
      <c r="CB197" s="19"/>
      <c r="CC197" s="19"/>
      <c r="CD197" s="47"/>
      <c r="CE197" s="47"/>
      <c r="CF197" s="47"/>
      <c r="CG197" s="47"/>
      <c r="CH197" s="19"/>
      <c r="CI197" s="19"/>
      <c r="CJ197" s="47"/>
      <c r="CK197" s="47"/>
      <c r="CL197" s="47"/>
      <c r="CM197" s="47"/>
      <c r="CN197" s="19"/>
      <c r="CO197" s="19"/>
      <c r="CP197" s="47"/>
      <c r="CQ197" s="47">
        <f t="shared" si="16"/>
        <v>0</v>
      </c>
      <c r="CR197" s="47"/>
    </row>
    <row r="198" spans="2:96">
      <c r="B198" s="19">
        <v>2005642</v>
      </c>
      <c r="C198" s="19" t="s">
        <v>493</v>
      </c>
      <c r="D198" s="65" t="s">
        <v>409</v>
      </c>
      <c r="E198" s="47"/>
      <c r="F198" s="47"/>
      <c r="G198" s="47"/>
      <c r="H198" s="19"/>
      <c r="I198" s="19"/>
      <c r="J198" s="47"/>
      <c r="K198" s="47"/>
      <c r="L198" s="47"/>
      <c r="M198" s="47"/>
      <c r="N198" s="19"/>
      <c r="O198" s="19"/>
      <c r="P198" s="47"/>
      <c r="Q198" s="47"/>
      <c r="R198" s="47"/>
      <c r="S198" s="47"/>
      <c r="T198" s="19"/>
      <c r="U198" s="19"/>
      <c r="V198" s="47"/>
      <c r="W198" s="47"/>
      <c r="X198" s="47"/>
      <c r="Y198" s="47"/>
      <c r="Z198" s="19"/>
      <c r="AA198" s="19"/>
      <c r="AB198" s="47"/>
      <c r="AC198" s="47"/>
      <c r="AD198" s="47"/>
      <c r="AE198" s="47"/>
      <c r="AF198" s="19"/>
      <c r="AG198" s="19"/>
      <c r="AH198" s="47"/>
      <c r="AI198" s="47"/>
      <c r="AJ198" s="47"/>
      <c r="AK198" s="47"/>
      <c r="AL198" s="19"/>
      <c r="AM198" s="19"/>
      <c r="AN198" s="47"/>
      <c r="AO198" s="47"/>
      <c r="AP198" s="47"/>
      <c r="AQ198" s="47"/>
      <c r="AR198" s="19"/>
      <c r="AS198" s="19"/>
      <c r="AT198" s="47"/>
      <c r="AU198" s="47"/>
      <c r="AV198" s="47"/>
      <c r="AW198" s="47"/>
      <c r="AX198" s="19"/>
      <c r="AY198" s="19"/>
      <c r="AZ198" s="47"/>
      <c r="BA198" s="47"/>
      <c r="BB198" s="47"/>
      <c r="BC198" s="47"/>
      <c r="BD198" s="19"/>
      <c r="BE198" s="19"/>
      <c r="BF198" s="47"/>
      <c r="BG198" s="47"/>
      <c r="BH198" s="47"/>
      <c r="BI198" s="47"/>
      <c r="BJ198" s="19"/>
      <c r="BK198" s="19"/>
      <c r="BL198" s="47"/>
      <c r="BM198" s="47"/>
      <c r="BN198" s="47"/>
      <c r="BO198" s="47"/>
      <c r="BP198" s="19"/>
      <c r="BQ198" s="19"/>
      <c r="BR198" s="47"/>
      <c r="BS198" s="47"/>
      <c r="BT198" s="47"/>
      <c r="BU198" s="47"/>
      <c r="BV198" s="19"/>
      <c r="BW198" s="19"/>
      <c r="BX198" s="47"/>
      <c r="BY198" s="47"/>
      <c r="BZ198" s="47"/>
      <c r="CA198" s="47"/>
      <c r="CB198" s="19"/>
      <c r="CC198" s="19"/>
      <c r="CD198" s="47"/>
      <c r="CE198" s="47"/>
      <c r="CF198" s="47"/>
      <c r="CG198" s="47"/>
      <c r="CH198" s="19"/>
      <c r="CI198" s="19"/>
      <c r="CJ198" s="47"/>
      <c r="CK198" s="47"/>
      <c r="CL198" s="47"/>
      <c r="CM198" s="47"/>
      <c r="CN198" s="19"/>
      <c r="CO198" s="19"/>
      <c r="CP198" s="47"/>
      <c r="CQ198" s="47">
        <f t="shared" si="16"/>
        <v>0</v>
      </c>
      <c r="CR198" s="47"/>
    </row>
    <row r="199" spans="2:96">
      <c r="B199" s="19">
        <v>2005198</v>
      </c>
      <c r="C199" s="19" t="s">
        <v>494</v>
      </c>
      <c r="D199" s="65" t="s">
        <v>409</v>
      </c>
      <c r="E199" s="47"/>
      <c r="F199" s="47"/>
      <c r="G199" s="47"/>
      <c r="H199" s="19"/>
      <c r="I199" s="19"/>
      <c r="J199" s="47"/>
      <c r="K199" s="47"/>
      <c r="L199" s="47"/>
      <c r="M199" s="47"/>
      <c r="N199" s="19"/>
      <c r="O199" s="19"/>
      <c r="P199" s="47"/>
      <c r="Q199" s="47"/>
      <c r="R199" s="47"/>
      <c r="S199" s="47"/>
      <c r="T199" s="19"/>
      <c r="U199" s="19"/>
      <c r="V199" s="47"/>
      <c r="W199" s="47"/>
      <c r="X199" s="47"/>
      <c r="Y199" s="47"/>
      <c r="Z199" s="19"/>
      <c r="AA199" s="19"/>
      <c r="AB199" s="47"/>
      <c r="AC199" s="47"/>
      <c r="AD199" s="47"/>
      <c r="AE199" s="47"/>
      <c r="AF199" s="19"/>
      <c r="AG199" s="19"/>
      <c r="AH199" s="47"/>
      <c r="AI199" s="47"/>
      <c r="AJ199" s="47"/>
      <c r="AK199" s="47"/>
      <c r="AL199" s="19"/>
      <c r="AM199" s="19"/>
      <c r="AN199" s="47"/>
      <c r="AO199" s="47"/>
      <c r="AP199" s="47"/>
      <c r="AQ199" s="47"/>
      <c r="AR199" s="19"/>
      <c r="AS199" s="19"/>
      <c r="AT199" s="47"/>
      <c r="AU199" s="47"/>
      <c r="AV199" s="47"/>
      <c r="AW199" s="47"/>
      <c r="AX199" s="19"/>
      <c r="AY199" s="19"/>
      <c r="AZ199" s="47"/>
      <c r="BA199" s="47"/>
      <c r="BB199" s="47"/>
      <c r="BC199" s="47"/>
      <c r="BD199" s="19"/>
      <c r="BE199" s="19"/>
      <c r="BF199" s="47"/>
      <c r="BG199" s="47"/>
      <c r="BH199" s="47"/>
      <c r="BI199" s="47"/>
      <c r="BJ199" s="19"/>
      <c r="BK199" s="19"/>
      <c r="BL199" s="47"/>
      <c r="BM199" s="47"/>
      <c r="BN199" s="47"/>
      <c r="BO199" s="47"/>
      <c r="BP199" s="19"/>
      <c r="BQ199" s="19"/>
      <c r="BR199" s="47"/>
      <c r="BS199" s="47"/>
      <c r="BT199" s="47"/>
      <c r="BU199" s="47"/>
      <c r="BV199" s="19"/>
      <c r="BW199" s="19"/>
      <c r="BX199" s="47"/>
      <c r="BY199" s="47"/>
      <c r="BZ199" s="47"/>
      <c r="CA199" s="47"/>
      <c r="CB199" s="19"/>
      <c r="CC199" s="19"/>
      <c r="CD199" s="47"/>
      <c r="CE199" s="47"/>
      <c r="CF199" s="47"/>
      <c r="CG199" s="47"/>
      <c r="CH199" s="19"/>
      <c r="CI199" s="19"/>
      <c r="CJ199" s="47"/>
      <c r="CK199" s="47"/>
      <c r="CL199" s="47"/>
      <c r="CM199" s="47"/>
      <c r="CN199" s="19"/>
      <c r="CO199" s="19"/>
      <c r="CP199" s="47"/>
      <c r="CQ199" s="47">
        <f t="shared" si="16"/>
        <v>0</v>
      </c>
      <c r="CR199" s="47"/>
    </row>
    <row r="200" spans="2:96">
      <c r="B200" s="19">
        <v>1008204</v>
      </c>
      <c r="C200" s="19" t="s">
        <v>495</v>
      </c>
      <c r="D200" s="65" t="s">
        <v>412</v>
      </c>
      <c r="E200" s="47"/>
      <c r="F200" s="47"/>
      <c r="G200" s="47"/>
      <c r="H200" s="19"/>
      <c r="I200" s="19"/>
      <c r="J200" s="47"/>
      <c r="K200" s="47"/>
      <c r="L200" s="47"/>
      <c r="M200" s="47"/>
      <c r="N200" s="19"/>
      <c r="O200" s="19"/>
      <c r="P200" s="47"/>
      <c r="Q200" s="47"/>
      <c r="R200" s="47"/>
      <c r="S200" s="47"/>
      <c r="T200" s="19"/>
      <c r="U200" s="19"/>
      <c r="V200" s="47"/>
      <c r="W200" s="47"/>
      <c r="X200" s="47"/>
      <c r="Y200" s="47"/>
      <c r="Z200" s="19"/>
      <c r="AA200" s="19"/>
      <c r="AB200" s="47"/>
      <c r="AC200" s="47"/>
      <c r="AD200" s="47"/>
      <c r="AE200" s="47"/>
      <c r="AF200" s="19"/>
      <c r="AG200" s="19"/>
      <c r="AH200" s="47"/>
      <c r="AI200" s="47"/>
      <c r="AJ200" s="47"/>
      <c r="AK200" s="47"/>
      <c r="AL200" s="19"/>
      <c r="AM200" s="19"/>
      <c r="AN200" s="47"/>
      <c r="AO200" s="47"/>
      <c r="AP200" s="47"/>
      <c r="AQ200" s="47"/>
      <c r="AR200" s="19"/>
      <c r="AS200" s="19"/>
      <c r="AT200" s="47"/>
      <c r="AU200" s="47"/>
      <c r="AV200" s="47"/>
      <c r="AW200" s="47"/>
      <c r="AX200" s="19"/>
      <c r="AY200" s="19"/>
      <c r="AZ200" s="47"/>
      <c r="BA200" s="47"/>
      <c r="BB200" s="47"/>
      <c r="BC200" s="47"/>
      <c r="BD200" s="19"/>
      <c r="BE200" s="19"/>
      <c r="BF200" s="47"/>
      <c r="BG200" s="47"/>
      <c r="BH200" s="47"/>
      <c r="BI200" s="47"/>
      <c r="BJ200" s="19"/>
      <c r="BK200" s="19"/>
      <c r="BL200" s="47"/>
      <c r="BM200" s="47"/>
      <c r="BN200" s="47"/>
      <c r="BO200" s="47"/>
      <c r="BP200" s="19"/>
      <c r="BQ200" s="19"/>
      <c r="BR200" s="47"/>
      <c r="BS200" s="47"/>
      <c r="BT200" s="47"/>
      <c r="BU200" s="47"/>
      <c r="BV200" s="19"/>
      <c r="BW200" s="19"/>
      <c r="BX200" s="47"/>
      <c r="BY200" s="47"/>
      <c r="BZ200" s="47"/>
      <c r="CA200" s="47"/>
      <c r="CB200" s="19"/>
      <c r="CC200" s="19"/>
      <c r="CD200" s="47"/>
      <c r="CE200" s="47"/>
      <c r="CF200" s="47"/>
      <c r="CG200" s="47"/>
      <c r="CH200" s="19"/>
      <c r="CI200" s="19"/>
      <c r="CJ200" s="47"/>
      <c r="CK200" s="47"/>
      <c r="CL200" s="47"/>
      <c r="CM200" s="47"/>
      <c r="CN200" s="19"/>
      <c r="CO200" s="19"/>
      <c r="CP200" s="47"/>
      <c r="CQ200" s="47">
        <f t="shared" si="16"/>
        <v>0</v>
      </c>
      <c r="CR200" s="47"/>
    </row>
    <row r="201" spans="2:96">
      <c r="B201" s="19">
        <v>2005200</v>
      </c>
      <c r="C201" s="19" t="s">
        <v>496</v>
      </c>
      <c r="D201" s="65" t="s">
        <v>412</v>
      </c>
      <c r="E201" s="47"/>
      <c r="F201" s="47"/>
      <c r="G201" s="47"/>
      <c r="H201" s="19"/>
      <c r="I201" s="19"/>
      <c r="J201" s="47"/>
      <c r="K201" s="47"/>
      <c r="L201" s="47"/>
      <c r="M201" s="47"/>
      <c r="N201" s="19"/>
      <c r="O201" s="19"/>
      <c r="P201" s="47"/>
      <c r="Q201" s="47"/>
      <c r="R201" s="47"/>
      <c r="S201" s="47"/>
      <c r="T201" s="19"/>
      <c r="U201" s="19"/>
      <c r="V201" s="47"/>
      <c r="W201" s="47"/>
      <c r="X201" s="47"/>
      <c r="Y201" s="47"/>
      <c r="Z201" s="19"/>
      <c r="AA201" s="19"/>
      <c r="AB201" s="47"/>
      <c r="AC201" s="47"/>
      <c r="AD201" s="47"/>
      <c r="AE201" s="47"/>
      <c r="AF201" s="19"/>
      <c r="AG201" s="19"/>
      <c r="AH201" s="47"/>
      <c r="AI201" s="47"/>
      <c r="AJ201" s="47"/>
      <c r="AK201" s="47"/>
      <c r="AL201" s="19"/>
      <c r="AM201" s="19"/>
      <c r="AN201" s="47"/>
      <c r="AO201" s="47"/>
      <c r="AP201" s="47"/>
      <c r="AQ201" s="47"/>
      <c r="AR201" s="19"/>
      <c r="AS201" s="19"/>
      <c r="AT201" s="47"/>
      <c r="AU201" s="47"/>
      <c r="AV201" s="47"/>
      <c r="AW201" s="47"/>
      <c r="AX201" s="19"/>
      <c r="AY201" s="19"/>
      <c r="AZ201" s="47"/>
      <c r="BA201" s="47"/>
      <c r="BB201" s="47"/>
      <c r="BC201" s="47"/>
      <c r="BD201" s="19"/>
      <c r="BE201" s="19"/>
      <c r="BF201" s="47"/>
      <c r="BG201" s="47"/>
      <c r="BH201" s="47"/>
      <c r="BI201" s="47"/>
      <c r="BJ201" s="19"/>
      <c r="BK201" s="19"/>
      <c r="BL201" s="47"/>
      <c r="BM201" s="47"/>
      <c r="BN201" s="47"/>
      <c r="BO201" s="47"/>
      <c r="BP201" s="19"/>
      <c r="BQ201" s="19"/>
      <c r="BR201" s="47"/>
      <c r="BS201" s="47"/>
      <c r="BT201" s="47"/>
      <c r="BU201" s="47"/>
      <c r="BV201" s="19"/>
      <c r="BW201" s="19"/>
      <c r="BX201" s="47"/>
      <c r="BY201" s="47"/>
      <c r="BZ201" s="47"/>
      <c r="CA201" s="47"/>
      <c r="CB201" s="19"/>
      <c r="CC201" s="19"/>
      <c r="CD201" s="47"/>
      <c r="CE201" s="47"/>
      <c r="CF201" s="47"/>
      <c r="CG201" s="47"/>
      <c r="CH201" s="19"/>
      <c r="CI201" s="19"/>
      <c r="CJ201" s="47"/>
      <c r="CK201" s="47"/>
      <c r="CL201" s="47"/>
      <c r="CM201" s="47"/>
      <c r="CN201" s="19"/>
      <c r="CO201" s="19"/>
      <c r="CP201" s="47"/>
      <c r="CQ201" s="47">
        <f t="shared" si="16"/>
        <v>0</v>
      </c>
      <c r="CR201" s="47"/>
    </row>
    <row r="202" spans="2:96">
      <c r="B202" s="19">
        <v>1007986</v>
      </c>
      <c r="C202" s="19" t="s">
        <v>497</v>
      </c>
      <c r="D202" s="65" t="s">
        <v>498</v>
      </c>
      <c r="E202" s="47"/>
      <c r="F202" s="47"/>
      <c r="G202" s="47"/>
      <c r="H202" s="19"/>
      <c r="I202" s="19"/>
      <c r="J202" s="47"/>
      <c r="K202" s="47"/>
      <c r="L202" s="47"/>
      <c r="M202" s="47"/>
      <c r="N202" s="19"/>
      <c r="O202" s="19"/>
      <c r="P202" s="47"/>
      <c r="Q202" s="47"/>
      <c r="R202" s="47"/>
      <c r="S202" s="47"/>
      <c r="T202" s="19"/>
      <c r="U202" s="19"/>
      <c r="V202" s="47"/>
      <c r="W202" s="47"/>
      <c r="X202" s="47"/>
      <c r="Y202" s="47"/>
      <c r="Z202" s="19"/>
      <c r="AA202" s="19"/>
      <c r="AB202" s="47"/>
      <c r="AC202" s="47"/>
      <c r="AD202" s="47"/>
      <c r="AE202" s="47"/>
      <c r="AF202" s="19"/>
      <c r="AG202" s="19"/>
      <c r="AH202" s="47"/>
      <c r="AI202" s="47"/>
      <c r="AJ202" s="47"/>
      <c r="AK202" s="47"/>
      <c r="AL202" s="19"/>
      <c r="AM202" s="19"/>
      <c r="AN202" s="47"/>
      <c r="AO202" s="47"/>
      <c r="AP202" s="47"/>
      <c r="AQ202" s="47"/>
      <c r="AR202" s="19"/>
      <c r="AS202" s="19"/>
      <c r="AT202" s="47"/>
      <c r="AU202" s="47"/>
      <c r="AV202" s="47"/>
      <c r="AW202" s="47"/>
      <c r="AX202" s="19"/>
      <c r="AY202" s="19"/>
      <c r="AZ202" s="47"/>
      <c r="BA202" s="47"/>
      <c r="BB202" s="47"/>
      <c r="BC202" s="47"/>
      <c r="BD202" s="19"/>
      <c r="BE202" s="19"/>
      <c r="BF202" s="47"/>
      <c r="BG202" s="47"/>
      <c r="BH202" s="47"/>
      <c r="BI202" s="47"/>
      <c r="BJ202" s="19"/>
      <c r="BK202" s="19"/>
      <c r="BL202" s="47"/>
      <c r="BM202" s="47"/>
      <c r="BN202" s="47"/>
      <c r="BO202" s="47"/>
      <c r="BP202" s="19"/>
      <c r="BQ202" s="19"/>
      <c r="BR202" s="47"/>
      <c r="BS202" s="47"/>
      <c r="BT202" s="47"/>
      <c r="BU202" s="47"/>
      <c r="BV202" s="19"/>
      <c r="BW202" s="19"/>
      <c r="BX202" s="47"/>
      <c r="BY202" s="47"/>
      <c r="BZ202" s="47"/>
      <c r="CA202" s="47"/>
      <c r="CB202" s="19"/>
      <c r="CC202" s="19"/>
      <c r="CD202" s="47"/>
      <c r="CE202" s="47"/>
      <c r="CF202" s="47"/>
      <c r="CG202" s="47"/>
      <c r="CH202" s="19"/>
      <c r="CI202" s="19"/>
      <c r="CJ202" s="47"/>
      <c r="CK202" s="47"/>
      <c r="CL202" s="47"/>
      <c r="CM202" s="47"/>
      <c r="CN202" s="19"/>
      <c r="CO202" s="19"/>
      <c r="CP202" s="47"/>
      <c r="CQ202" s="47">
        <f t="shared" si="16"/>
        <v>0</v>
      </c>
      <c r="CR202" s="47"/>
    </row>
    <row r="203" spans="2:96">
      <c r="B203" s="19">
        <v>2007669</v>
      </c>
      <c r="C203" s="19" t="s">
        <v>499</v>
      </c>
      <c r="D203" s="65" t="s">
        <v>412</v>
      </c>
      <c r="E203" s="47"/>
      <c r="F203" s="47"/>
      <c r="G203" s="47"/>
      <c r="H203" s="19"/>
      <c r="I203" s="19"/>
      <c r="J203" s="47"/>
      <c r="K203" s="47"/>
      <c r="L203" s="47"/>
      <c r="M203" s="47"/>
      <c r="N203" s="19"/>
      <c r="O203" s="19"/>
      <c r="P203" s="47"/>
      <c r="Q203" s="47"/>
      <c r="R203" s="47"/>
      <c r="S203" s="47"/>
      <c r="T203" s="19"/>
      <c r="U203" s="19"/>
      <c r="V203" s="47"/>
      <c r="W203" s="47"/>
      <c r="X203" s="47"/>
      <c r="Y203" s="47"/>
      <c r="Z203" s="19"/>
      <c r="AA203" s="19"/>
      <c r="AB203" s="47"/>
      <c r="AC203" s="47"/>
      <c r="AD203" s="47"/>
      <c r="AE203" s="47"/>
      <c r="AF203" s="19"/>
      <c r="AG203" s="19"/>
      <c r="AH203" s="47"/>
      <c r="AI203" s="47"/>
      <c r="AJ203" s="47"/>
      <c r="AK203" s="47"/>
      <c r="AL203" s="19"/>
      <c r="AM203" s="19"/>
      <c r="AN203" s="47"/>
      <c r="AO203" s="47"/>
      <c r="AP203" s="47"/>
      <c r="AQ203" s="47"/>
      <c r="AR203" s="19"/>
      <c r="AS203" s="19"/>
      <c r="AT203" s="47"/>
      <c r="AU203" s="47"/>
      <c r="AV203" s="47"/>
      <c r="AW203" s="47"/>
      <c r="AX203" s="19"/>
      <c r="AY203" s="19"/>
      <c r="AZ203" s="47"/>
      <c r="BA203" s="47"/>
      <c r="BB203" s="47"/>
      <c r="BC203" s="47"/>
      <c r="BD203" s="19"/>
      <c r="BE203" s="19"/>
      <c r="BF203" s="47"/>
      <c r="BG203" s="47"/>
      <c r="BH203" s="47"/>
      <c r="BI203" s="47"/>
      <c r="BJ203" s="19"/>
      <c r="BK203" s="19"/>
      <c r="BL203" s="47"/>
      <c r="BM203" s="47"/>
      <c r="BN203" s="47"/>
      <c r="BO203" s="47"/>
      <c r="BP203" s="19"/>
      <c r="BQ203" s="19"/>
      <c r="BR203" s="47"/>
      <c r="BS203" s="47"/>
      <c r="BT203" s="47"/>
      <c r="BU203" s="47"/>
      <c r="BV203" s="19"/>
      <c r="BW203" s="19"/>
      <c r="BX203" s="47"/>
      <c r="BY203" s="47"/>
      <c r="BZ203" s="47"/>
      <c r="CA203" s="47"/>
      <c r="CB203" s="19"/>
      <c r="CC203" s="19"/>
      <c r="CD203" s="47"/>
      <c r="CE203" s="47"/>
      <c r="CF203" s="47"/>
      <c r="CG203" s="47"/>
      <c r="CH203" s="19"/>
      <c r="CI203" s="19"/>
      <c r="CJ203" s="47"/>
      <c r="CK203" s="47"/>
      <c r="CL203" s="47"/>
      <c r="CM203" s="47"/>
      <c r="CN203" s="19"/>
      <c r="CO203" s="19"/>
      <c r="CP203" s="47"/>
      <c r="CQ203" s="47">
        <f t="shared" si="16"/>
        <v>0</v>
      </c>
      <c r="CR203" s="47"/>
    </row>
    <row r="204" spans="2:96">
      <c r="B204" s="19">
        <v>2005202</v>
      </c>
      <c r="C204" s="19" t="s">
        <v>500</v>
      </c>
      <c r="D204" s="65" t="s">
        <v>498</v>
      </c>
      <c r="E204" s="47"/>
      <c r="F204" s="47"/>
      <c r="G204" s="47"/>
      <c r="H204" s="19"/>
      <c r="I204" s="19"/>
      <c r="J204" s="47"/>
      <c r="K204" s="47"/>
      <c r="L204" s="47"/>
      <c r="M204" s="47"/>
      <c r="N204" s="19"/>
      <c r="O204" s="19"/>
      <c r="P204" s="47"/>
      <c r="Q204" s="47"/>
      <c r="R204" s="47"/>
      <c r="S204" s="47"/>
      <c r="T204" s="19"/>
      <c r="U204" s="19"/>
      <c r="V204" s="47"/>
      <c r="W204" s="47"/>
      <c r="X204" s="47"/>
      <c r="Y204" s="47"/>
      <c r="Z204" s="19"/>
      <c r="AA204" s="19"/>
      <c r="AB204" s="47"/>
      <c r="AC204" s="47"/>
      <c r="AD204" s="47"/>
      <c r="AE204" s="47"/>
      <c r="AF204" s="19"/>
      <c r="AG204" s="19"/>
      <c r="AH204" s="47"/>
      <c r="AI204" s="47"/>
      <c r="AJ204" s="47"/>
      <c r="AK204" s="47"/>
      <c r="AL204" s="19"/>
      <c r="AM204" s="19"/>
      <c r="AN204" s="47"/>
      <c r="AO204" s="47"/>
      <c r="AP204" s="47"/>
      <c r="AQ204" s="47"/>
      <c r="AR204" s="19"/>
      <c r="AS204" s="19"/>
      <c r="AT204" s="47"/>
      <c r="AU204" s="47"/>
      <c r="AV204" s="47"/>
      <c r="AW204" s="47"/>
      <c r="AX204" s="19"/>
      <c r="AY204" s="19"/>
      <c r="AZ204" s="47"/>
      <c r="BA204" s="47"/>
      <c r="BB204" s="47"/>
      <c r="BC204" s="47"/>
      <c r="BD204" s="19"/>
      <c r="BE204" s="19"/>
      <c r="BF204" s="47"/>
      <c r="BG204" s="47"/>
      <c r="BH204" s="47"/>
      <c r="BI204" s="47"/>
      <c r="BJ204" s="19"/>
      <c r="BK204" s="19"/>
      <c r="BL204" s="47"/>
      <c r="BM204" s="47"/>
      <c r="BN204" s="47"/>
      <c r="BO204" s="47"/>
      <c r="BP204" s="19"/>
      <c r="BQ204" s="19"/>
      <c r="BR204" s="47"/>
      <c r="BS204" s="47"/>
      <c r="BT204" s="47"/>
      <c r="BU204" s="47"/>
      <c r="BV204" s="19"/>
      <c r="BW204" s="19"/>
      <c r="BX204" s="47"/>
      <c r="BY204" s="47"/>
      <c r="BZ204" s="47"/>
      <c r="CA204" s="47"/>
      <c r="CB204" s="19"/>
      <c r="CC204" s="19"/>
      <c r="CD204" s="47"/>
      <c r="CE204" s="47"/>
      <c r="CF204" s="47"/>
      <c r="CG204" s="47"/>
      <c r="CH204" s="19"/>
      <c r="CI204" s="19"/>
      <c r="CJ204" s="47"/>
      <c r="CK204" s="47"/>
      <c r="CL204" s="47"/>
      <c r="CM204" s="47"/>
      <c r="CN204" s="19"/>
      <c r="CO204" s="19"/>
      <c r="CP204" s="47"/>
      <c r="CQ204" s="47">
        <f t="shared" si="16"/>
        <v>0</v>
      </c>
      <c r="CR204" s="47"/>
    </row>
    <row r="205" spans="2:96">
      <c r="B205" s="19">
        <v>2005348</v>
      </c>
      <c r="C205" s="19" t="s">
        <v>501</v>
      </c>
      <c r="D205" s="65" t="s">
        <v>436</v>
      </c>
      <c r="E205" s="47"/>
      <c r="F205" s="47"/>
      <c r="G205" s="47"/>
      <c r="H205" s="19"/>
      <c r="I205" s="19"/>
      <c r="J205" s="47"/>
      <c r="K205" s="47"/>
      <c r="L205" s="47"/>
      <c r="M205" s="47"/>
      <c r="N205" s="19"/>
      <c r="O205" s="19"/>
      <c r="P205" s="47"/>
      <c r="Q205" s="47"/>
      <c r="R205" s="47"/>
      <c r="S205" s="47"/>
      <c r="T205" s="19"/>
      <c r="U205" s="19"/>
      <c r="V205" s="47"/>
      <c r="W205" s="47"/>
      <c r="X205" s="47"/>
      <c r="Y205" s="47"/>
      <c r="Z205" s="19"/>
      <c r="AA205" s="19"/>
      <c r="AB205" s="47"/>
      <c r="AC205" s="47"/>
      <c r="AD205" s="47"/>
      <c r="AE205" s="47"/>
      <c r="AF205" s="19"/>
      <c r="AG205" s="19"/>
      <c r="AH205" s="47"/>
      <c r="AI205" s="47"/>
      <c r="AJ205" s="47"/>
      <c r="AK205" s="47"/>
      <c r="AL205" s="19"/>
      <c r="AM205" s="19"/>
      <c r="AN205" s="47"/>
      <c r="AO205" s="47"/>
      <c r="AP205" s="47"/>
      <c r="AQ205" s="47"/>
      <c r="AR205" s="19"/>
      <c r="AS205" s="19"/>
      <c r="AT205" s="47"/>
      <c r="AU205" s="47"/>
      <c r="AV205" s="47"/>
      <c r="AW205" s="47"/>
      <c r="AX205" s="19"/>
      <c r="AY205" s="19"/>
      <c r="AZ205" s="47"/>
      <c r="BA205" s="47"/>
      <c r="BB205" s="47"/>
      <c r="BC205" s="47"/>
      <c r="BD205" s="19"/>
      <c r="BE205" s="19"/>
      <c r="BF205" s="47"/>
      <c r="BG205" s="47"/>
      <c r="BH205" s="47"/>
      <c r="BI205" s="47"/>
      <c r="BJ205" s="19"/>
      <c r="BK205" s="19"/>
      <c r="BL205" s="47"/>
      <c r="BM205" s="47"/>
      <c r="BN205" s="47"/>
      <c r="BO205" s="47"/>
      <c r="BP205" s="19"/>
      <c r="BQ205" s="19"/>
      <c r="BR205" s="47"/>
      <c r="BS205" s="47"/>
      <c r="BT205" s="47"/>
      <c r="BU205" s="47"/>
      <c r="BV205" s="19"/>
      <c r="BW205" s="19"/>
      <c r="BX205" s="47"/>
      <c r="BY205" s="47"/>
      <c r="BZ205" s="47"/>
      <c r="CA205" s="47"/>
      <c r="CB205" s="19"/>
      <c r="CC205" s="19"/>
      <c r="CD205" s="47"/>
      <c r="CE205" s="47"/>
      <c r="CF205" s="47"/>
      <c r="CG205" s="47"/>
      <c r="CH205" s="19"/>
      <c r="CI205" s="19"/>
      <c r="CJ205" s="47"/>
      <c r="CK205" s="47"/>
      <c r="CL205" s="47"/>
      <c r="CM205" s="47"/>
      <c r="CN205" s="19"/>
      <c r="CO205" s="19"/>
      <c r="CP205" s="47"/>
      <c r="CQ205" s="47">
        <f t="shared" si="16"/>
        <v>0</v>
      </c>
      <c r="CR205" s="47"/>
    </row>
    <row r="206" spans="2:96">
      <c r="B206" s="19">
        <v>1008158</v>
      </c>
      <c r="C206" s="19" t="s">
        <v>502</v>
      </c>
      <c r="D206" s="65" t="s">
        <v>412</v>
      </c>
      <c r="E206" s="47"/>
      <c r="F206" s="47"/>
      <c r="G206" s="47"/>
      <c r="H206" s="19"/>
      <c r="I206" s="19"/>
      <c r="J206" s="47"/>
      <c r="K206" s="47"/>
      <c r="L206" s="47"/>
      <c r="M206" s="47"/>
      <c r="N206" s="19"/>
      <c r="O206" s="19"/>
      <c r="P206" s="47"/>
      <c r="Q206" s="47"/>
      <c r="R206" s="47"/>
      <c r="S206" s="47"/>
      <c r="T206" s="19"/>
      <c r="U206" s="19"/>
      <c r="V206" s="47"/>
      <c r="W206" s="47"/>
      <c r="X206" s="47"/>
      <c r="Y206" s="47"/>
      <c r="Z206" s="19"/>
      <c r="AA206" s="19"/>
      <c r="AB206" s="47"/>
      <c r="AC206" s="47"/>
      <c r="AD206" s="47"/>
      <c r="AE206" s="47"/>
      <c r="AF206" s="19"/>
      <c r="AG206" s="19"/>
      <c r="AH206" s="47"/>
      <c r="AI206" s="47"/>
      <c r="AJ206" s="47"/>
      <c r="AK206" s="47"/>
      <c r="AL206" s="19"/>
      <c r="AM206" s="19"/>
      <c r="AN206" s="47"/>
      <c r="AO206" s="47"/>
      <c r="AP206" s="47"/>
      <c r="AQ206" s="47"/>
      <c r="AR206" s="19"/>
      <c r="AS206" s="19"/>
      <c r="AT206" s="47"/>
      <c r="AU206" s="47"/>
      <c r="AV206" s="47"/>
      <c r="AW206" s="47"/>
      <c r="AX206" s="19"/>
      <c r="AY206" s="19"/>
      <c r="AZ206" s="47"/>
      <c r="BA206" s="47"/>
      <c r="BB206" s="47"/>
      <c r="BC206" s="47"/>
      <c r="BD206" s="19"/>
      <c r="BE206" s="19"/>
      <c r="BF206" s="47"/>
      <c r="BG206" s="47"/>
      <c r="BH206" s="47"/>
      <c r="BI206" s="47"/>
      <c r="BJ206" s="19"/>
      <c r="BK206" s="19"/>
      <c r="BL206" s="47"/>
      <c r="BM206" s="47"/>
      <c r="BN206" s="47"/>
      <c r="BO206" s="47"/>
      <c r="BP206" s="19"/>
      <c r="BQ206" s="19"/>
      <c r="BR206" s="47"/>
      <c r="BS206" s="47"/>
      <c r="BT206" s="47"/>
      <c r="BU206" s="47"/>
      <c r="BV206" s="19"/>
      <c r="BW206" s="19"/>
      <c r="BX206" s="47"/>
      <c r="BY206" s="47"/>
      <c r="BZ206" s="47"/>
      <c r="CA206" s="47"/>
      <c r="CB206" s="19"/>
      <c r="CC206" s="19"/>
      <c r="CD206" s="47"/>
      <c r="CE206" s="47"/>
      <c r="CF206" s="47"/>
      <c r="CG206" s="47"/>
      <c r="CH206" s="19"/>
      <c r="CI206" s="19"/>
      <c r="CJ206" s="47"/>
      <c r="CK206" s="47"/>
      <c r="CL206" s="47"/>
      <c r="CM206" s="47"/>
      <c r="CN206" s="19"/>
      <c r="CO206" s="19"/>
      <c r="CP206" s="47"/>
      <c r="CQ206" s="47">
        <f t="shared" si="16"/>
        <v>0</v>
      </c>
      <c r="CR206" s="47"/>
    </row>
    <row r="207" spans="2:96">
      <c r="B207" s="19">
        <v>2005214</v>
      </c>
      <c r="C207" s="19" t="s">
        <v>503</v>
      </c>
      <c r="D207" s="65" t="s">
        <v>412</v>
      </c>
      <c r="E207" s="47"/>
      <c r="F207" s="47"/>
      <c r="G207" s="47"/>
      <c r="H207" s="19"/>
      <c r="I207" s="19"/>
      <c r="J207" s="47"/>
      <c r="K207" s="47"/>
      <c r="L207" s="47"/>
      <c r="M207" s="47"/>
      <c r="N207" s="19"/>
      <c r="O207" s="19"/>
      <c r="P207" s="47"/>
      <c r="Q207" s="47"/>
      <c r="R207" s="47"/>
      <c r="S207" s="47"/>
      <c r="T207" s="19"/>
      <c r="U207" s="19"/>
      <c r="V207" s="47"/>
      <c r="W207" s="47"/>
      <c r="X207" s="47"/>
      <c r="Y207" s="47"/>
      <c r="Z207" s="19"/>
      <c r="AA207" s="19"/>
      <c r="AB207" s="47"/>
      <c r="AC207" s="47"/>
      <c r="AD207" s="47"/>
      <c r="AE207" s="47"/>
      <c r="AF207" s="19"/>
      <c r="AG207" s="19"/>
      <c r="AH207" s="47"/>
      <c r="AI207" s="47"/>
      <c r="AJ207" s="47"/>
      <c r="AK207" s="47"/>
      <c r="AL207" s="19"/>
      <c r="AM207" s="19"/>
      <c r="AN207" s="47"/>
      <c r="AO207" s="47"/>
      <c r="AP207" s="47"/>
      <c r="AQ207" s="47"/>
      <c r="AR207" s="19"/>
      <c r="AS207" s="19"/>
      <c r="AT207" s="47"/>
      <c r="AU207" s="47"/>
      <c r="AV207" s="47"/>
      <c r="AW207" s="47"/>
      <c r="AX207" s="19"/>
      <c r="AY207" s="19"/>
      <c r="AZ207" s="47"/>
      <c r="BA207" s="47"/>
      <c r="BB207" s="47"/>
      <c r="BC207" s="47"/>
      <c r="BD207" s="19"/>
      <c r="BE207" s="19"/>
      <c r="BF207" s="47"/>
      <c r="BG207" s="47"/>
      <c r="BH207" s="47"/>
      <c r="BI207" s="47"/>
      <c r="BJ207" s="19"/>
      <c r="BK207" s="19"/>
      <c r="BL207" s="47"/>
      <c r="BM207" s="47"/>
      <c r="BN207" s="47"/>
      <c r="BO207" s="47"/>
      <c r="BP207" s="19"/>
      <c r="BQ207" s="19"/>
      <c r="BR207" s="47"/>
      <c r="BS207" s="47"/>
      <c r="BT207" s="47"/>
      <c r="BU207" s="47"/>
      <c r="BV207" s="19"/>
      <c r="BW207" s="19"/>
      <c r="BX207" s="47"/>
      <c r="BY207" s="47"/>
      <c r="BZ207" s="47"/>
      <c r="CA207" s="47"/>
      <c r="CB207" s="19"/>
      <c r="CC207" s="19"/>
      <c r="CD207" s="47"/>
      <c r="CE207" s="47"/>
      <c r="CF207" s="47"/>
      <c r="CG207" s="47"/>
      <c r="CH207" s="19"/>
      <c r="CI207" s="19"/>
      <c r="CJ207" s="47"/>
      <c r="CK207" s="47"/>
      <c r="CL207" s="47"/>
      <c r="CM207" s="47"/>
      <c r="CN207" s="19"/>
      <c r="CO207" s="19"/>
      <c r="CP207" s="47"/>
      <c r="CQ207" s="47">
        <f t="shared" si="16"/>
        <v>0</v>
      </c>
      <c r="CR207" s="47"/>
    </row>
    <row r="208" spans="2:96">
      <c r="B208" s="19">
        <v>2005333</v>
      </c>
      <c r="C208" s="19" t="s">
        <v>504</v>
      </c>
      <c r="D208" s="65" t="s">
        <v>409</v>
      </c>
      <c r="E208" s="47"/>
      <c r="F208" s="47"/>
      <c r="G208" s="47"/>
      <c r="H208" s="19"/>
      <c r="I208" s="19"/>
      <c r="J208" s="47"/>
      <c r="K208" s="47"/>
      <c r="L208" s="47"/>
      <c r="M208" s="47"/>
      <c r="N208" s="19"/>
      <c r="O208" s="19"/>
      <c r="P208" s="47"/>
      <c r="Q208" s="47"/>
      <c r="R208" s="47"/>
      <c r="S208" s="47"/>
      <c r="T208" s="19"/>
      <c r="U208" s="19"/>
      <c r="V208" s="47"/>
      <c r="W208" s="47"/>
      <c r="X208" s="47"/>
      <c r="Y208" s="47"/>
      <c r="Z208" s="19"/>
      <c r="AA208" s="19"/>
      <c r="AB208" s="47"/>
      <c r="AC208" s="47"/>
      <c r="AD208" s="47"/>
      <c r="AE208" s="47"/>
      <c r="AF208" s="19"/>
      <c r="AG208" s="19"/>
      <c r="AH208" s="47"/>
      <c r="AI208" s="47"/>
      <c r="AJ208" s="47"/>
      <c r="AK208" s="47"/>
      <c r="AL208" s="19"/>
      <c r="AM208" s="19"/>
      <c r="AN208" s="47"/>
      <c r="AO208" s="47"/>
      <c r="AP208" s="47"/>
      <c r="AQ208" s="47"/>
      <c r="AR208" s="19"/>
      <c r="AS208" s="19"/>
      <c r="AT208" s="47"/>
      <c r="AU208" s="47"/>
      <c r="AV208" s="47"/>
      <c r="AW208" s="47"/>
      <c r="AX208" s="19"/>
      <c r="AY208" s="19"/>
      <c r="AZ208" s="47"/>
      <c r="BA208" s="47"/>
      <c r="BB208" s="47"/>
      <c r="BC208" s="47"/>
      <c r="BD208" s="19"/>
      <c r="BE208" s="19"/>
      <c r="BF208" s="47"/>
      <c r="BG208" s="47"/>
      <c r="BH208" s="47"/>
      <c r="BI208" s="47"/>
      <c r="BJ208" s="19"/>
      <c r="BK208" s="19"/>
      <c r="BL208" s="47"/>
      <c r="BM208" s="47"/>
      <c r="BN208" s="47"/>
      <c r="BO208" s="47"/>
      <c r="BP208" s="19"/>
      <c r="BQ208" s="19"/>
      <c r="BR208" s="47"/>
      <c r="BS208" s="47"/>
      <c r="BT208" s="47"/>
      <c r="BU208" s="47"/>
      <c r="BV208" s="19"/>
      <c r="BW208" s="19"/>
      <c r="BX208" s="47"/>
      <c r="BY208" s="47"/>
      <c r="BZ208" s="47"/>
      <c r="CA208" s="47"/>
      <c r="CB208" s="19"/>
      <c r="CC208" s="19"/>
      <c r="CD208" s="47"/>
      <c r="CE208" s="47"/>
      <c r="CF208" s="47"/>
      <c r="CG208" s="47"/>
      <c r="CH208" s="19"/>
      <c r="CI208" s="19"/>
      <c r="CJ208" s="47"/>
      <c r="CK208" s="47"/>
      <c r="CL208" s="47"/>
      <c r="CM208" s="47"/>
      <c r="CN208" s="19"/>
      <c r="CO208" s="19"/>
      <c r="CP208" s="47"/>
      <c r="CQ208" s="47">
        <f t="shared" si="16"/>
        <v>0</v>
      </c>
      <c r="CR208" s="47"/>
    </row>
    <row r="209" spans="2:96">
      <c r="B209" s="19">
        <v>2005215</v>
      </c>
      <c r="C209" s="19" t="s">
        <v>505</v>
      </c>
      <c r="D209" s="65" t="s">
        <v>409</v>
      </c>
      <c r="E209" s="47"/>
      <c r="F209" s="47"/>
      <c r="G209" s="47"/>
      <c r="H209" s="19"/>
      <c r="I209" s="19"/>
      <c r="J209" s="47"/>
      <c r="K209" s="47"/>
      <c r="L209" s="47"/>
      <c r="M209" s="47"/>
      <c r="N209" s="19"/>
      <c r="O209" s="19"/>
      <c r="P209" s="47"/>
      <c r="Q209" s="47"/>
      <c r="R209" s="47"/>
      <c r="S209" s="47"/>
      <c r="T209" s="19"/>
      <c r="U209" s="19"/>
      <c r="V209" s="47"/>
      <c r="W209" s="47"/>
      <c r="X209" s="47"/>
      <c r="Y209" s="47"/>
      <c r="Z209" s="19"/>
      <c r="AA209" s="19"/>
      <c r="AB209" s="47"/>
      <c r="AC209" s="47"/>
      <c r="AD209" s="47"/>
      <c r="AE209" s="47"/>
      <c r="AF209" s="19"/>
      <c r="AG209" s="19"/>
      <c r="AH209" s="47"/>
      <c r="AI209" s="47"/>
      <c r="AJ209" s="47"/>
      <c r="AK209" s="47"/>
      <c r="AL209" s="19"/>
      <c r="AM209" s="19"/>
      <c r="AN209" s="47"/>
      <c r="AO209" s="47"/>
      <c r="AP209" s="47"/>
      <c r="AQ209" s="47"/>
      <c r="AR209" s="19"/>
      <c r="AS209" s="19"/>
      <c r="AT209" s="47"/>
      <c r="AU209" s="47"/>
      <c r="AV209" s="47"/>
      <c r="AW209" s="47"/>
      <c r="AX209" s="19"/>
      <c r="AY209" s="19"/>
      <c r="AZ209" s="47"/>
      <c r="BA209" s="47"/>
      <c r="BB209" s="47"/>
      <c r="BC209" s="47"/>
      <c r="BD209" s="19"/>
      <c r="BE209" s="19"/>
      <c r="BF209" s="47"/>
      <c r="BG209" s="47"/>
      <c r="BH209" s="47"/>
      <c r="BI209" s="47"/>
      <c r="BJ209" s="19"/>
      <c r="BK209" s="19"/>
      <c r="BL209" s="47"/>
      <c r="BM209" s="47"/>
      <c r="BN209" s="47"/>
      <c r="BO209" s="47"/>
      <c r="BP209" s="19"/>
      <c r="BQ209" s="19"/>
      <c r="BR209" s="47"/>
      <c r="BS209" s="47"/>
      <c r="BT209" s="47"/>
      <c r="BU209" s="47"/>
      <c r="BV209" s="19"/>
      <c r="BW209" s="19"/>
      <c r="BX209" s="47"/>
      <c r="BY209" s="47"/>
      <c r="BZ209" s="47"/>
      <c r="CA209" s="47"/>
      <c r="CB209" s="19"/>
      <c r="CC209" s="19"/>
      <c r="CD209" s="47"/>
      <c r="CE209" s="47"/>
      <c r="CF209" s="47"/>
      <c r="CG209" s="47"/>
      <c r="CH209" s="19"/>
      <c r="CI209" s="19"/>
      <c r="CJ209" s="47"/>
      <c r="CK209" s="47"/>
      <c r="CL209" s="47"/>
      <c r="CM209" s="47"/>
      <c r="CN209" s="19"/>
      <c r="CO209" s="19"/>
      <c r="CP209" s="47"/>
      <c r="CQ209" s="47">
        <f t="shared" si="16"/>
        <v>0</v>
      </c>
      <c r="CR209" s="47"/>
    </row>
    <row r="210" spans="2:96">
      <c r="B210" s="19">
        <v>2005222</v>
      </c>
      <c r="C210" s="19" t="s">
        <v>506</v>
      </c>
      <c r="D210" s="65" t="s">
        <v>409</v>
      </c>
      <c r="E210" s="47"/>
      <c r="F210" s="47"/>
      <c r="G210" s="47"/>
      <c r="H210" s="19"/>
      <c r="I210" s="19"/>
      <c r="J210" s="47"/>
      <c r="K210" s="47"/>
      <c r="L210" s="47"/>
      <c r="M210" s="47"/>
      <c r="N210" s="19"/>
      <c r="O210" s="19"/>
      <c r="P210" s="47"/>
      <c r="Q210" s="47"/>
      <c r="R210" s="47"/>
      <c r="S210" s="47"/>
      <c r="T210" s="19"/>
      <c r="U210" s="19"/>
      <c r="V210" s="47"/>
      <c r="W210" s="47"/>
      <c r="X210" s="47"/>
      <c r="Y210" s="47"/>
      <c r="Z210" s="19"/>
      <c r="AA210" s="19"/>
      <c r="AB210" s="47"/>
      <c r="AC210" s="47"/>
      <c r="AD210" s="47"/>
      <c r="AE210" s="47"/>
      <c r="AF210" s="19"/>
      <c r="AG210" s="19"/>
      <c r="AH210" s="47"/>
      <c r="AI210" s="47"/>
      <c r="AJ210" s="47"/>
      <c r="AK210" s="47"/>
      <c r="AL210" s="19"/>
      <c r="AM210" s="19"/>
      <c r="AN210" s="47"/>
      <c r="AO210" s="47"/>
      <c r="AP210" s="47"/>
      <c r="AQ210" s="47"/>
      <c r="AR210" s="19"/>
      <c r="AS210" s="19"/>
      <c r="AT210" s="47"/>
      <c r="AU210" s="47"/>
      <c r="AV210" s="47"/>
      <c r="AW210" s="47"/>
      <c r="AX210" s="19"/>
      <c r="AY210" s="19"/>
      <c r="AZ210" s="47"/>
      <c r="BA210" s="47"/>
      <c r="BB210" s="47"/>
      <c r="BC210" s="47"/>
      <c r="BD210" s="19"/>
      <c r="BE210" s="19"/>
      <c r="BF210" s="47"/>
      <c r="BG210" s="47"/>
      <c r="BH210" s="47"/>
      <c r="BI210" s="47"/>
      <c r="BJ210" s="19"/>
      <c r="BK210" s="19"/>
      <c r="BL210" s="47"/>
      <c r="BM210" s="47"/>
      <c r="BN210" s="47"/>
      <c r="BO210" s="47"/>
      <c r="BP210" s="19"/>
      <c r="BQ210" s="19"/>
      <c r="BR210" s="47"/>
      <c r="BS210" s="47"/>
      <c r="BT210" s="47"/>
      <c r="BU210" s="47"/>
      <c r="BV210" s="19"/>
      <c r="BW210" s="19"/>
      <c r="BX210" s="47"/>
      <c r="BY210" s="47"/>
      <c r="BZ210" s="47"/>
      <c r="CA210" s="47"/>
      <c r="CB210" s="19"/>
      <c r="CC210" s="19"/>
      <c r="CD210" s="47"/>
      <c r="CE210" s="47"/>
      <c r="CF210" s="47"/>
      <c r="CG210" s="47"/>
      <c r="CH210" s="19"/>
      <c r="CI210" s="19"/>
      <c r="CJ210" s="47"/>
      <c r="CK210" s="47"/>
      <c r="CL210" s="47"/>
      <c r="CM210" s="47"/>
      <c r="CN210" s="19"/>
      <c r="CO210" s="19"/>
      <c r="CP210" s="47"/>
      <c r="CQ210" s="47">
        <f t="shared" si="16"/>
        <v>0</v>
      </c>
      <c r="CR210" s="47"/>
    </row>
    <row r="211" spans="2:96">
      <c r="B211" s="19">
        <v>2005090</v>
      </c>
      <c r="C211" s="19" t="s">
        <v>507</v>
      </c>
      <c r="D211" s="65" t="s">
        <v>409</v>
      </c>
      <c r="E211" s="47"/>
      <c r="F211" s="47"/>
      <c r="G211" s="47"/>
      <c r="H211" s="19"/>
      <c r="I211" s="19"/>
      <c r="J211" s="47"/>
      <c r="K211" s="47"/>
      <c r="L211" s="47"/>
      <c r="M211" s="47"/>
      <c r="N211" s="19"/>
      <c r="O211" s="19"/>
      <c r="P211" s="47"/>
      <c r="Q211" s="47"/>
      <c r="R211" s="47"/>
      <c r="S211" s="47"/>
      <c r="T211" s="19"/>
      <c r="U211" s="19"/>
      <c r="V211" s="47"/>
      <c r="W211" s="47"/>
      <c r="X211" s="47"/>
      <c r="Y211" s="47"/>
      <c r="Z211" s="19"/>
      <c r="AA211" s="19"/>
      <c r="AB211" s="47"/>
      <c r="AC211" s="47"/>
      <c r="AD211" s="47"/>
      <c r="AE211" s="47"/>
      <c r="AF211" s="19"/>
      <c r="AG211" s="19"/>
      <c r="AH211" s="47"/>
      <c r="AI211" s="47"/>
      <c r="AJ211" s="47"/>
      <c r="AK211" s="47"/>
      <c r="AL211" s="19"/>
      <c r="AM211" s="19"/>
      <c r="AN211" s="47"/>
      <c r="AO211" s="47"/>
      <c r="AP211" s="47"/>
      <c r="AQ211" s="47"/>
      <c r="AR211" s="19"/>
      <c r="AS211" s="19"/>
      <c r="AT211" s="47"/>
      <c r="AU211" s="47"/>
      <c r="AV211" s="47"/>
      <c r="AW211" s="47"/>
      <c r="AX211" s="19"/>
      <c r="AY211" s="19"/>
      <c r="AZ211" s="47"/>
      <c r="BA211" s="47"/>
      <c r="BB211" s="47"/>
      <c r="BC211" s="47"/>
      <c r="BD211" s="19"/>
      <c r="BE211" s="19"/>
      <c r="BF211" s="47"/>
      <c r="BG211" s="47"/>
      <c r="BH211" s="47"/>
      <c r="BI211" s="47"/>
      <c r="BJ211" s="19"/>
      <c r="BK211" s="19"/>
      <c r="BL211" s="47"/>
      <c r="BM211" s="47"/>
      <c r="BN211" s="47"/>
      <c r="BO211" s="47"/>
      <c r="BP211" s="19"/>
      <c r="BQ211" s="19"/>
      <c r="BR211" s="47"/>
      <c r="BS211" s="47"/>
      <c r="BT211" s="47"/>
      <c r="BU211" s="47"/>
      <c r="BV211" s="19"/>
      <c r="BW211" s="19"/>
      <c r="BX211" s="47"/>
      <c r="BY211" s="47"/>
      <c r="BZ211" s="47"/>
      <c r="CA211" s="47"/>
      <c r="CB211" s="19"/>
      <c r="CC211" s="19"/>
      <c r="CD211" s="47"/>
      <c r="CE211" s="47"/>
      <c r="CF211" s="47"/>
      <c r="CG211" s="47"/>
      <c r="CH211" s="19"/>
      <c r="CI211" s="19"/>
      <c r="CJ211" s="47"/>
      <c r="CK211" s="47"/>
      <c r="CL211" s="47"/>
      <c r="CM211" s="47"/>
      <c r="CN211" s="19"/>
      <c r="CO211" s="19"/>
      <c r="CP211" s="47"/>
      <c r="CQ211" s="47">
        <f t="shared" si="16"/>
        <v>0</v>
      </c>
      <c r="CR211" s="47"/>
    </row>
    <row r="212" spans="2:96">
      <c r="B212" s="19">
        <v>2005467</v>
      </c>
      <c r="C212" s="19" t="s">
        <v>508</v>
      </c>
      <c r="D212" s="65" t="s">
        <v>478</v>
      </c>
      <c r="E212" s="47"/>
      <c r="F212" s="47"/>
      <c r="G212" s="47"/>
      <c r="H212" s="19"/>
      <c r="I212" s="19"/>
      <c r="J212" s="47"/>
      <c r="K212" s="47"/>
      <c r="L212" s="47"/>
      <c r="M212" s="47"/>
      <c r="N212" s="19"/>
      <c r="O212" s="19"/>
      <c r="P212" s="47"/>
      <c r="Q212" s="47"/>
      <c r="R212" s="47"/>
      <c r="S212" s="47"/>
      <c r="T212" s="19"/>
      <c r="U212" s="19"/>
      <c r="V212" s="47"/>
      <c r="W212" s="47"/>
      <c r="X212" s="47"/>
      <c r="Y212" s="47"/>
      <c r="Z212" s="19"/>
      <c r="AA212" s="19"/>
      <c r="AB212" s="47"/>
      <c r="AC212" s="47"/>
      <c r="AD212" s="47"/>
      <c r="AE212" s="47"/>
      <c r="AF212" s="19"/>
      <c r="AG212" s="19"/>
      <c r="AH212" s="47"/>
      <c r="AI212" s="47"/>
      <c r="AJ212" s="47"/>
      <c r="AK212" s="47"/>
      <c r="AL212" s="19"/>
      <c r="AM212" s="19"/>
      <c r="AN212" s="47"/>
      <c r="AO212" s="47"/>
      <c r="AP212" s="47"/>
      <c r="AQ212" s="47"/>
      <c r="AR212" s="19"/>
      <c r="AS212" s="19"/>
      <c r="AT212" s="47"/>
      <c r="AU212" s="47"/>
      <c r="AV212" s="47"/>
      <c r="AW212" s="47"/>
      <c r="AX212" s="19"/>
      <c r="AY212" s="19"/>
      <c r="AZ212" s="47"/>
      <c r="BA212" s="47"/>
      <c r="BB212" s="47"/>
      <c r="BC212" s="47"/>
      <c r="BD212" s="19"/>
      <c r="BE212" s="19"/>
      <c r="BF212" s="47"/>
      <c r="BG212" s="47"/>
      <c r="BH212" s="47"/>
      <c r="BI212" s="47"/>
      <c r="BJ212" s="19"/>
      <c r="BK212" s="19"/>
      <c r="BL212" s="47"/>
      <c r="BM212" s="47"/>
      <c r="BN212" s="47"/>
      <c r="BO212" s="47"/>
      <c r="BP212" s="19"/>
      <c r="BQ212" s="19"/>
      <c r="BR212" s="47"/>
      <c r="BS212" s="47"/>
      <c r="BT212" s="47"/>
      <c r="BU212" s="47"/>
      <c r="BV212" s="19"/>
      <c r="BW212" s="19"/>
      <c r="BX212" s="47"/>
      <c r="BY212" s="47"/>
      <c r="BZ212" s="47"/>
      <c r="CA212" s="47"/>
      <c r="CB212" s="19"/>
      <c r="CC212" s="19"/>
      <c r="CD212" s="47"/>
      <c r="CE212" s="47"/>
      <c r="CF212" s="47"/>
      <c r="CG212" s="47"/>
      <c r="CH212" s="19"/>
      <c r="CI212" s="19"/>
      <c r="CJ212" s="47"/>
      <c r="CK212" s="47"/>
      <c r="CL212" s="47"/>
      <c r="CM212" s="47"/>
      <c r="CN212" s="19"/>
      <c r="CO212" s="19"/>
      <c r="CP212" s="47"/>
      <c r="CQ212" s="47">
        <f t="shared" si="16"/>
        <v>0</v>
      </c>
      <c r="CR212" s="47"/>
    </row>
    <row r="213" spans="2:96">
      <c r="B213" s="19">
        <v>2005232</v>
      </c>
      <c r="C213" s="19" t="s">
        <v>509</v>
      </c>
      <c r="D213" s="65" t="s">
        <v>409</v>
      </c>
      <c r="E213" s="47"/>
      <c r="F213" s="47"/>
      <c r="G213" s="47"/>
      <c r="H213" s="19"/>
      <c r="I213" s="19"/>
      <c r="J213" s="47"/>
      <c r="K213" s="47"/>
      <c r="L213" s="47"/>
      <c r="M213" s="47"/>
      <c r="N213" s="19"/>
      <c r="O213" s="19"/>
      <c r="P213" s="47"/>
      <c r="Q213" s="47"/>
      <c r="R213" s="47"/>
      <c r="S213" s="47"/>
      <c r="T213" s="19"/>
      <c r="U213" s="19"/>
      <c r="V213" s="47"/>
      <c r="W213" s="47"/>
      <c r="X213" s="47"/>
      <c r="Y213" s="47"/>
      <c r="Z213" s="19"/>
      <c r="AA213" s="19"/>
      <c r="AB213" s="47"/>
      <c r="AC213" s="47"/>
      <c r="AD213" s="47"/>
      <c r="AE213" s="47"/>
      <c r="AF213" s="19"/>
      <c r="AG213" s="19"/>
      <c r="AH213" s="47"/>
      <c r="AI213" s="47"/>
      <c r="AJ213" s="47"/>
      <c r="AK213" s="47"/>
      <c r="AL213" s="19"/>
      <c r="AM213" s="19"/>
      <c r="AN213" s="47"/>
      <c r="AO213" s="47"/>
      <c r="AP213" s="47"/>
      <c r="AQ213" s="47"/>
      <c r="AR213" s="19"/>
      <c r="AS213" s="19"/>
      <c r="AT213" s="47"/>
      <c r="AU213" s="47"/>
      <c r="AV213" s="47"/>
      <c r="AW213" s="47"/>
      <c r="AX213" s="19"/>
      <c r="AY213" s="19"/>
      <c r="AZ213" s="47"/>
      <c r="BA213" s="47"/>
      <c r="BB213" s="47"/>
      <c r="BC213" s="47"/>
      <c r="BD213" s="19"/>
      <c r="BE213" s="19"/>
      <c r="BF213" s="47"/>
      <c r="BG213" s="47"/>
      <c r="BH213" s="47"/>
      <c r="BI213" s="47"/>
      <c r="BJ213" s="19"/>
      <c r="BK213" s="19"/>
      <c r="BL213" s="47"/>
      <c r="BM213" s="47"/>
      <c r="BN213" s="47"/>
      <c r="BO213" s="47"/>
      <c r="BP213" s="19"/>
      <c r="BQ213" s="19"/>
      <c r="BR213" s="47"/>
      <c r="BS213" s="47"/>
      <c r="BT213" s="47"/>
      <c r="BU213" s="47"/>
      <c r="BV213" s="19"/>
      <c r="BW213" s="19"/>
      <c r="BX213" s="47"/>
      <c r="BY213" s="47"/>
      <c r="BZ213" s="47"/>
      <c r="CA213" s="47"/>
      <c r="CB213" s="19"/>
      <c r="CC213" s="19"/>
      <c r="CD213" s="47"/>
      <c r="CE213" s="47"/>
      <c r="CF213" s="47"/>
      <c r="CG213" s="47"/>
      <c r="CH213" s="19"/>
      <c r="CI213" s="19"/>
      <c r="CJ213" s="47"/>
      <c r="CK213" s="47"/>
      <c r="CL213" s="47"/>
      <c r="CM213" s="47"/>
      <c r="CN213" s="19"/>
      <c r="CO213" s="19"/>
      <c r="CP213" s="47"/>
      <c r="CQ213" s="47">
        <f t="shared" si="16"/>
        <v>0</v>
      </c>
      <c r="CR213" s="47"/>
    </row>
    <row r="214" spans="2:96">
      <c r="B214" s="19">
        <v>2005233</v>
      </c>
      <c r="C214" s="19" t="s">
        <v>510</v>
      </c>
      <c r="D214" s="65" t="s">
        <v>409</v>
      </c>
      <c r="E214" s="47"/>
      <c r="F214" s="47"/>
      <c r="G214" s="47"/>
      <c r="H214" s="19"/>
      <c r="I214" s="19"/>
      <c r="J214" s="47"/>
      <c r="K214" s="47"/>
      <c r="L214" s="47"/>
      <c r="M214" s="47"/>
      <c r="N214" s="19"/>
      <c r="O214" s="19"/>
      <c r="P214" s="47"/>
      <c r="Q214" s="47"/>
      <c r="R214" s="47"/>
      <c r="S214" s="47"/>
      <c r="T214" s="19"/>
      <c r="U214" s="19"/>
      <c r="V214" s="47"/>
      <c r="W214" s="47"/>
      <c r="X214" s="47"/>
      <c r="Y214" s="47"/>
      <c r="Z214" s="19"/>
      <c r="AA214" s="19"/>
      <c r="AB214" s="47"/>
      <c r="AC214" s="47"/>
      <c r="AD214" s="47"/>
      <c r="AE214" s="47"/>
      <c r="AF214" s="19"/>
      <c r="AG214" s="19"/>
      <c r="AH214" s="47"/>
      <c r="AI214" s="47"/>
      <c r="AJ214" s="47"/>
      <c r="AK214" s="47"/>
      <c r="AL214" s="19"/>
      <c r="AM214" s="19"/>
      <c r="AN214" s="47"/>
      <c r="AO214" s="47"/>
      <c r="AP214" s="47"/>
      <c r="AQ214" s="47"/>
      <c r="AR214" s="19"/>
      <c r="AS214" s="19"/>
      <c r="AT214" s="47"/>
      <c r="AU214" s="47"/>
      <c r="AV214" s="47"/>
      <c r="AW214" s="47"/>
      <c r="AX214" s="19"/>
      <c r="AY214" s="19"/>
      <c r="AZ214" s="47"/>
      <c r="BA214" s="47"/>
      <c r="BB214" s="47"/>
      <c r="BC214" s="47"/>
      <c r="BD214" s="19"/>
      <c r="BE214" s="19"/>
      <c r="BF214" s="47"/>
      <c r="BG214" s="47"/>
      <c r="BH214" s="47"/>
      <c r="BI214" s="47"/>
      <c r="BJ214" s="19"/>
      <c r="BK214" s="19"/>
      <c r="BL214" s="47"/>
      <c r="BM214" s="47"/>
      <c r="BN214" s="47"/>
      <c r="BO214" s="47"/>
      <c r="BP214" s="19"/>
      <c r="BQ214" s="19"/>
      <c r="BR214" s="47"/>
      <c r="BS214" s="47"/>
      <c r="BT214" s="47"/>
      <c r="BU214" s="47"/>
      <c r="BV214" s="19"/>
      <c r="BW214" s="19"/>
      <c r="BX214" s="47"/>
      <c r="BY214" s="47"/>
      <c r="BZ214" s="47"/>
      <c r="CA214" s="47"/>
      <c r="CB214" s="19"/>
      <c r="CC214" s="19"/>
      <c r="CD214" s="47"/>
      <c r="CE214" s="47"/>
      <c r="CF214" s="47"/>
      <c r="CG214" s="47"/>
      <c r="CH214" s="19"/>
      <c r="CI214" s="19"/>
      <c r="CJ214" s="47"/>
      <c r="CK214" s="47"/>
      <c r="CL214" s="47"/>
      <c r="CM214" s="47"/>
      <c r="CN214" s="19"/>
      <c r="CO214" s="19"/>
      <c r="CP214" s="47"/>
      <c r="CQ214" s="47">
        <f t="shared" si="16"/>
        <v>0</v>
      </c>
      <c r="CR214" s="47"/>
    </row>
    <row r="215" spans="2:96">
      <c r="B215" s="19">
        <v>2005234</v>
      </c>
      <c r="C215" s="19" t="s">
        <v>511</v>
      </c>
      <c r="D215" s="65" t="s">
        <v>409</v>
      </c>
      <c r="E215" s="47"/>
      <c r="F215" s="47"/>
      <c r="G215" s="47"/>
      <c r="H215" s="19"/>
      <c r="I215" s="19"/>
      <c r="J215" s="47"/>
      <c r="K215" s="47"/>
      <c r="L215" s="47"/>
      <c r="M215" s="47"/>
      <c r="N215" s="19"/>
      <c r="O215" s="19"/>
      <c r="P215" s="47"/>
      <c r="Q215" s="47"/>
      <c r="R215" s="47"/>
      <c r="S215" s="47"/>
      <c r="T215" s="19"/>
      <c r="U215" s="19"/>
      <c r="V215" s="47"/>
      <c r="W215" s="47"/>
      <c r="X215" s="47"/>
      <c r="Y215" s="47"/>
      <c r="Z215" s="19"/>
      <c r="AA215" s="19"/>
      <c r="AB215" s="47"/>
      <c r="AC215" s="47"/>
      <c r="AD215" s="47"/>
      <c r="AE215" s="47"/>
      <c r="AF215" s="19"/>
      <c r="AG215" s="19"/>
      <c r="AH215" s="47"/>
      <c r="AI215" s="47"/>
      <c r="AJ215" s="47"/>
      <c r="AK215" s="47"/>
      <c r="AL215" s="19"/>
      <c r="AM215" s="19"/>
      <c r="AN215" s="47"/>
      <c r="AO215" s="47"/>
      <c r="AP215" s="47"/>
      <c r="AQ215" s="47"/>
      <c r="AR215" s="19"/>
      <c r="AS215" s="19"/>
      <c r="AT215" s="47"/>
      <c r="AU215" s="47"/>
      <c r="AV215" s="47"/>
      <c r="AW215" s="47"/>
      <c r="AX215" s="19"/>
      <c r="AY215" s="19"/>
      <c r="AZ215" s="47"/>
      <c r="BA215" s="47"/>
      <c r="BB215" s="47"/>
      <c r="BC215" s="47"/>
      <c r="BD215" s="19"/>
      <c r="BE215" s="19"/>
      <c r="BF215" s="47"/>
      <c r="BG215" s="47"/>
      <c r="BH215" s="47"/>
      <c r="BI215" s="47"/>
      <c r="BJ215" s="19"/>
      <c r="BK215" s="19"/>
      <c r="BL215" s="47"/>
      <c r="BM215" s="47"/>
      <c r="BN215" s="47"/>
      <c r="BO215" s="47"/>
      <c r="BP215" s="19"/>
      <c r="BQ215" s="19"/>
      <c r="BR215" s="47"/>
      <c r="BS215" s="47"/>
      <c r="BT215" s="47"/>
      <c r="BU215" s="47"/>
      <c r="BV215" s="19"/>
      <c r="BW215" s="19"/>
      <c r="BX215" s="47"/>
      <c r="BY215" s="47"/>
      <c r="BZ215" s="47"/>
      <c r="CA215" s="47"/>
      <c r="CB215" s="19"/>
      <c r="CC215" s="19"/>
      <c r="CD215" s="47"/>
      <c r="CE215" s="47"/>
      <c r="CF215" s="47"/>
      <c r="CG215" s="47"/>
      <c r="CH215" s="19"/>
      <c r="CI215" s="19"/>
      <c r="CJ215" s="47"/>
      <c r="CK215" s="47"/>
      <c r="CL215" s="47"/>
      <c r="CM215" s="47"/>
      <c r="CN215" s="19"/>
      <c r="CO215" s="19"/>
      <c r="CP215" s="47"/>
      <c r="CQ215" s="47">
        <f t="shared" si="16"/>
        <v>0</v>
      </c>
      <c r="CR215" s="47"/>
    </row>
    <row r="216" spans="2:96">
      <c r="B216" s="19">
        <v>2005235</v>
      </c>
      <c r="C216" s="19" t="s">
        <v>512</v>
      </c>
      <c r="D216" s="65" t="s">
        <v>409</v>
      </c>
      <c r="E216" s="47"/>
      <c r="F216" s="47"/>
      <c r="G216" s="47"/>
      <c r="H216" s="19"/>
      <c r="I216" s="19"/>
      <c r="J216" s="47"/>
      <c r="K216" s="47"/>
      <c r="L216" s="47"/>
      <c r="M216" s="47"/>
      <c r="N216" s="19"/>
      <c r="O216" s="19"/>
      <c r="P216" s="47"/>
      <c r="Q216" s="47"/>
      <c r="R216" s="47"/>
      <c r="S216" s="47"/>
      <c r="T216" s="19"/>
      <c r="U216" s="19"/>
      <c r="V216" s="47"/>
      <c r="W216" s="47"/>
      <c r="X216" s="47"/>
      <c r="Y216" s="47"/>
      <c r="Z216" s="19"/>
      <c r="AA216" s="19"/>
      <c r="AB216" s="47"/>
      <c r="AC216" s="47"/>
      <c r="AD216" s="47"/>
      <c r="AE216" s="47"/>
      <c r="AF216" s="19"/>
      <c r="AG216" s="19"/>
      <c r="AH216" s="47"/>
      <c r="AI216" s="47"/>
      <c r="AJ216" s="47"/>
      <c r="AK216" s="47"/>
      <c r="AL216" s="19"/>
      <c r="AM216" s="19"/>
      <c r="AN216" s="47"/>
      <c r="AO216" s="47"/>
      <c r="AP216" s="47"/>
      <c r="AQ216" s="47"/>
      <c r="AR216" s="19"/>
      <c r="AS216" s="19"/>
      <c r="AT216" s="47"/>
      <c r="AU216" s="47"/>
      <c r="AV216" s="47"/>
      <c r="AW216" s="47"/>
      <c r="AX216" s="19"/>
      <c r="AY216" s="19"/>
      <c r="AZ216" s="47"/>
      <c r="BA216" s="47"/>
      <c r="BB216" s="47"/>
      <c r="BC216" s="47"/>
      <c r="BD216" s="19"/>
      <c r="BE216" s="19"/>
      <c r="BF216" s="47"/>
      <c r="BG216" s="47"/>
      <c r="BH216" s="47"/>
      <c r="BI216" s="47"/>
      <c r="BJ216" s="19"/>
      <c r="BK216" s="19"/>
      <c r="BL216" s="47"/>
      <c r="BM216" s="47"/>
      <c r="BN216" s="47"/>
      <c r="BO216" s="47"/>
      <c r="BP216" s="19"/>
      <c r="BQ216" s="19"/>
      <c r="BR216" s="47"/>
      <c r="BS216" s="47"/>
      <c r="BT216" s="47"/>
      <c r="BU216" s="47"/>
      <c r="BV216" s="19"/>
      <c r="BW216" s="19"/>
      <c r="BX216" s="47"/>
      <c r="BY216" s="47"/>
      <c r="BZ216" s="47"/>
      <c r="CA216" s="47"/>
      <c r="CB216" s="19"/>
      <c r="CC216" s="19"/>
      <c r="CD216" s="47"/>
      <c r="CE216" s="47"/>
      <c r="CF216" s="47"/>
      <c r="CG216" s="47"/>
      <c r="CH216" s="19"/>
      <c r="CI216" s="19"/>
      <c r="CJ216" s="47"/>
      <c r="CK216" s="47"/>
      <c r="CL216" s="47"/>
      <c r="CM216" s="47"/>
      <c r="CN216" s="19"/>
      <c r="CO216" s="19"/>
      <c r="CP216" s="47"/>
      <c r="CQ216" s="47">
        <f t="shared" si="16"/>
        <v>0</v>
      </c>
      <c r="CR216" s="47"/>
    </row>
    <row r="217" spans="2:96">
      <c r="B217" s="19">
        <v>2007676</v>
      </c>
      <c r="C217" s="19" t="s">
        <v>513</v>
      </c>
      <c r="D217" s="65" t="s">
        <v>412</v>
      </c>
      <c r="E217" s="47"/>
      <c r="F217" s="47"/>
      <c r="G217" s="47"/>
      <c r="H217" s="19"/>
      <c r="I217" s="19"/>
      <c r="J217" s="47"/>
      <c r="K217" s="47"/>
      <c r="L217" s="47"/>
      <c r="M217" s="47"/>
      <c r="N217" s="19"/>
      <c r="O217" s="19"/>
      <c r="P217" s="47"/>
      <c r="Q217" s="47"/>
      <c r="R217" s="47"/>
      <c r="S217" s="47"/>
      <c r="T217" s="19"/>
      <c r="U217" s="19"/>
      <c r="V217" s="47"/>
      <c r="W217" s="47"/>
      <c r="X217" s="47"/>
      <c r="Y217" s="47"/>
      <c r="Z217" s="19"/>
      <c r="AA217" s="19"/>
      <c r="AB217" s="47"/>
      <c r="AC217" s="47"/>
      <c r="AD217" s="47"/>
      <c r="AE217" s="47"/>
      <c r="AF217" s="19"/>
      <c r="AG217" s="19"/>
      <c r="AH217" s="47"/>
      <c r="AI217" s="47"/>
      <c r="AJ217" s="47"/>
      <c r="AK217" s="47"/>
      <c r="AL217" s="19"/>
      <c r="AM217" s="19"/>
      <c r="AN217" s="47"/>
      <c r="AO217" s="47"/>
      <c r="AP217" s="47"/>
      <c r="AQ217" s="47"/>
      <c r="AR217" s="19"/>
      <c r="AS217" s="19"/>
      <c r="AT217" s="47"/>
      <c r="AU217" s="47"/>
      <c r="AV217" s="47"/>
      <c r="AW217" s="47"/>
      <c r="AX217" s="19"/>
      <c r="AY217" s="19"/>
      <c r="AZ217" s="47"/>
      <c r="BA217" s="47"/>
      <c r="BB217" s="47"/>
      <c r="BC217" s="47"/>
      <c r="BD217" s="19"/>
      <c r="BE217" s="19"/>
      <c r="BF217" s="47"/>
      <c r="BG217" s="47"/>
      <c r="BH217" s="47"/>
      <c r="BI217" s="47"/>
      <c r="BJ217" s="19"/>
      <c r="BK217" s="19"/>
      <c r="BL217" s="47"/>
      <c r="BM217" s="47"/>
      <c r="BN217" s="47"/>
      <c r="BO217" s="47"/>
      <c r="BP217" s="19"/>
      <c r="BQ217" s="19"/>
      <c r="BR217" s="47"/>
      <c r="BS217" s="47"/>
      <c r="BT217" s="47"/>
      <c r="BU217" s="47"/>
      <c r="BV217" s="19"/>
      <c r="BW217" s="19"/>
      <c r="BX217" s="47"/>
      <c r="BY217" s="47"/>
      <c r="BZ217" s="47"/>
      <c r="CA217" s="47"/>
      <c r="CB217" s="19"/>
      <c r="CC217" s="19"/>
      <c r="CD217" s="47"/>
      <c r="CE217" s="47"/>
      <c r="CF217" s="47"/>
      <c r="CG217" s="47"/>
      <c r="CH217" s="19"/>
      <c r="CI217" s="19"/>
      <c r="CJ217" s="47"/>
      <c r="CK217" s="47"/>
      <c r="CL217" s="47"/>
      <c r="CM217" s="47"/>
      <c r="CN217" s="19"/>
      <c r="CO217" s="19"/>
      <c r="CP217" s="47"/>
      <c r="CQ217" s="47">
        <f t="shared" si="16"/>
        <v>0</v>
      </c>
      <c r="CR217" s="47"/>
    </row>
    <row r="218" spans="2:96">
      <c r="B218" s="19">
        <v>2005239</v>
      </c>
      <c r="C218" s="19" t="s">
        <v>514</v>
      </c>
      <c r="D218" s="65" t="s">
        <v>409</v>
      </c>
      <c r="E218" s="47"/>
      <c r="F218" s="47"/>
      <c r="G218" s="47"/>
      <c r="H218" s="19"/>
      <c r="I218" s="19"/>
      <c r="J218" s="47"/>
      <c r="K218" s="47"/>
      <c r="L218" s="47"/>
      <c r="M218" s="47"/>
      <c r="N218" s="19"/>
      <c r="O218" s="19"/>
      <c r="P218" s="47"/>
      <c r="Q218" s="47"/>
      <c r="R218" s="47"/>
      <c r="S218" s="47"/>
      <c r="T218" s="19"/>
      <c r="U218" s="19"/>
      <c r="V218" s="47"/>
      <c r="W218" s="47"/>
      <c r="X218" s="47"/>
      <c r="Y218" s="47"/>
      <c r="Z218" s="19"/>
      <c r="AA218" s="19"/>
      <c r="AB218" s="47"/>
      <c r="AC218" s="47"/>
      <c r="AD218" s="47"/>
      <c r="AE218" s="47"/>
      <c r="AF218" s="19"/>
      <c r="AG218" s="19"/>
      <c r="AH218" s="47"/>
      <c r="AI218" s="47"/>
      <c r="AJ218" s="47"/>
      <c r="AK218" s="47"/>
      <c r="AL218" s="19"/>
      <c r="AM218" s="19"/>
      <c r="AN218" s="47"/>
      <c r="AO218" s="47"/>
      <c r="AP218" s="47"/>
      <c r="AQ218" s="47"/>
      <c r="AR218" s="19"/>
      <c r="AS218" s="19"/>
      <c r="AT218" s="47"/>
      <c r="AU218" s="47"/>
      <c r="AV218" s="47"/>
      <c r="AW218" s="47"/>
      <c r="AX218" s="19"/>
      <c r="AY218" s="19"/>
      <c r="AZ218" s="47"/>
      <c r="BA218" s="47"/>
      <c r="BB218" s="47"/>
      <c r="BC218" s="47"/>
      <c r="BD218" s="19"/>
      <c r="BE218" s="19"/>
      <c r="BF218" s="47"/>
      <c r="BG218" s="47"/>
      <c r="BH218" s="47"/>
      <c r="BI218" s="47"/>
      <c r="BJ218" s="19"/>
      <c r="BK218" s="19"/>
      <c r="BL218" s="47"/>
      <c r="BM218" s="47"/>
      <c r="BN218" s="47"/>
      <c r="BO218" s="47"/>
      <c r="BP218" s="19"/>
      <c r="BQ218" s="19"/>
      <c r="BR218" s="47"/>
      <c r="BS218" s="47"/>
      <c r="BT218" s="47"/>
      <c r="BU218" s="47"/>
      <c r="BV218" s="19"/>
      <c r="BW218" s="19"/>
      <c r="BX218" s="47"/>
      <c r="BY218" s="47"/>
      <c r="BZ218" s="47"/>
      <c r="CA218" s="47"/>
      <c r="CB218" s="19"/>
      <c r="CC218" s="19"/>
      <c r="CD218" s="47"/>
      <c r="CE218" s="47"/>
      <c r="CF218" s="47"/>
      <c r="CG218" s="47"/>
      <c r="CH218" s="19"/>
      <c r="CI218" s="19"/>
      <c r="CJ218" s="47"/>
      <c r="CK218" s="47"/>
      <c r="CL218" s="47"/>
      <c r="CM218" s="47"/>
      <c r="CN218" s="19"/>
      <c r="CO218" s="19"/>
      <c r="CP218" s="47"/>
      <c r="CQ218" s="47">
        <f t="shared" si="16"/>
        <v>0</v>
      </c>
      <c r="CR218" s="47"/>
    </row>
    <row r="219" spans="2:96">
      <c r="B219" s="19">
        <v>2007677</v>
      </c>
      <c r="C219" s="19" t="s">
        <v>515</v>
      </c>
      <c r="D219" s="65" t="s">
        <v>412</v>
      </c>
      <c r="E219" s="47"/>
      <c r="F219" s="47"/>
      <c r="G219" s="47"/>
      <c r="H219" s="19"/>
      <c r="I219" s="19"/>
      <c r="J219" s="47"/>
      <c r="K219" s="47"/>
      <c r="L219" s="47"/>
      <c r="M219" s="47"/>
      <c r="N219" s="19"/>
      <c r="O219" s="19"/>
      <c r="P219" s="47"/>
      <c r="Q219" s="47"/>
      <c r="R219" s="47"/>
      <c r="S219" s="47"/>
      <c r="T219" s="19"/>
      <c r="U219" s="19"/>
      <c r="V219" s="47"/>
      <c r="W219" s="47"/>
      <c r="X219" s="47"/>
      <c r="Y219" s="47"/>
      <c r="Z219" s="19"/>
      <c r="AA219" s="19"/>
      <c r="AB219" s="47"/>
      <c r="AC219" s="47"/>
      <c r="AD219" s="47"/>
      <c r="AE219" s="47"/>
      <c r="AF219" s="19"/>
      <c r="AG219" s="19"/>
      <c r="AH219" s="47"/>
      <c r="AI219" s="47"/>
      <c r="AJ219" s="47"/>
      <c r="AK219" s="47"/>
      <c r="AL219" s="19"/>
      <c r="AM219" s="19"/>
      <c r="AN219" s="47"/>
      <c r="AO219" s="47"/>
      <c r="AP219" s="47"/>
      <c r="AQ219" s="47"/>
      <c r="AR219" s="19"/>
      <c r="AS219" s="19"/>
      <c r="AT219" s="47"/>
      <c r="AU219" s="47"/>
      <c r="AV219" s="47"/>
      <c r="AW219" s="47"/>
      <c r="AX219" s="19"/>
      <c r="AY219" s="19"/>
      <c r="AZ219" s="47"/>
      <c r="BA219" s="47"/>
      <c r="BB219" s="47"/>
      <c r="BC219" s="47"/>
      <c r="BD219" s="19"/>
      <c r="BE219" s="19"/>
      <c r="BF219" s="47"/>
      <c r="BG219" s="47"/>
      <c r="BH219" s="47"/>
      <c r="BI219" s="47"/>
      <c r="BJ219" s="19"/>
      <c r="BK219" s="19"/>
      <c r="BL219" s="47"/>
      <c r="BM219" s="47"/>
      <c r="BN219" s="47"/>
      <c r="BO219" s="47"/>
      <c r="BP219" s="19"/>
      <c r="BQ219" s="19"/>
      <c r="BR219" s="47"/>
      <c r="BS219" s="47"/>
      <c r="BT219" s="47"/>
      <c r="BU219" s="47"/>
      <c r="BV219" s="19"/>
      <c r="BW219" s="19"/>
      <c r="BX219" s="47"/>
      <c r="BY219" s="47"/>
      <c r="BZ219" s="47"/>
      <c r="CA219" s="47"/>
      <c r="CB219" s="19"/>
      <c r="CC219" s="19"/>
      <c r="CD219" s="47"/>
      <c r="CE219" s="47"/>
      <c r="CF219" s="47"/>
      <c r="CG219" s="47"/>
      <c r="CH219" s="19"/>
      <c r="CI219" s="19"/>
      <c r="CJ219" s="47"/>
      <c r="CK219" s="47"/>
      <c r="CL219" s="47"/>
      <c r="CM219" s="47"/>
      <c r="CN219" s="19"/>
      <c r="CO219" s="19"/>
      <c r="CP219" s="47"/>
      <c r="CQ219" s="47">
        <f t="shared" si="16"/>
        <v>0</v>
      </c>
      <c r="CR219" s="47"/>
    </row>
    <row r="220" spans="2:96">
      <c r="B220" s="19">
        <v>2005536</v>
      </c>
      <c r="C220" s="19" t="s">
        <v>516</v>
      </c>
      <c r="D220" s="65" t="s">
        <v>409</v>
      </c>
      <c r="E220" s="47"/>
      <c r="F220" s="47"/>
      <c r="G220" s="47"/>
      <c r="H220" s="19"/>
      <c r="I220" s="19"/>
      <c r="J220" s="47"/>
      <c r="K220" s="47"/>
      <c r="L220" s="47"/>
      <c r="M220" s="47"/>
      <c r="N220" s="19"/>
      <c r="O220" s="19"/>
      <c r="P220" s="47"/>
      <c r="Q220" s="47"/>
      <c r="R220" s="47"/>
      <c r="S220" s="47"/>
      <c r="T220" s="19"/>
      <c r="U220" s="19"/>
      <c r="V220" s="47"/>
      <c r="W220" s="47"/>
      <c r="X220" s="47"/>
      <c r="Y220" s="47"/>
      <c r="Z220" s="19"/>
      <c r="AA220" s="19"/>
      <c r="AB220" s="47"/>
      <c r="AC220" s="47"/>
      <c r="AD220" s="47"/>
      <c r="AE220" s="47"/>
      <c r="AF220" s="19"/>
      <c r="AG220" s="19"/>
      <c r="AH220" s="47"/>
      <c r="AI220" s="47"/>
      <c r="AJ220" s="47"/>
      <c r="AK220" s="47"/>
      <c r="AL220" s="19"/>
      <c r="AM220" s="19"/>
      <c r="AN220" s="47"/>
      <c r="AO220" s="47"/>
      <c r="AP220" s="47"/>
      <c r="AQ220" s="47"/>
      <c r="AR220" s="19"/>
      <c r="AS220" s="19"/>
      <c r="AT220" s="47"/>
      <c r="AU220" s="47"/>
      <c r="AV220" s="47"/>
      <c r="AW220" s="47"/>
      <c r="AX220" s="19"/>
      <c r="AY220" s="19"/>
      <c r="AZ220" s="47"/>
      <c r="BA220" s="47"/>
      <c r="BB220" s="47"/>
      <c r="BC220" s="47"/>
      <c r="BD220" s="19"/>
      <c r="BE220" s="19"/>
      <c r="BF220" s="47"/>
      <c r="BG220" s="47"/>
      <c r="BH220" s="47"/>
      <c r="BI220" s="47"/>
      <c r="BJ220" s="19"/>
      <c r="BK220" s="19"/>
      <c r="BL220" s="47"/>
      <c r="BM220" s="47"/>
      <c r="BN220" s="47"/>
      <c r="BO220" s="47"/>
      <c r="BP220" s="19"/>
      <c r="BQ220" s="19"/>
      <c r="BR220" s="47"/>
      <c r="BS220" s="47"/>
      <c r="BT220" s="47"/>
      <c r="BU220" s="47"/>
      <c r="BV220" s="19"/>
      <c r="BW220" s="19"/>
      <c r="BX220" s="47"/>
      <c r="BY220" s="47"/>
      <c r="BZ220" s="47"/>
      <c r="CA220" s="47"/>
      <c r="CB220" s="19"/>
      <c r="CC220" s="19"/>
      <c r="CD220" s="47"/>
      <c r="CE220" s="47"/>
      <c r="CF220" s="47"/>
      <c r="CG220" s="47"/>
      <c r="CH220" s="19"/>
      <c r="CI220" s="19"/>
      <c r="CJ220" s="47"/>
      <c r="CK220" s="47"/>
      <c r="CL220" s="47"/>
      <c r="CM220" s="47"/>
      <c r="CN220" s="19"/>
      <c r="CO220" s="19"/>
      <c r="CP220" s="47"/>
      <c r="CQ220" s="47">
        <f t="shared" si="16"/>
        <v>0</v>
      </c>
      <c r="CR220" s="47"/>
    </row>
    <row r="221" spans="2:96">
      <c r="B221" s="19">
        <v>2005250</v>
      </c>
      <c r="C221" s="19" t="s">
        <v>517</v>
      </c>
      <c r="D221" s="65" t="s">
        <v>409</v>
      </c>
      <c r="E221" s="47"/>
      <c r="F221" s="47"/>
      <c r="G221" s="47"/>
      <c r="H221" s="19"/>
      <c r="I221" s="19"/>
      <c r="J221" s="47"/>
      <c r="K221" s="47"/>
      <c r="L221" s="47"/>
      <c r="M221" s="47"/>
      <c r="N221" s="19"/>
      <c r="O221" s="19"/>
      <c r="P221" s="47"/>
      <c r="Q221" s="47"/>
      <c r="R221" s="47"/>
      <c r="S221" s="47"/>
      <c r="T221" s="19"/>
      <c r="U221" s="19"/>
      <c r="V221" s="47"/>
      <c r="W221" s="47"/>
      <c r="X221" s="47"/>
      <c r="Y221" s="47"/>
      <c r="Z221" s="19"/>
      <c r="AA221" s="19"/>
      <c r="AB221" s="47"/>
      <c r="AC221" s="47"/>
      <c r="AD221" s="47"/>
      <c r="AE221" s="47"/>
      <c r="AF221" s="19"/>
      <c r="AG221" s="19"/>
      <c r="AH221" s="47"/>
      <c r="AI221" s="47"/>
      <c r="AJ221" s="47"/>
      <c r="AK221" s="47"/>
      <c r="AL221" s="19"/>
      <c r="AM221" s="19"/>
      <c r="AN221" s="47"/>
      <c r="AO221" s="47"/>
      <c r="AP221" s="47"/>
      <c r="AQ221" s="47"/>
      <c r="AR221" s="19"/>
      <c r="AS221" s="19"/>
      <c r="AT221" s="47"/>
      <c r="AU221" s="47"/>
      <c r="AV221" s="47"/>
      <c r="AW221" s="47"/>
      <c r="AX221" s="19"/>
      <c r="AY221" s="19"/>
      <c r="AZ221" s="47"/>
      <c r="BA221" s="47"/>
      <c r="BB221" s="47"/>
      <c r="BC221" s="47"/>
      <c r="BD221" s="19"/>
      <c r="BE221" s="19"/>
      <c r="BF221" s="47"/>
      <c r="BG221" s="47"/>
      <c r="BH221" s="47"/>
      <c r="BI221" s="47"/>
      <c r="BJ221" s="19"/>
      <c r="BK221" s="19"/>
      <c r="BL221" s="47"/>
      <c r="BM221" s="47"/>
      <c r="BN221" s="47"/>
      <c r="BO221" s="47"/>
      <c r="BP221" s="19"/>
      <c r="BQ221" s="19"/>
      <c r="BR221" s="47"/>
      <c r="BS221" s="47"/>
      <c r="BT221" s="47"/>
      <c r="BU221" s="47"/>
      <c r="BV221" s="19"/>
      <c r="BW221" s="19"/>
      <c r="BX221" s="47"/>
      <c r="BY221" s="47"/>
      <c r="BZ221" s="47"/>
      <c r="CA221" s="47"/>
      <c r="CB221" s="19"/>
      <c r="CC221" s="19"/>
      <c r="CD221" s="47"/>
      <c r="CE221" s="47"/>
      <c r="CF221" s="47"/>
      <c r="CG221" s="47"/>
      <c r="CH221" s="19"/>
      <c r="CI221" s="19"/>
      <c r="CJ221" s="47"/>
      <c r="CK221" s="47"/>
      <c r="CL221" s="47"/>
      <c r="CM221" s="47"/>
      <c r="CN221" s="19"/>
      <c r="CO221" s="19"/>
      <c r="CP221" s="47"/>
      <c r="CQ221" s="47">
        <f t="shared" si="16"/>
        <v>0</v>
      </c>
      <c r="CR221" s="47"/>
    </row>
    <row r="222" spans="2:96">
      <c r="B222" s="19">
        <v>1008159</v>
      </c>
      <c r="C222" s="19" t="s">
        <v>518</v>
      </c>
      <c r="D222" s="65" t="s">
        <v>412</v>
      </c>
      <c r="E222" s="47"/>
      <c r="F222" s="47"/>
      <c r="G222" s="47"/>
      <c r="H222" s="19"/>
      <c r="I222" s="19"/>
      <c r="J222" s="47"/>
      <c r="K222" s="47"/>
      <c r="L222" s="47"/>
      <c r="M222" s="47"/>
      <c r="N222" s="19"/>
      <c r="O222" s="19"/>
      <c r="P222" s="47"/>
      <c r="Q222" s="47"/>
      <c r="R222" s="47"/>
      <c r="S222" s="47"/>
      <c r="T222" s="19"/>
      <c r="U222" s="19"/>
      <c r="V222" s="47"/>
      <c r="W222" s="47"/>
      <c r="X222" s="47"/>
      <c r="Y222" s="47"/>
      <c r="Z222" s="19"/>
      <c r="AA222" s="19"/>
      <c r="AB222" s="47"/>
      <c r="AC222" s="47"/>
      <c r="AD222" s="47"/>
      <c r="AE222" s="47"/>
      <c r="AF222" s="19"/>
      <c r="AG222" s="19"/>
      <c r="AH222" s="47"/>
      <c r="AI222" s="47"/>
      <c r="AJ222" s="47"/>
      <c r="AK222" s="47"/>
      <c r="AL222" s="19"/>
      <c r="AM222" s="19"/>
      <c r="AN222" s="47"/>
      <c r="AO222" s="47"/>
      <c r="AP222" s="47"/>
      <c r="AQ222" s="47"/>
      <c r="AR222" s="19"/>
      <c r="AS222" s="19"/>
      <c r="AT222" s="47"/>
      <c r="AU222" s="47"/>
      <c r="AV222" s="47"/>
      <c r="AW222" s="47"/>
      <c r="AX222" s="19"/>
      <c r="AY222" s="19"/>
      <c r="AZ222" s="47"/>
      <c r="BA222" s="47"/>
      <c r="BB222" s="47"/>
      <c r="BC222" s="47"/>
      <c r="BD222" s="19"/>
      <c r="BE222" s="19"/>
      <c r="BF222" s="47"/>
      <c r="BG222" s="47"/>
      <c r="BH222" s="47"/>
      <c r="BI222" s="47"/>
      <c r="BJ222" s="19"/>
      <c r="BK222" s="19"/>
      <c r="BL222" s="47"/>
      <c r="BM222" s="47"/>
      <c r="BN222" s="47"/>
      <c r="BO222" s="47"/>
      <c r="BP222" s="19"/>
      <c r="BQ222" s="19"/>
      <c r="BR222" s="47"/>
      <c r="BS222" s="47"/>
      <c r="BT222" s="47"/>
      <c r="BU222" s="47"/>
      <c r="BV222" s="19"/>
      <c r="BW222" s="19"/>
      <c r="BX222" s="47"/>
      <c r="BY222" s="47"/>
      <c r="BZ222" s="47"/>
      <c r="CA222" s="47"/>
      <c r="CB222" s="19"/>
      <c r="CC222" s="19"/>
      <c r="CD222" s="47"/>
      <c r="CE222" s="47"/>
      <c r="CF222" s="47"/>
      <c r="CG222" s="47"/>
      <c r="CH222" s="19"/>
      <c r="CI222" s="19"/>
      <c r="CJ222" s="47"/>
      <c r="CK222" s="47"/>
      <c r="CL222" s="47"/>
      <c r="CM222" s="47"/>
      <c r="CN222" s="19"/>
      <c r="CO222" s="19"/>
      <c r="CP222" s="47"/>
      <c r="CQ222" s="47">
        <f t="shared" si="16"/>
        <v>0</v>
      </c>
      <c r="CR222" s="47"/>
    </row>
    <row r="223" spans="2:96">
      <c r="B223" s="19">
        <v>2005255</v>
      </c>
      <c r="C223" s="19" t="s">
        <v>519</v>
      </c>
      <c r="D223" s="65" t="s">
        <v>409</v>
      </c>
      <c r="E223" s="47"/>
      <c r="F223" s="47"/>
      <c r="G223" s="47"/>
      <c r="H223" s="19"/>
      <c r="I223" s="19"/>
      <c r="J223" s="47"/>
      <c r="K223" s="47"/>
      <c r="L223" s="47"/>
      <c r="M223" s="47"/>
      <c r="N223" s="19"/>
      <c r="O223" s="19"/>
      <c r="P223" s="47"/>
      <c r="Q223" s="47"/>
      <c r="R223" s="47"/>
      <c r="S223" s="47"/>
      <c r="T223" s="19"/>
      <c r="U223" s="19"/>
      <c r="V223" s="47"/>
      <c r="W223" s="47"/>
      <c r="X223" s="47"/>
      <c r="Y223" s="47"/>
      <c r="Z223" s="19"/>
      <c r="AA223" s="19"/>
      <c r="AB223" s="47"/>
      <c r="AC223" s="47"/>
      <c r="AD223" s="47"/>
      <c r="AE223" s="47"/>
      <c r="AF223" s="19"/>
      <c r="AG223" s="19"/>
      <c r="AH223" s="47"/>
      <c r="AI223" s="47"/>
      <c r="AJ223" s="47"/>
      <c r="AK223" s="47"/>
      <c r="AL223" s="19"/>
      <c r="AM223" s="19"/>
      <c r="AN223" s="47"/>
      <c r="AO223" s="47"/>
      <c r="AP223" s="47"/>
      <c r="AQ223" s="47"/>
      <c r="AR223" s="19"/>
      <c r="AS223" s="19"/>
      <c r="AT223" s="47"/>
      <c r="AU223" s="47"/>
      <c r="AV223" s="47"/>
      <c r="AW223" s="47"/>
      <c r="AX223" s="19"/>
      <c r="AY223" s="19"/>
      <c r="AZ223" s="47"/>
      <c r="BA223" s="47"/>
      <c r="BB223" s="47"/>
      <c r="BC223" s="47"/>
      <c r="BD223" s="19"/>
      <c r="BE223" s="19"/>
      <c r="BF223" s="47"/>
      <c r="BG223" s="47"/>
      <c r="BH223" s="47"/>
      <c r="BI223" s="47"/>
      <c r="BJ223" s="19"/>
      <c r="BK223" s="19"/>
      <c r="BL223" s="47"/>
      <c r="BM223" s="47"/>
      <c r="BN223" s="47"/>
      <c r="BO223" s="47"/>
      <c r="BP223" s="19"/>
      <c r="BQ223" s="19"/>
      <c r="BR223" s="47"/>
      <c r="BS223" s="47"/>
      <c r="BT223" s="47"/>
      <c r="BU223" s="47"/>
      <c r="BV223" s="19"/>
      <c r="BW223" s="19"/>
      <c r="BX223" s="47"/>
      <c r="BY223" s="47"/>
      <c r="BZ223" s="47"/>
      <c r="CA223" s="47"/>
      <c r="CB223" s="19"/>
      <c r="CC223" s="19"/>
      <c r="CD223" s="47"/>
      <c r="CE223" s="47"/>
      <c r="CF223" s="47"/>
      <c r="CG223" s="47"/>
      <c r="CH223" s="19"/>
      <c r="CI223" s="19"/>
      <c r="CJ223" s="47"/>
      <c r="CK223" s="47"/>
      <c r="CL223" s="47"/>
      <c r="CM223" s="47"/>
      <c r="CN223" s="19"/>
      <c r="CO223" s="19"/>
      <c r="CP223" s="47"/>
      <c r="CQ223" s="47">
        <f t="shared" si="16"/>
        <v>0</v>
      </c>
      <c r="CR223" s="47"/>
    </row>
    <row r="224" spans="2:96">
      <c r="B224" s="19">
        <v>2007679</v>
      </c>
      <c r="C224" s="19" t="s">
        <v>520</v>
      </c>
      <c r="D224" s="65" t="s">
        <v>412</v>
      </c>
      <c r="E224" s="47"/>
      <c r="F224" s="47"/>
      <c r="G224" s="47"/>
      <c r="H224" s="19"/>
      <c r="I224" s="19"/>
      <c r="J224" s="47"/>
      <c r="K224" s="47"/>
      <c r="L224" s="47"/>
      <c r="M224" s="47"/>
      <c r="N224" s="19"/>
      <c r="O224" s="19"/>
      <c r="P224" s="47"/>
      <c r="Q224" s="47"/>
      <c r="R224" s="47"/>
      <c r="S224" s="47"/>
      <c r="T224" s="19"/>
      <c r="U224" s="19"/>
      <c r="V224" s="47"/>
      <c r="W224" s="47"/>
      <c r="X224" s="47"/>
      <c r="Y224" s="47"/>
      <c r="Z224" s="19"/>
      <c r="AA224" s="19"/>
      <c r="AB224" s="47"/>
      <c r="AC224" s="47"/>
      <c r="AD224" s="47"/>
      <c r="AE224" s="47"/>
      <c r="AF224" s="19"/>
      <c r="AG224" s="19"/>
      <c r="AH224" s="47"/>
      <c r="AI224" s="47"/>
      <c r="AJ224" s="47"/>
      <c r="AK224" s="47"/>
      <c r="AL224" s="19"/>
      <c r="AM224" s="19"/>
      <c r="AN224" s="47"/>
      <c r="AO224" s="47"/>
      <c r="AP224" s="47"/>
      <c r="AQ224" s="47"/>
      <c r="AR224" s="19"/>
      <c r="AS224" s="19"/>
      <c r="AT224" s="47"/>
      <c r="AU224" s="47"/>
      <c r="AV224" s="47"/>
      <c r="AW224" s="47"/>
      <c r="AX224" s="19"/>
      <c r="AY224" s="19"/>
      <c r="AZ224" s="47"/>
      <c r="BA224" s="47"/>
      <c r="BB224" s="47"/>
      <c r="BC224" s="47"/>
      <c r="BD224" s="19"/>
      <c r="BE224" s="19"/>
      <c r="BF224" s="47"/>
      <c r="BG224" s="47"/>
      <c r="BH224" s="47"/>
      <c r="BI224" s="47"/>
      <c r="BJ224" s="19"/>
      <c r="BK224" s="19"/>
      <c r="BL224" s="47"/>
      <c r="BM224" s="47"/>
      <c r="BN224" s="47"/>
      <c r="BO224" s="47"/>
      <c r="BP224" s="19"/>
      <c r="BQ224" s="19"/>
      <c r="BR224" s="47"/>
      <c r="BS224" s="47"/>
      <c r="BT224" s="47"/>
      <c r="BU224" s="47"/>
      <c r="BV224" s="19"/>
      <c r="BW224" s="19"/>
      <c r="BX224" s="47"/>
      <c r="BY224" s="47"/>
      <c r="BZ224" s="47"/>
      <c r="CA224" s="47"/>
      <c r="CB224" s="19"/>
      <c r="CC224" s="19"/>
      <c r="CD224" s="47"/>
      <c r="CE224" s="47"/>
      <c r="CF224" s="47"/>
      <c r="CG224" s="47"/>
      <c r="CH224" s="19"/>
      <c r="CI224" s="19"/>
      <c r="CJ224" s="47"/>
      <c r="CK224" s="47"/>
      <c r="CL224" s="47"/>
      <c r="CM224" s="47"/>
      <c r="CN224" s="19"/>
      <c r="CO224" s="19"/>
      <c r="CP224" s="47"/>
      <c r="CQ224" s="47">
        <f t="shared" si="16"/>
        <v>0</v>
      </c>
      <c r="CR224" s="47"/>
    </row>
    <row r="225" spans="1:96">
      <c r="B225" s="19">
        <v>2007678</v>
      </c>
      <c r="C225" s="19" t="s">
        <v>521</v>
      </c>
      <c r="D225" s="65" t="s">
        <v>409</v>
      </c>
      <c r="E225" s="47"/>
      <c r="F225" s="47"/>
      <c r="G225" s="47"/>
      <c r="H225" s="19"/>
      <c r="I225" s="19"/>
      <c r="J225" s="47"/>
      <c r="K225" s="47"/>
      <c r="L225" s="47"/>
      <c r="M225" s="47"/>
      <c r="N225" s="19"/>
      <c r="O225" s="19"/>
      <c r="P225" s="47"/>
      <c r="Q225" s="47"/>
      <c r="R225" s="47"/>
      <c r="S225" s="47"/>
      <c r="T225" s="19"/>
      <c r="U225" s="19"/>
      <c r="V225" s="47"/>
      <c r="W225" s="47"/>
      <c r="X225" s="47"/>
      <c r="Y225" s="47"/>
      <c r="Z225" s="19"/>
      <c r="AA225" s="19"/>
      <c r="AB225" s="47"/>
      <c r="AC225" s="47"/>
      <c r="AD225" s="47"/>
      <c r="AE225" s="47"/>
      <c r="AF225" s="19"/>
      <c r="AG225" s="19"/>
      <c r="AH225" s="47"/>
      <c r="AI225" s="47"/>
      <c r="AJ225" s="47"/>
      <c r="AK225" s="47"/>
      <c r="AL225" s="19"/>
      <c r="AM225" s="19"/>
      <c r="AN225" s="47"/>
      <c r="AO225" s="47"/>
      <c r="AP225" s="47"/>
      <c r="AQ225" s="47"/>
      <c r="AR225" s="19"/>
      <c r="AS225" s="19"/>
      <c r="AT225" s="47"/>
      <c r="AU225" s="47"/>
      <c r="AV225" s="47"/>
      <c r="AW225" s="47"/>
      <c r="AX225" s="19"/>
      <c r="AY225" s="19"/>
      <c r="AZ225" s="47"/>
      <c r="BA225" s="47"/>
      <c r="BB225" s="47"/>
      <c r="BC225" s="47"/>
      <c r="BD225" s="19"/>
      <c r="BE225" s="19"/>
      <c r="BF225" s="47"/>
      <c r="BG225" s="47"/>
      <c r="BH225" s="47"/>
      <c r="BI225" s="47"/>
      <c r="BJ225" s="19"/>
      <c r="BK225" s="19"/>
      <c r="BL225" s="47"/>
      <c r="BM225" s="47"/>
      <c r="BN225" s="47"/>
      <c r="BO225" s="47"/>
      <c r="BP225" s="19"/>
      <c r="BQ225" s="19"/>
      <c r="BR225" s="47"/>
      <c r="BS225" s="47"/>
      <c r="BT225" s="47"/>
      <c r="BU225" s="47"/>
      <c r="BV225" s="19"/>
      <c r="BW225" s="19"/>
      <c r="BX225" s="47"/>
      <c r="BY225" s="47"/>
      <c r="BZ225" s="47"/>
      <c r="CA225" s="47"/>
      <c r="CB225" s="19"/>
      <c r="CC225" s="19"/>
      <c r="CD225" s="47"/>
      <c r="CE225" s="47"/>
      <c r="CF225" s="47"/>
      <c r="CG225" s="47"/>
      <c r="CH225" s="19"/>
      <c r="CI225" s="19"/>
      <c r="CJ225" s="47"/>
      <c r="CK225" s="47"/>
      <c r="CL225" s="47"/>
      <c r="CM225" s="47"/>
      <c r="CN225" s="19"/>
      <c r="CO225" s="19"/>
      <c r="CP225" s="47"/>
      <c r="CQ225" s="47">
        <f t="shared" si="16"/>
        <v>0</v>
      </c>
      <c r="CR225" s="47"/>
    </row>
    <row r="226" spans="1:96">
      <c r="B226" s="19">
        <v>2005256</v>
      </c>
      <c r="C226" s="19" t="s">
        <v>522</v>
      </c>
      <c r="D226" s="65" t="s">
        <v>409</v>
      </c>
      <c r="E226" s="47"/>
      <c r="F226" s="47"/>
      <c r="G226" s="47"/>
      <c r="H226" s="19"/>
      <c r="I226" s="19"/>
      <c r="J226" s="47"/>
      <c r="K226" s="47"/>
      <c r="L226" s="47"/>
      <c r="M226" s="47"/>
      <c r="N226" s="19"/>
      <c r="O226" s="19"/>
      <c r="P226" s="47"/>
      <c r="Q226" s="47"/>
      <c r="R226" s="47"/>
      <c r="S226" s="47"/>
      <c r="T226" s="19"/>
      <c r="U226" s="19"/>
      <c r="V226" s="47"/>
      <c r="W226" s="47"/>
      <c r="X226" s="47"/>
      <c r="Y226" s="47"/>
      <c r="Z226" s="19"/>
      <c r="AA226" s="19"/>
      <c r="AB226" s="47"/>
      <c r="AC226" s="47"/>
      <c r="AD226" s="47"/>
      <c r="AE226" s="47"/>
      <c r="AF226" s="19"/>
      <c r="AG226" s="19"/>
      <c r="AH226" s="47"/>
      <c r="AI226" s="47"/>
      <c r="AJ226" s="47"/>
      <c r="AK226" s="47"/>
      <c r="AL226" s="19"/>
      <c r="AM226" s="19"/>
      <c r="AN226" s="47"/>
      <c r="AO226" s="47"/>
      <c r="AP226" s="47"/>
      <c r="AQ226" s="47"/>
      <c r="AR226" s="19"/>
      <c r="AS226" s="19"/>
      <c r="AT226" s="47"/>
      <c r="AU226" s="47"/>
      <c r="AV226" s="47"/>
      <c r="AW226" s="47"/>
      <c r="AX226" s="19"/>
      <c r="AY226" s="19"/>
      <c r="AZ226" s="47"/>
      <c r="BA226" s="47"/>
      <c r="BB226" s="47"/>
      <c r="BC226" s="47"/>
      <c r="BD226" s="19"/>
      <c r="BE226" s="19"/>
      <c r="BF226" s="47"/>
      <c r="BG226" s="47"/>
      <c r="BH226" s="47"/>
      <c r="BI226" s="47"/>
      <c r="BJ226" s="19"/>
      <c r="BK226" s="19"/>
      <c r="BL226" s="47"/>
      <c r="BM226" s="47"/>
      <c r="BN226" s="47"/>
      <c r="BO226" s="47"/>
      <c r="BP226" s="19"/>
      <c r="BQ226" s="19"/>
      <c r="BR226" s="47"/>
      <c r="BS226" s="47"/>
      <c r="BT226" s="47"/>
      <c r="BU226" s="47"/>
      <c r="BV226" s="19"/>
      <c r="BW226" s="19"/>
      <c r="BX226" s="47"/>
      <c r="BY226" s="47"/>
      <c r="BZ226" s="47"/>
      <c r="CA226" s="47"/>
      <c r="CB226" s="19"/>
      <c r="CC226" s="19"/>
      <c r="CD226" s="47"/>
      <c r="CE226" s="47"/>
      <c r="CF226" s="47"/>
      <c r="CG226" s="47"/>
      <c r="CH226" s="19"/>
      <c r="CI226" s="19"/>
      <c r="CJ226" s="47"/>
      <c r="CK226" s="47"/>
      <c r="CL226" s="47"/>
      <c r="CM226" s="47"/>
      <c r="CN226" s="19"/>
      <c r="CO226" s="19"/>
      <c r="CP226" s="47"/>
      <c r="CQ226" s="47">
        <f t="shared" si="16"/>
        <v>0</v>
      </c>
      <c r="CR226" s="47"/>
    </row>
    <row r="227" spans="1:96">
      <c r="B227" s="19">
        <v>2007683</v>
      </c>
      <c r="C227" s="19" t="s">
        <v>523</v>
      </c>
      <c r="D227" s="65" t="s">
        <v>409</v>
      </c>
      <c r="E227" s="47"/>
      <c r="F227" s="47"/>
      <c r="G227" s="47"/>
      <c r="H227" s="19"/>
      <c r="I227" s="19"/>
      <c r="J227" s="47"/>
      <c r="K227" s="47"/>
      <c r="L227" s="47"/>
      <c r="M227" s="47"/>
      <c r="N227" s="19"/>
      <c r="O227" s="19"/>
      <c r="P227" s="47"/>
      <c r="Q227" s="47"/>
      <c r="R227" s="47"/>
      <c r="S227" s="47"/>
      <c r="T227" s="19"/>
      <c r="U227" s="19"/>
      <c r="V227" s="47"/>
      <c r="W227" s="47"/>
      <c r="X227" s="47"/>
      <c r="Y227" s="47"/>
      <c r="Z227" s="19"/>
      <c r="AA227" s="19"/>
      <c r="AB227" s="47"/>
      <c r="AC227" s="47"/>
      <c r="AD227" s="47"/>
      <c r="AE227" s="47"/>
      <c r="AF227" s="19"/>
      <c r="AG227" s="19"/>
      <c r="AH227" s="47"/>
      <c r="AI227" s="47"/>
      <c r="AJ227" s="47"/>
      <c r="AK227" s="47"/>
      <c r="AL227" s="19"/>
      <c r="AM227" s="19"/>
      <c r="AN227" s="47"/>
      <c r="AO227" s="47"/>
      <c r="AP227" s="47"/>
      <c r="AQ227" s="47"/>
      <c r="AR227" s="19"/>
      <c r="AS227" s="19"/>
      <c r="AT227" s="47"/>
      <c r="AU227" s="47"/>
      <c r="AV227" s="47"/>
      <c r="AW227" s="47"/>
      <c r="AX227" s="19"/>
      <c r="AY227" s="19"/>
      <c r="AZ227" s="47"/>
      <c r="BA227" s="47"/>
      <c r="BB227" s="47"/>
      <c r="BC227" s="47"/>
      <c r="BD227" s="19"/>
      <c r="BE227" s="19"/>
      <c r="BF227" s="47"/>
      <c r="BG227" s="47"/>
      <c r="BH227" s="47"/>
      <c r="BI227" s="47"/>
      <c r="BJ227" s="19"/>
      <c r="BK227" s="19"/>
      <c r="BL227" s="47"/>
      <c r="BM227" s="47"/>
      <c r="BN227" s="47"/>
      <c r="BO227" s="47"/>
      <c r="BP227" s="19"/>
      <c r="BQ227" s="19"/>
      <c r="BR227" s="47"/>
      <c r="BS227" s="47"/>
      <c r="BT227" s="47"/>
      <c r="BU227" s="47"/>
      <c r="BV227" s="19"/>
      <c r="BW227" s="19"/>
      <c r="BX227" s="47"/>
      <c r="BY227" s="47"/>
      <c r="BZ227" s="47"/>
      <c r="CA227" s="47"/>
      <c r="CB227" s="19"/>
      <c r="CC227" s="19"/>
      <c r="CD227" s="47"/>
      <c r="CE227" s="47"/>
      <c r="CF227" s="47"/>
      <c r="CG227" s="47"/>
      <c r="CH227" s="19"/>
      <c r="CI227" s="19"/>
      <c r="CJ227" s="47"/>
      <c r="CK227" s="47"/>
      <c r="CL227" s="47"/>
      <c r="CM227" s="47"/>
      <c r="CN227" s="19"/>
      <c r="CO227" s="19"/>
      <c r="CP227" s="47"/>
      <c r="CQ227" s="47">
        <f t="shared" si="16"/>
        <v>0</v>
      </c>
      <c r="CR227" s="47"/>
    </row>
    <row r="228" spans="1:96">
      <c r="B228" s="19">
        <v>2005622</v>
      </c>
      <c r="C228" s="19" t="s">
        <v>524</v>
      </c>
      <c r="D228" s="65" t="s">
        <v>409</v>
      </c>
      <c r="E228" s="47"/>
      <c r="F228" s="47"/>
      <c r="G228" s="47"/>
      <c r="H228" s="19"/>
      <c r="I228" s="19"/>
      <c r="J228" s="47"/>
      <c r="K228" s="47"/>
      <c r="L228" s="47"/>
      <c r="M228" s="47"/>
      <c r="N228" s="19"/>
      <c r="O228" s="19"/>
      <c r="P228" s="47"/>
      <c r="Q228" s="47"/>
      <c r="R228" s="47"/>
      <c r="S228" s="47"/>
      <c r="T228" s="19"/>
      <c r="U228" s="19"/>
      <c r="V228" s="47"/>
      <c r="W228" s="47"/>
      <c r="X228" s="47"/>
      <c r="Y228" s="47"/>
      <c r="Z228" s="19"/>
      <c r="AA228" s="19"/>
      <c r="AB228" s="47"/>
      <c r="AC228" s="47"/>
      <c r="AD228" s="47"/>
      <c r="AE228" s="47"/>
      <c r="AF228" s="19"/>
      <c r="AG228" s="19"/>
      <c r="AH228" s="47"/>
      <c r="AI228" s="47"/>
      <c r="AJ228" s="47"/>
      <c r="AK228" s="47"/>
      <c r="AL228" s="19"/>
      <c r="AM228" s="19"/>
      <c r="AN228" s="47"/>
      <c r="AO228" s="47"/>
      <c r="AP228" s="47"/>
      <c r="AQ228" s="47"/>
      <c r="AR228" s="19"/>
      <c r="AS228" s="19"/>
      <c r="AT228" s="47"/>
      <c r="AU228" s="47"/>
      <c r="AV228" s="47"/>
      <c r="AW228" s="47"/>
      <c r="AX228" s="19"/>
      <c r="AY228" s="19"/>
      <c r="AZ228" s="47"/>
      <c r="BA228" s="47"/>
      <c r="BB228" s="47"/>
      <c r="BC228" s="47"/>
      <c r="BD228" s="19"/>
      <c r="BE228" s="19"/>
      <c r="BF228" s="47"/>
      <c r="BG228" s="47"/>
      <c r="BH228" s="47"/>
      <c r="BI228" s="47"/>
      <c r="BJ228" s="19"/>
      <c r="BK228" s="19"/>
      <c r="BL228" s="47"/>
      <c r="BM228" s="47"/>
      <c r="BN228" s="47"/>
      <c r="BO228" s="47"/>
      <c r="BP228" s="19"/>
      <c r="BQ228" s="19"/>
      <c r="BR228" s="47"/>
      <c r="BS228" s="47"/>
      <c r="BT228" s="47"/>
      <c r="BU228" s="47"/>
      <c r="BV228" s="19"/>
      <c r="BW228" s="19"/>
      <c r="BX228" s="47"/>
      <c r="BY228" s="47"/>
      <c r="BZ228" s="47"/>
      <c r="CA228" s="47"/>
      <c r="CB228" s="19"/>
      <c r="CC228" s="19"/>
      <c r="CD228" s="47"/>
      <c r="CE228" s="47"/>
      <c r="CF228" s="47"/>
      <c r="CG228" s="47"/>
      <c r="CH228" s="19"/>
      <c r="CI228" s="19"/>
      <c r="CJ228" s="47"/>
      <c r="CK228" s="47"/>
      <c r="CL228" s="47"/>
      <c r="CM228" s="47"/>
      <c r="CN228" s="19"/>
      <c r="CO228" s="19"/>
      <c r="CP228" s="47"/>
      <c r="CQ228" s="47">
        <f t="shared" si="16"/>
        <v>0</v>
      </c>
      <c r="CR228" s="47"/>
    </row>
    <row r="229" spans="1:96">
      <c r="B229" s="19">
        <v>2005259</v>
      </c>
      <c r="C229" s="19" t="s">
        <v>525</v>
      </c>
      <c r="D229" s="65" t="s">
        <v>409</v>
      </c>
      <c r="E229" s="47"/>
      <c r="F229" s="47"/>
      <c r="G229" s="47"/>
      <c r="H229" s="19"/>
      <c r="I229" s="19"/>
      <c r="J229" s="47"/>
      <c r="K229" s="47"/>
      <c r="L229" s="47"/>
      <c r="M229" s="47"/>
      <c r="N229" s="19"/>
      <c r="O229" s="19"/>
      <c r="P229" s="47"/>
      <c r="Q229" s="47"/>
      <c r="R229" s="47"/>
      <c r="S229" s="47"/>
      <c r="T229" s="19"/>
      <c r="U229" s="19"/>
      <c r="V229" s="47"/>
      <c r="W229" s="47"/>
      <c r="X229" s="47"/>
      <c r="Y229" s="47"/>
      <c r="Z229" s="19"/>
      <c r="AA229" s="19"/>
      <c r="AB229" s="47"/>
      <c r="AC229" s="47"/>
      <c r="AD229" s="47"/>
      <c r="AE229" s="47"/>
      <c r="AF229" s="19"/>
      <c r="AG229" s="19"/>
      <c r="AH229" s="47"/>
      <c r="AI229" s="47"/>
      <c r="AJ229" s="47"/>
      <c r="AK229" s="47"/>
      <c r="AL229" s="19"/>
      <c r="AM229" s="19"/>
      <c r="AN229" s="47"/>
      <c r="AO229" s="47"/>
      <c r="AP229" s="47"/>
      <c r="AQ229" s="47"/>
      <c r="AR229" s="19"/>
      <c r="AS229" s="19"/>
      <c r="AT229" s="47"/>
      <c r="AU229" s="47"/>
      <c r="AV229" s="47"/>
      <c r="AW229" s="47"/>
      <c r="AX229" s="19"/>
      <c r="AY229" s="19"/>
      <c r="AZ229" s="47"/>
      <c r="BA229" s="47"/>
      <c r="BB229" s="47"/>
      <c r="BC229" s="47"/>
      <c r="BD229" s="19"/>
      <c r="BE229" s="19"/>
      <c r="BF229" s="47"/>
      <c r="BG229" s="47"/>
      <c r="BH229" s="47"/>
      <c r="BI229" s="47"/>
      <c r="BJ229" s="19"/>
      <c r="BK229" s="19"/>
      <c r="BL229" s="47"/>
      <c r="BM229" s="47"/>
      <c r="BN229" s="47"/>
      <c r="BO229" s="47"/>
      <c r="BP229" s="19"/>
      <c r="BQ229" s="19"/>
      <c r="BR229" s="47"/>
      <c r="BS229" s="47"/>
      <c r="BT229" s="47"/>
      <c r="BU229" s="47"/>
      <c r="BV229" s="19"/>
      <c r="BW229" s="19"/>
      <c r="BX229" s="47"/>
      <c r="BY229" s="47"/>
      <c r="BZ229" s="47"/>
      <c r="CA229" s="47"/>
      <c r="CB229" s="19"/>
      <c r="CC229" s="19"/>
      <c r="CD229" s="47"/>
      <c r="CE229" s="47"/>
      <c r="CF229" s="47"/>
      <c r="CG229" s="47"/>
      <c r="CH229" s="19"/>
      <c r="CI229" s="19"/>
      <c r="CJ229" s="47"/>
      <c r="CK229" s="47"/>
      <c r="CL229" s="47"/>
      <c r="CM229" s="47"/>
      <c r="CN229" s="19"/>
      <c r="CO229" s="19"/>
      <c r="CP229" s="47"/>
      <c r="CQ229" s="47">
        <f t="shared" si="16"/>
        <v>0</v>
      </c>
      <c r="CR229" s="47"/>
    </row>
    <row r="230" spans="1:96">
      <c r="B230" s="19">
        <v>2007680</v>
      </c>
      <c r="C230" s="19" t="s">
        <v>526</v>
      </c>
      <c r="D230" s="65" t="s">
        <v>409</v>
      </c>
      <c r="E230" s="47"/>
      <c r="F230" s="47"/>
      <c r="G230" s="47"/>
      <c r="H230" s="19"/>
      <c r="I230" s="19"/>
      <c r="J230" s="47"/>
      <c r="K230" s="47"/>
      <c r="L230" s="47"/>
      <c r="M230" s="47"/>
      <c r="N230" s="19"/>
      <c r="O230" s="19"/>
      <c r="P230" s="47"/>
      <c r="Q230" s="47"/>
      <c r="R230" s="47"/>
      <c r="S230" s="47"/>
      <c r="T230" s="19"/>
      <c r="U230" s="19"/>
      <c r="V230" s="47"/>
      <c r="W230" s="47"/>
      <c r="X230" s="47"/>
      <c r="Y230" s="47"/>
      <c r="Z230" s="19"/>
      <c r="AA230" s="19"/>
      <c r="AB230" s="47"/>
      <c r="AC230" s="47"/>
      <c r="AD230" s="47"/>
      <c r="AE230" s="47"/>
      <c r="AF230" s="19"/>
      <c r="AG230" s="19"/>
      <c r="AH230" s="47"/>
      <c r="AI230" s="47"/>
      <c r="AJ230" s="47"/>
      <c r="AK230" s="47"/>
      <c r="AL230" s="19"/>
      <c r="AM230" s="19"/>
      <c r="AN230" s="47"/>
      <c r="AO230" s="47"/>
      <c r="AP230" s="47"/>
      <c r="AQ230" s="47"/>
      <c r="AR230" s="19"/>
      <c r="AS230" s="19"/>
      <c r="AT230" s="47"/>
      <c r="AU230" s="47"/>
      <c r="AV230" s="47"/>
      <c r="AW230" s="47"/>
      <c r="AX230" s="19"/>
      <c r="AY230" s="19"/>
      <c r="AZ230" s="47"/>
      <c r="BA230" s="47"/>
      <c r="BB230" s="47"/>
      <c r="BC230" s="47"/>
      <c r="BD230" s="19"/>
      <c r="BE230" s="19"/>
      <c r="BF230" s="47"/>
      <c r="BG230" s="47"/>
      <c r="BH230" s="47"/>
      <c r="BI230" s="47"/>
      <c r="BJ230" s="19"/>
      <c r="BK230" s="19"/>
      <c r="BL230" s="47"/>
      <c r="BM230" s="47"/>
      <c r="BN230" s="47"/>
      <c r="BO230" s="47"/>
      <c r="BP230" s="19"/>
      <c r="BQ230" s="19"/>
      <c r="BR230" s="47"/>
      <c r="BS230" s="47"/>
      <c r="BT230" s="47"/>
      <c r="BU230" s="47"/>
      <c r="BV230" s="19"/>
      <c r="BW230" s="19"/>
      <c r="BX230" s="47"/>
      <c r="BY230" s="47"/>
      <c r="BZ230" s="47"/>
      <c r="CA230" s="47"/>
      <c r="CB230" s="19"/>
      <c r="CC230" s="19"/>
      <c r="CD230" s="47"/>
      <c r="CE230" s="47"/>
      <c r="CF230" s="47"/>
      <c r="CG230" s="47"/>
      <c r="CH230" s="19"/>
      <c r="CI230" s="19"/>
      <c r="CJ230" s="47"/>
      <c r="CK230" s="47"/>
      <c r="CL230" s="47"/>
      <c r="CM230" s="47"/>
      <c r="CN230" s="19"/>
      <c r="CO230" s="19"/>
      <c r="CP230" s="47"/>
      <c r="CQ230" s="47">
        <f t="shared" si="16"/>
        <v>0</v>
      </c>
      <c r="CR230" s="47"/>
    </row>
    <row r="231" spans="1:96">
      <c r="B231" s="19">
        <v>2007681</v>
      </c>
      <c r="C231" s="19" t="s">
        <v>527</v>
      </c>
      <c r="D231" s="65" t="s">
        <v>409</v>
      </c>
      <c r="E231" s="47"/>
      <c r="F231" s="47"/>
      <c r="G231" s="47"/>
      <c r="H231" s="19"/>
      <c r="I231" s="19"/>
      <c r="J231" s="47"/>
      <c r="K231" s="47"/>
      <c r="L231" s="47"/>
      <c r="M231" s="47"/>
      <c r="N231" s="19"/>
      <c r="O231" s="19"/>
      <c r="P231" s="47"/>
      <c r="Q231" s="47"/>
      <c r="R231" s="47"/>
      <c r="S231" s="47"/>
      <c r="T231" s="19"/>
      <c r="U231" s="19"/>
      <c r="V231" s="47"/>
      <c r="W231" s="47"/>
      <c r="X231" s="47"/>
      <c r="Y231" s="47"/>
      <c r="Z231" s="19"/>
      <c r="AA231" s="19"/>
      <c r="AB231" s="47"/>
      <c r="AC231" s="47"/>
      <c r="AD231" s="47"/>
      <c r="AE231" s="47"/>
      <c r="AF231" s="19"/>
      <c r="AG231" s="19"/>
      <c r="AH231" s="47"/>
      <c r="AI231" s="47"/>
      <c r="AJ231" s="47"/>
      <c r="AK231" s="47"/>
      <c r="AL231" s="19"/>
      <c r="AM231" s="19"/>
      <c r="AN231" s="47"/>
      <c r="AO231" s="47"/>
      <c r="AP231" s="47"/>
      <c r="AQ231" s="47"/>
      <c r="AR231" s="19"/>
      <c r="AS231" s="19"/>
      <c r="AT231" s="47"/>
      <c r="AU231" s="47"/>
      <c r="AV231" s="47"/>
      <c r="AW231" s="47"/>
      <c r="AX231" s="19"/>
      <c r="AY231" s="19"/>
      <c r="AZ231" s="47"/>
      <c r="BA231" s="47"/>
      <c r="BB231" s="47"/>
      <c r="BC231" s="47"/>
      <c r="BD231" s="19"/>
      <c r="BE231" s="19"/>
      <c r="BF231" s="47"/>
      <c r="BG231" s="47"/>
      <c r="BH231" s="47"/>
      <c r="BI231" s="47"/>
      <c r="BJ231" s="19"/>
      <c r="BK231" s="19"/>
      <c r="BL231" s="47"/>
      <c r="BM231" s="47"/>
      <c r="BN231" s="47"/>
      <c r="BO231" s="47"/>
      <c r="BP231" s="19"/>
      <c r="BQ231" s="19"/>
      <c r="BR231" s="47"/>
      <c r="BS231" s="47"/>
      <c r="BT231" s="47"/>
      <c r="BU231" s="47"/>
      <c r="BV231" s="19"/>
      <c r="BW231" s="19"/>
      <c r="BX231" s="47"/>
      <c r="BY231" s="47"/>
      <c r="BZ231" s="47"/>
      <c r="CA231" s="47"/>
      <c r="CB231" s="19"/>
      <c r="CC231" s="19"/>
      <c r="CD231" s="47"/>
      <c r="CE231" s="47"/>
      <c r="CF231" s="47"/>
      <c r="CG231" s="47"/>
      <c r="CH231" s="19"/>
      <c r="CI231" s="19"/>
      <c r="CJ231" s="47"/>
      <c r="CK231" s="47"/>
      <c r="CL231" s="47"/>
      <c r="CM231" s="47"/>
      <c r="CN231" s="19"/>
      <c r="CO231" s="19"/>
      <c r="CP231" s="47"/>
      <c r="CQ231" s="47">
        <f t="shared" si="16"/>
        <v>0</v>
      </c>
      <c r="CR231" s="47"/>
    </row>
    <row r="232" spans="1:96">
      <c r="B232" s="19">
        <v>2007690</v>
      </c>
      <c r="C232" s="19" t="s">
        <v>528</v>
      </c>
      <c r="D232" s="65" t="s">
        <v>412</v>
      </c>
      <c r="E232" s="47"/>
      <c r="F232" s="47"/>
      <c r="G232" s="47"/>
      <c r="H232" s="19"/>
      <c r="I232" s="19"/>
      <c r="J232" s="47"/>
      <c r="K232" s="47"/>
      <c r="L232" s="47"/>
      <c r="M232" s="47"/>
      <c r="N232" s="19"/>
      <c r="O232" s="19"/>
      <c r="P232" s="47"/>
      <c r="Q232" s="47"/>
      <c r="R232" s="47"/>
      <c r="S232" s="47"/>
      <c r="T232" s="19"/>
      <c r="U232" s="19"/>
      <c r="V232" s="47"/>
      <c r="W232" s="47"/>
      <c r="X232" s="47"/>
      <c r="Y232" s="47"/>
      <c r="Z232" s="19"/>
      <c r="AA232" s="19"/>
      <c r="AB232" s="47"/>
      <c r="AC232" s="47"/>
      <c r="AD232" s="47"/>
      <c r="AE232" s="47"/>
      <c r="AF232" s="19"/>
      <c r="AG232" s="19"/>
      <c r="AH232" s="47"/>
      <c r="AI232" s="47"/>
      <c r="AJ232" s="47"/>
      <c r="AK232" s="47"/>
      <c r="AL232" s="19"/>
      <c r="AM232" s="19"/>
      <c r="AN232" s="47"/>
      <c r="AO232" s="47"/>
      <c r="AP232" s="47"/>
      <c r="AQ232" s="47"/>
      <c r="AR232" s="19"/>
      <c r="AS232" s="19"/>
      <c r="AT232" s="47"/>
      <c r="AU232" s="47"/>
      <c r="AV232" s="47"/>
      <c r="AW232" s="47"/>
      <c r="AX232" s="19"/>
      <c r="AY232" s="19"/>
      <c r="AZ232" s="47"/>
      <c r="BA232" s="47"/>
      <c r="BB232" s="47"/>
      <c r="BC232" s="47"/>
      <c r="BD232" s="19"/>
      <c r="BE232" s="19"/>
      <c r="BF232" s="47"/>
      <c r="BG232" s="47"/>
      <c r="BH232" s="47"/>
      <c r="BI232" s="47"/>
      <c r="BJ232" s="19"/>
      <c r="BK232" s="19"/>
      <c r="BL232" s="47"/>
      <c r="BM232" s="47"/>
      <c r="BN232" s="47"/>
      <c r="BO232" s="47"/>
      <c r="BP232" s="19"/>
      <c r="BQ232" s="19"/>
      <c r="BR232" s="47"/>
      <c r="BS232" s="47"/>
      <c r="BT232" s="47"/>
      <c r="BU232" s="47"/>
      <c r="BV232" s="19"/>
      <c r="BW232" s="19"/>
      <c r="BX232" s="47"/>
      <c r="BY232" s="47"/>
      <c r="BZ232" s="47"/>
      <c r="CA232" s="47"/>
      <c r="CB232" s="19"/>
      <c r="CC232" s="19"/>
      <c r="CD232" s="47"/>
      <c r="CE232" s="47"/>
      <c r="CF232" s="47"/>
      <c r="CG232" s="47"/>
      <c r="CH232" s="19"/>
      <c r="CI232" s="19"/>
      <c r="CJ232" s="47"/>
      <c r="CK232" s="47"/>
      <c r="CL232" s="47"/>
      <c r="CM232" s="47"/>
      <c r="CN232" s="19"/>
      <c r="CO232" s="19"/>
      <c r="CP232" s="47"/>
      <c r="CQ232" s="47">
        <f t="shared" si="16"/>
        <v>0</v>
      </c>
      <c r="CR232" s="47"/>
    </row>
    <row r="233" spans="1:96">
      <c r="B233" s="19">
        <v>2007682</v>
      </c>
      <c r="C233" s="19" t="s">
        <v>529</v>
      </c>
      <c r="D233" s="65" t="s">
        <v>409</v>
      </c>
      <c r="E233" s="47"/>
      <c r="F233" s="47"/>
      <c r="G233" s="47"/>
      <c r="H233" s="19"/>
      <c r="I233" s="19"/>
      <c r="J233" s="47"/>
      <c r="K233" s="47"/>
      <c r="L233" s="47"/>
      <c r="M233" s="47"/>
      <c r="N233" s="19"/>
      <c r="O233" s="19"/>
      <c r="P233" s="47"/>
      <c r="Q233" s="47"/>
      <c r="R233" s="47"/>
      <c r="S233" s="47"/>
      <c r="T233" s="19"/>
      <c r="U233" s="19"/>
      <c r="V233" s="47"/>
      <c r="W233" s="47"/>
      <c r="X233" s="47"/>
      <c r="Y233" s="47"/>
      <c r="Z233" s="19"/>
      <c r="AA233" s="19"/>
      <c r="AB233" s="47"/>
      <c r="AC233" s="47"/>
      <c r="AD233" s="47"/>
      <c r="AE233" s="47"/>
      <c r="AF233" s="19"/>
      <c r="AG233" s="19"/>
      <c r="AH233" s="47"/>
      <c r="AI233" s="47"/>
      <c r="AJ233" s="47"/>
      <c r="AK233" s="47"/>
      <c r="AL233" s="19"/>
      <c r="AM233" s="19"/>
      <c r="AN233" s="47"/>
      <c r="AO233" s="47"/>
      <c r="AP233" s="47"/>
      <c r="AQ233" s="47"/>
      <c r="AR233" s="19"/>
      <c r="AS233" s="19"/>
      <c r="AT233" s="47"/>
      <c r="AU233" s="47"/>
      <c r="AV233" s="47"/>
      <c r="AW233" s="47"/>
      <c r="AX233" s="19"/>
      <c r="AY233" s="19"/>
      <c r="AZ233" s="47"/>
      <c r="BA233" s="47"/>
      <c r="BB233" s="47"/>
      <c r="BC233" s="47"/>
      <c r="BD233" s="19"/>
      <c r="BE233" s="19"/>
      <c r="BF233" s="47"/>
      <c r="BG233" s="47"/>
      <c r="BH233" s="47"/>
      <c r="BI233" s="47"/>
      <c r="BJ233" s="19"/>
      <c r="BK233" s="19"/>
      <c r="BL233" s="47"/>
      <c r="BM233" s="47"/>
      <c r="BN233" s="47"/>
      <c r="BO233" s="47"/>
      <c r="BP233" s="19"/>
      <c r="BQ233" s="19"/>
      <c r="BR233" s="47"/>
      <c r="BS233" s="47"/>
      <c r="BT233" s="47"/>
      <c r="BU233" s="47"/>
      <c r="BV233" s="19"/>
      <c r="BW233" s="19"/>
      <c r="BX233" s="47"/>
      <c r="BY233" s="47"/>
      <c r="BZ233" s="47"/>
      <c r="CA233" s="47"/>
      <c r="CB233" s="19"/>
      <c r="CC233" s="19"/>
      <c r="CD233" s="47"/>
      <c r="CE233" s="47"/>
      <c r="CF233" s="47"/>
      <c r="CG233" s="47"/>
      <c r="CH233" s="19"/>
      <c r="CI233" s="19"/>
      <c r="CJ233" s="47"/>
      <c r="CK233" s="47"/>
      <c r="CL233" s="47"/>
      <c r="CM233" s="47"/>
      <c r="CN233" s="19"/>
      <c r="CO233" s="19"/>
      <c r="CP233" s="47"/>
      <c r="CQ233" s="47">
        <f t="shared" si="16"/>
        <v>0</v>
      </c>
      <c r="CR233" s="47"/>
    </row>
    <row r="234" spans="1:96">
      <c r="B234" s="19">
        <v>2007981</v>
      </c>
      <c r="C234" s="19" t="s">
        <v>530</v>
      </c>
      <c r="D234" s="65" t="s">
        <v>412</v>
      </c>
      <c r="E234" s="47"/>
      <c r="F234" s="47"/>
      <c r="G234" s="47"/>
      <c r="H234" s="19"/>
      <c r="I234" s="19"/>
      <c r="J234" s="47"/>
      <c r="K234" s="47"/>
      <c r="L234" s="47"/>
      <c r="M234" s="47"/>
      <c r="N234" s="19"/>
      <c r="O234" s="19"/>
      <c r="P234" s="47"/>
      <c r="Q234" s="47"/>
      <c r="R234" s="47"/>
      <c r="S234" s="47"/>
      <c r="T234" s="19"/>
      <c r="U234" s="19"/>
      <c r="V234" s="47"/>
      <c r="W234" s="47"/>
      <c r="X234" s="47"/>
      <c r="Y234" s="47"/>
      <c r="Z234" s="19"/>
      <c r="AA234" s="19"/>
      <c r="AB234" s="47"/>
      <c r="AC234" s="47"/>
      <c r="AD234" s="47"/>
      <c r="AE234" s="47"/>
      <c r="AF234" s="19"/>
      <c r="AG234" s="19"/>
      <c r="AH234" s="47"/>
      <c r="AI234" s="47"/>
      <c r="AJ234" s="47"/>
      <c r="AK234" s="47"/>
      <c r="AL234" s="19"/>
      <c r="AM234" s="19"/>
      <c r="AN234" s="47"/>
      <c r="AO234" s="47"/>
      <c r="AP234" s="47"/>
      <c r="AQ234" s="47"/>
      <c r="AR234" s="19"/>
      <c r="AS234" s="19"/>
      <c r="AT234" s="47"/>
      <c r="AU234" s="47"/>
      <c r="AV234" s="47"/>
      <c r="AW234" s="47"/>
      <c r="AX234" s="19"/>
      <c r="AY234" s="19"/>
      <c r="AZ234" s="47"/>
      <c r="BA234" s="47"/>
      <c r="BB234" s="47"/>
      <c r="BC234" s="47"/>
      <c r="BD234" s="19"/>
      <c r="BE234" s="19"/>
      <c r="BF234" s="47"/>
      <c r="BG234" s="47"/>
      <c r="BH234" s="47"/>
      <c r="BI234" s="47"/>
      <c r="BJ234" s="19"/>
      <c r="BK234" s="19"/>
      <c r="BL234" s="47"/>
      <c r="BM234" s="47"/>
      <c r="BN234" s="47"/>
      <c r="BO234" s="47"/>
      <c r="BP234" s="19"/>
      <c r="BQ234" s="19"/>
      <c r="BR234" s="47"/>
      <c r="BS234" s="47"/>
      <c r="BT234" s="47"/>
      <c r="BU234" s="47"/>
      <c r="BV234" s="19"/>
      <c r="BW234" s="19"/>
      <c r="BX234" s="47"/>
      <c r="BY234" s="47"/>
      <c r="BZ234" s="47"/>
      <c r="CA234" s="47"/>
      <c r="CB234" s="19"/>
      <c r="CC234" s="19"/>
      <c r="CD234" s="47"/>
      <c r="CE234" s="47"/>
      <c r="CF234" s="47"/>
      <c r="CG234" s="47"/>
      <c r="CH234" s="19"/>
      <c r="CI234" s="19"/>
      <c r="CJ234" s="47"/>
      <c r="CK234" s="47"/>
      <c r="CL234" s="47"/>
      <c r="CM234" s="47"/>
      <c r="CN234" s="19"/>
      <c r="CO234" s="19"/>
      <c r="CP234" s="47"/>
      <c r="CQ234" s="47">
        <f t="shared" si="16"/>
        <v>0</v>
      </c>
      <c r="CR234" s="47"/>
    </row>
    <row r="235" spans="1:96">
      <c r="B235" s="19">
        <v>2005335</v>
      </c>
      <c r="C235" s="19" t="s">
        <v>531</v>
      </c>
      <c r="D235" s="65" t="s">
        <v>409</v>
      </c>
      <c r="E235" s="47"/>
      <c r="F235" s="47"/>
      <c r="G235" s="47"/>
      <c r="H235" s="19"/>
      <c r="I235" s="19"/>
      <c r="J235" s="47"/>
      <c r="K235" s="47"/>
      <c r="L235" s="47"/>
      <c r="M235" s="47"/>
      <c r="N235" s="19"/>
      <c r="O235" s="19"/>
      <c r="P235" s="47"/>
      <c r="Q235" s="47"/>
      <c r="R235" s="47"/>
      <c r="S235" s="47"/>
      <c r="T235" s="19"/>
      <c r="U235" s="19"/>
      <c r="V235" s="47"/>
      <c r="W235" s="47"/>
      <c r="X235" s="47"/>
      <c r="Y235" s="47"/>
      <c r="Z235" s="19"/>
      <c r="AA235" s="19"/>
      <c r="AB235" s="47"/>
      <c r="AC235" s="47"/>
      <c r="AD235" s="47"/>
      <c r="AE235" s="47"/>
      <c r="AF235" s="19"/>
      <c r="AG235" s="19"/>
      <c r="AH235" s="47"/>
      <c r="AI235" s="47"/>
      <c r="AJ235" s="47"/>
      <c r="AK235" s="47"/>
      <c r="AL235" s="19"/>
      <c r="AM235" s="19"/>
      <c r="AN235" s="47"/>
      <c r="AO235" s="47"/>
      <c r="AP235" s="47"/>
      <c r="AQ235" s="47"/>
      <c r="AR235" s="19"/>
      <c r="AS235" s="19"/>
      <c r="AT235" s="47"/>
      <c r="AU235" s="47"/>
      <c r="AV235" s="47"/>
      <c r="AW235" s="47"/>
      <c r="AX235" s="19"/>
      <c r="AY235" s="19"/>
      <c r="AZ235" s="47"/>
      <c r="BA235" s="47"/>
      <c r="BB235" s="47"/>
      <c r="BC235" s="47"/>
      <c r="BD235" s="19"/>
      <c r="BE235" s="19"/>
      <c r="BF235" s="47"/>
      <c r="BG235" s="47"/>
      <c r="BH235" s="47"/>
      <c r="BI235" s="47"/>
      <c r="BJ235" s="19"/>
      <c r="BK235" s="19"/>
      <c r="BL235" s="47"/>
      <c r="BM235" s="47"/>
      <c r="BN235" s="47"/>
      <c r="BO235" s="47"/>
      <c r="BP235" s="19"/>
      <c r="BQ235" s="19"/>
      <c r="BR235" s="47"/>
      <c r="BS235" s="47"/>
      <c r="BT235" s="47"/>
      <c r="BU235" s="47"/>
      <c r="BV235" s="19"/>
      <c r="BW235" s="19"/>
      <c r="BX235" s="47"/>
      <c r="BY235" s="47"/>
      <c r="BZ235" s="47"/>
      <c r="CA235" s="47"/>
      <c r="CB235" s="19"/>
      <c r="CC235" s="19"/>
      <c r="CD235" s="47"/>
      <c r="CE235" s="47"/>
      <c r="CF235" s="47"/>
      <c r="CG235" s="47"/>
      <c r="CH235" s="19"/>
      <c r="CI235" s="19"/>
      <c r="CJ235" s="47"/>
      <c r="CK235" s="47"/>
      <c r="CL235" s="47"/>
      <c r="CM235" s="47"/>
      <c r="CN235" s="19"/>
      <c r="CO235" s="19"/>
      <c r="CP235" s="47"/>
      <c r="CQ235" s="47">
        <f t="shared" si="16"/>
        <v>0</v>
      </c>
      <c r="CR235" s="47"/>
    </row>
    <row r="236" spans="1:96">
      <c r="B236" s="19">
        <v>2005271</v>
      </c>
      <c r="C236" s="19" t="s">
        <v>532</v>
      </c>
      <c r="D236" s="65" t="s">
        <v>409</v>
      </c>
      <c r="E236" s="47"/>
      <c r="F236" s="47"/>
      <c r="G236" s="47"/>
      <c r="H236" s="19"/>
      <c r="I236" s="19"/>
      <c r="J236" s="47"/>
      <c r="K236" s="47"/>
      <c r="L236" s="47"/>
      <c r="M236" s="47"/>
      <c r="N236" s="19"/>
      <c r="O236" s="19"/>
      <c r="P236" s="47"/>
      <c r="Q236" s="47"/>
      <c r="R236" s="47"/>
      <c r="S236" s="47"/>
      <c r="T236" s="19"/>
      <c r="U236" s="19"/>
      <c r="V236" s="47"/>
      <c r="W236" s="47"/>
      <c r="X236" s="47"/>
      <c r="Y236" s="47"/>
      <c r="Z236" s="19"/>
      <c r="AA236" s="19"/>
      <c r="AB236" s="47"/>
      <c r="AC236" s="47"/>
      <c r="AD236" s="47"/>
      <c r="AE236" s="47"/>
      <c r="AF236" s="19"/>
      <c r="AG236" s="19"/>
      <c r="AH236" s="47"/>
      <c r="AI236" s="47"/>
      <c r="AJ236" s="47"/>
      <c r="AK236" s="47"/>
      <c r="AL236" s="19"/>
      <c r="AM236" s="19"/>
      <c r="AN236" s="47"/>
      <c r="AO236" s="47"/>
      <c r="AP236" s="47"/>
      <c r="AQ236" s="47"/>
      <c r="AR236" s="19"/>
      <c r="AS236" s="19"/>
      <c r="AT236" s="47"/>
      <c r="AU236" s="47"/>
      <c r="AV236" s="47"/>
      <c r="AW236" s="47"/>
      <c r="AX236" s="19"/>
      <c r="AY236" s="19"/>
      <c r="AZ236" s="47"/>
      <c r="BA236" s="47"/>
      <c r="BB236" s="47"/>
      <c r="BC236" s="47"/>
      <c r="BD236" s="19"/>
      <c r="BE236" s="19"/>
      <c r="BF236" s="47"/>
      <c r="BG236" s="47"/>
      <c r="BH236" s="47"/>
      <c r="BI236" s="47"/>
      <c r="BJ236" s="19"/>
      <c r="BK236" s="19"/>
      <c r="BL236" s="47"/>
      <c r="BM236" s="47"/>
      <c r="BN236" s="47"/>
      <c r="BO236" s="47"/>
      <c r="BP236" s="19"/>
      <c r="BQ236" s="19"/>
      <c r="BR236" s="47"/>
      <c r="BS236" s="47"/>
      <c r="BT236" s="47"/>
      <c r="BU236" s="47"/>
      <c r="BV236" s="19"/>
      <c r="BW236" s="19"/>
      <c r="BX236" s="47"/>
      <c r="BY236" s="47"/>
      <c r="BZ236" s="47"/>
      <c r="CA236" s="47"/>
      <c r="CB236" s="19"/>
      <c r="CC236" s="19"/>
      <c r="CD236" s="47"/>
      <c r="CE236" s="47"/>
      <c r="CF236" s="47"/>
      <c r="CG236" s="47"/>
      <c r="CH236" s="19"/>
      <c r="CI236" s="19"/>
      <c r="CJ236" s="47"/>
      <c r="CK236" s="47"/>
      <c r="CL236" s="47"/>
      <c r="CM236" s="47"/>
      <c r="CN236" s="19"/>
      <c r="CO236" s="19"/>
      <c r="CP236" s="47"/>
      <c r="CQ236" s="47">
        <f t="shared" si="16"/>
        <v>0</v>
      </c>
      <c r="CR236" s="47"/>
    </row>
    <row r="237" spans="1:96">
      <c r="CQ237" s="47">
        <f t="shared" si="16"/>
        <v>0</v>
      </c>
    </row>
    <row r="238" spans="1:96">
      <c r="A238" s="64">
        <v>5120403700</v>
      </c>
      <c r="B238" s="64" t="s">
        <v>551</v>
      </c>
      <c r="C238" s="46"/>
      <c r="CQ238" s="47">
        <f t="shared" si="16"/>
        <v>0</v>
      </c>
    </row>
    <row r="239" spans="1:96">
      <c r="CQ239" s="47">
        <f t="shared" si="16"/>
        <v>0</v>
      </c>
    </row>
    <row r="240" spans="1:96">
      <c r="B240" s="66" t="s">
        <v>533</v>
      </c>
      <c r="C240" s="66" t="s">
        <v>534</v>
      </c>
      <c r="D240" s="67" t="s">
        <v>535</v>
      </c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7">
        <f t="shared" si="16"/>
        <v>0</v>
      </c>
      <c r="CR240" s="48"/>
    </row>
    <row r="241" spans="1:96">
      <c r="B241" s="66" t="s">
        <v>536</v>
      </c>
      <c r="C241" s="66" t="s">
        <v>537</v>
      </c>
      <c r="D241" s="67" t="s">
        <v>552</v>
      </c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7">
        <f t="shared" si="16"/>
        <v>0</v>
      </c>
      <c r="CR241" s="48"/>
    </row>
    <row r="242" spans="1:96">
      <c r="B242" s="66" t="s">
        <v>538</v>
      </c>
      <c r="C242" s="66" t="s">
        <v>539</v>
      </c>
      <c r="D242" s="67" t="s">
        <v>535</v>
      </c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7">
        <f t="shared" si="16"/>
        <v>0</v>
      </c>
      <c r="CR242" s="48"/>
    </row>
    <row r="243" spans="1:96">
      <c r="B243" s="66" t="s">
        <v>540</v>
      </c>
      <c r="C243" s="66" t="s">
        <v>541</v>
      </c>
      <c r="D243" s="67" t="s">
        <v>409</v>
      </c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7">
        <f t="shared" si="16"/>
        <v>0</v>
      </c>
      <c r="CR243" s="48"/>
    </row>
    <row r="244" spans="1:96">
      <c r="B244" s="66" t="s">
        <v>542</v>
      </c>
      <c r="C244" s="66" t="s">
        <v>543</v>
      </c>
      <c r="D244" s="67" t="s">
        <v>478</v>
      </c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7">
        <f t="shared" si="16"/>
        <v>0</v>
      </c>
      <c r="CR244" s="48"/>
    </row>
    <row r="245" spans="1:96">
      <c r="B245" s="66" t="s">
        <v>544</v>
      </c>
      <c r="C245" s="66" t="s">
        <v>545</v>
      </c>
      <c r="D245" s="67" t="s">
        <v>409</v>
      </c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7">
        <f>SUM(E245:CP245)</f>
        <v>0</v>
      </c>
      <c r="CR245" s="48"/>
    </row>
    <row r="246" spans="1:96">
      <c r="B246" s="66" t="s">
        <v>546</v>
      </c>
      <c r="C246" s="66" t="s">
        <v>547</v>
      </c>
      <c r="D246" s="67" t="s">
        <v>478</v>
      </c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7">
        <f>SUM(E246:CP246)</f>
        <v>0</v>
      </c>
      <c r="CR246" s="48"/>
    </row>
    <row r="247" spans="1:96">
      <c r="B247" s="66" t="s">
        <v>548</v>
      </c>
      <c r="C247" s="66" t="s">
        <v>549</v>
      </c>
      <c r="D247" s="67" t="s">
        <v>478</v>
      </c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7">
        <f>SUM(E247:CP247)</f>
        <v>0</v>
      </c>
      <c r="CR247" s="48"/>
    </row>
    <row r="249" spans="1:96">
      <c r="A249" s="64">
        <v>1230600100</v>
      </c>
      <c r="B249" s="64" t="s">
        <v>553</v>
      </c>
    </row>
    <row r="251" spans="1:96" ht="15">
      <c r="B251" s="68" t="s">
        <v>347</v>
      </c>
      <c r="C251" s="68" t="s">
        <v>348</v>
      </c>
      <c r="D251" s="63" t="s">
        <v>409</v>
      </c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7">
        <f t="shared" ref="CQ251:CQ281" si="17">SUM(E251:CP251)</f>
        <v>0</v>
      </c>
      <c r="CR251" s="48"/>
    </row>
    <row r="252" spans="1:96" ht="15">
      <c r="B252" s="68" t="s">
        <v>349</v>
      </c>
      <c r="C252" s="68" t="s">
        <v>350</v>
      </c>
      <c r="D252" s="63" t="s">
        <v>409</v>
      </c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7">
        <f t="shared" si="17"/>
        <v>0</v>
      </c>
      <c r="CR252" s="48"/>
    </row>
    <row r="253" spans="1:96" ht="15">
      <c r="B253" s="68" t="s">
        <v>351</v>
      </c>
      <c r="C253" s="68" t="s">
        <v>352</v>
      </c>
      <c r="D253" s="63" t="s">
        <v>409</v>
      </c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7">
        <f t="shared" si="17"/>
        <v>0</v>
      </c>
      <c r="CR253" s="48"/>
    </row>
    <row r="254" spans="1:96" ht="15">
      <c r="B254" s="68" t="s">
        <v>353</v>
      </c>
      <c r="C254" s="68" t="s">
        <v>354</v>
      </c>
      <c r="D254" s="63" t="s">
        <v>409</v>
      </c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7">
        <f t="shared" si="17"/>
        <v>0</v>
      </c>
      <c r="CR254" s="48"/>
    </row>
    <row r="255" spans="1:96" ht="15">
      <c r="B255" s="68" t="s">
        <v>355</v>
      </c>
      <c r="C255" s="68" t="s">
        <v>356</v>
      </c>
      <c r="D255" s="63" t="s">
        <v>409</v>
      </c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7">
        <f t="shared" si="17"/>
        <v>0</v>
      </c>
      <c r="CR255" s="48"/>
    </row>
    <row r="256" spans="1:96" ht="15">
      <c r="B256" s="68" t="s">
        <v>357</v>
      </c>
      <c r="C256" s="68" t="s">
        <v>358</v>
      </c>
      <c r="D256" s="63" t="s">
        <v>409</v>
      </c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7">
        <f t="shared" si="17"/>
        <v>0</v>
      </c>
      <c r="CR256" s="48"/>
    </row>
    <row r="257" spans="2:96" ht="15">
      <c r="B257" s="68" t="s">
        <v>359</v>
      </c>
      <c r="C257" s="68" t="s">
        <v>360</v>
      </c>
      <c r="D257" s="63" t="s">
        <v>409</v>
      </c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7">
        <f t="shared" si="17"/>
        <v>0</v>
      </c>
      <c r="CR257" s="48"/>
    </row>
    <row r="258" spans="2:96" ht="15">
      <c r="B258" s="68" t="s">
        <v>361</v>
      </c>
      <c r="C258" s="68" t="s">
        <v>362</v>
      </c>
      <c r="D258" s="63" t="s">
        <v>409</v>
      </c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7">
        <f t="shared" si="17"/>
        <v>0</v>
      </c>
      <c r="CR258" s="48"/>
    </row>
    <row r="259" spans="2:96" ht="15">
      <c r="B259" s="68" t="s">
        <v>363</v>
      </c>
      <c r="C259" s="68" t="s">
        <v>364</v>
      </c>
      <c r="D259" s="63" t="s">
        <v>409</v>
      </c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7">
        <f t="shared" si="17"/>
        <v>0</v>
      </c>
      <c r="CR259" s="48"/>
    </row>
    <row r="260" spans="2:96" ht="15">
      <c r="B260" s="68" t="s">
        <v>365</v>
      </c>
      <c r="C260" s="68" t="s">
        <v>366</v>
      </c>
      <c r="D260" s="63" t="s">
        <v>409</v>
      </c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7">
        <f t="shared" si="17"/>
        <v>0</v>
      </c>
      <c r="CR260" s="48"/>
    </row>
    <row r="261" spans="2:96" ht="15">
      <c r="B261" s="68" t="s">
        <v>367</v>
      </c>
      <c r="C261" s="68" t="s">
        <v>368</v>
      </c>
      <c r="D261" s="63" t="s">
        <v>409</v>
      </c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7">
        <f t="shared" si="17"/>
        <v>0</v>
      </c>
      <c r="CR261" s="48"/>
    </row>
    <row r="262" spans="2:96" ht="15">
      <c r="B262" s="68" t="s">
        <v>369</v>
      </c>
      <c r="C262" s="68" t="s">
        <v>370</v>
      </c>
      <c r="D262" s="63" t="s">
        <v>409</v>
      </c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7">
        <f t="shared" si="17"/>
        <v>0</v>
      </c>
      <c r="CR262" s="48"/>
    </row>
    <row r="263" spans="2:96" ht="15">
      <c r="B263" s="68" t="s">
        <v>371</v>
      </c>
      <c r="C263" s="68" t="s">
        <v>372</v>
      </c>
      <c r="D263" s="63" t="s">
        <v>409</v>
      </c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7">
        <f t="shared" si="17"/>
        <v>0</v>
      </c>
      <c r="CR263" s="48"/>
    </row>
    <row r="264" spans="2:96" ht="15">
      <c r="B264" s="68" t="s">
        <v>373</v>
      </c>
      <c r="C264" s="68" t="s">
        <v>374</v>
      </c>
      <c r="D264" s="63" t="s">
        <v>409</v>
      </c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7">
        <f t="shared" si="17"/>
        <v>0</v>
      </c>
      <c r="CR264" s="48"/>
    </row>
    <row r="265" spans="2:96" ht="15">
      <c r="B265" s="68" t="s">
        <v>375</v>
      </c>
      <c r="C265" s="68" t="s">
        <v>376</v>
      </c>
      <c r="D265" s="63" t="s">
        <v>409</v>
      </c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7">
        <f t="shared" si="17"/>
        <v>0</v>
      </c>
      <c r="CR265" s="48"/>
    </row>
    <row r="266" spans="2:96" ht="15">
      <c r="B266" s="68" t="s">
        <v>377</v>
      </c>
      <c r="C266" s="68" t="s">
        <v>378</v>
      </c>
      <c r="D266" s="63" t="s">
        <v>409</v>
      </c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7">
        <f t="shared" si="17"/>
        <v>0</v>
      </c>
      <c r="CR266" s="48"/>
    </row>
    <row r="267" spans="2:96" ht="15">
      <c r="B267" s="68" t="s">
        <v>379</v>
      </c>
      <c r="C267" s="68" t="s">
        <v>380</v>
      </c>
      <c r="D267" s="63" t="s">
        <v>409</v>
      </c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7">
        <f t="shared" si="17"/>
        <v>0</v>
      </c>
      <c r="CR267" s="48"/>
    </row>
    <row r="268" spans="2:96" ht="15">
      <c r="B268" s="68" t="s">
        <v>381</v>
      </c>
      <c r="C268" s="68" t="s">
        <v>382</v>
      </c>
      <c r="D268" s="63" t="s">
        <v>409</v>
      </c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7">
        <f t="shared" si="17"/>
        <v>0</v>
      </c>
      <c r="CR268" s="48"/>
    </row>
    <row r="269" spans="2:96" ht="15">
      <c r="B269" s="68" t="s">
        <v>383</v>
      </c>
      <c r="C269" s="68" t="s">
        <v>384</v>
      </c>
      <c r="D269" s="63" t="s">
        <v>409</v>
      </c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7">
        <f t="shared" si="17"/>
        <v>0</v>
      </c>
      <c r="CR269" s="48"/>
    </row>
    <row r="270" spans="2:96" ht="15">
      <c r="B270" s="68" t="s">
        <v>385</v>
      </c>
      <c r="C270" s="68" t="s">
        <v>386</v>
      </c>
      <c r="D270" s="63" t="s">
        <v>409</v>
      </c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7">
        <f t="shared" si="17"/>
        <v>0</v>
      </c>
      <c r="CR270" s="48"/>
    </row>
    <row r="271" spans="2:96" ht="15">
      <c r="B271" s="68" t="s">
        <v>387</v>
      </c>
      <c r="C271" s="68" t="s">
        <v>388</v>
      </c>
      <c r="D271" s="63" t="s">
        <v>409</v>
      </c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7">
        <f t="shared" si="17"/>
        <v>0</v>
      </c>
      <c r="CR271" s="48"/>
    </row>
    <row r="272" spans="2:96" ht="15">
      <c r="B272" s="68" t="s">
        <v>389</v>
      </c>
      <c r="C272" s="68" t="s">
        <v>390</v>
      </c>
      <c r="D272" s="63" t="s">
        <v>409</v>
      </c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7">
        <f t="shared" si="17"/>
        <v>0</v>
      </c>
      <c r="CR272" s="48"/>
    </row>
    <row r="273" spans="2:96" ht="15">
      <c r="B273" s="68" t="s">
        <v>391</v>
      </c>
      <c r="C273" s="68" t="s">
        <v>392</v>
      </c>
      <c r="D273" s="63" t="s">
        <v>409</v>
      </c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7">
        <f t="shared" si="17"/>
        <v>0</v>
      </c>
      <c r="CR273" s="48"/>
    </row>
    <row r="274" spans="2:96" ht="15">
      <c r="B274" s="68" t="s">
        <v>393</v>
      </c>
      <c r="C274" s="68" t="s">
        <v>394</v>
      </c>
      <c r="D274" s="63" t="s">
        <v>409</v>
      </c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7">
        <f t="shared" si="17"/>
        <v>0</v>
      </c>
      <c r="CR274" s="48"/>
    </row>
    <row r="275" spans="2:96" ht="15">
      <c r="B275" s="68" t="s">
        <v>395</v>
      </c>
      <c r="C275" s="68" t="s">
        <v>396</v>
      </c>
      <c r="D275" s="63" t="s">
        <v>409</v>
      </c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7">
        <f t="shared" si="17"/>
        <v>0</v>
      </c>
      <c r="CR275" s="48"/>
    </row>
    <row r="276" spans="2:96" ht="15">
      <c r="B276" s="68" t="s">
        <v>397</v>
      </c>
      <c r="C276" s="68" t="s">
        <v>398</v>
      </c>
      <c r="D276" s="63" t="s">
        <v>409</v>
      </c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7">
        <f t="shared" si="17"/>
        <v>0</v>
      </c>
      <c r="CR276" s="48"/>
    </row>
    <row r="277" spans="2:96" ht="15">
      <c r="B277" s="68" t="s">
        <v>399</v>
      </c>
      <c r="C277" s="68" t="s">
        <v>400</v>
      </c>
      <c r="D277" s="63" t="s">
        <v>409</v>
      </c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7">
        <f t="shared" si="17"/>
        <v>0</v>
      </c>
      <c r="CR277" s="48"/>
    </row>
    <row r="278" spans="2:96" ht="15">
      <c r="B278" s="68" t="s">
        <v>401</v>
      </c>
      <c r="C278" s="68" t="s">
        <v>402</v>
      </c>
      <c r="D278" s="63" t="s">
        <v>409</v>
      </c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7">
        <f t="shared" si="17"/>
        <v>0</v>
      </c>
      <c r="CR278" s="48"/>
    </row>
    <row r="279" spans="2:96" ht="15">
      <c r="B279" s="68" t="s">
        <v>403</v>
      </c>
      <c r="C279" s="68" t="s">
        <v>404</v>
      </c>
      <c r="D279" s="63" t="s">
        <v>409</v>
      </c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7">
        <f t="shared" si="17"/>
        <v>0</v>
      </c>
      <c r="CR279" s="48"/>
    </row>
    <row r="280" spans="2:96" ht="15">
      <c r="B280" s="68" t="s">
        <v>405</v>
      </c>
      <c r="C280" s="68" t="s">
        <v>404</v>
      </c>
      <c r="D280" s="63" t="s">
        <v>409</v>
      </c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7">
        <f t="shared" si="17"/>
        <v>0</v>
      </c>
      <c r="CR280" s="48"/>
    </row>
    <row r="281" spans="2:96" ht="15">
      <c r="B281" s="68" t="s">
        <v>406</v>
      </c>
      <c r="C281" s="68" t="s">
        <v>407</v>
      </c>
      <c r="D281" s="63" t="s">
        <v>409</v>
      </c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7">
        <f t="shared" si="17"/>
        <v>0</v>
      </c>
      <c r="CR281" s="48"/>
    </row>
  </sheetData>
  <mergeCells count="11">
    <mergeCell ref="CH5:CP5"/>
    <mergeCell ref="I5:L5"/>
    <mergeCell ref="P5:S5"/>
    <mergeCell ref="T5:X5"/>
    <mergeCell ref="Z5:AE5"/>
    <mergeCell ref="AF5:AP5"/>
    <mergeCell ref="AQ5:BB5"/>
    <mergeCell ref="BC5:BG5"/>
    <mergeCell ref="BH5:BN5"/>
    <mergeCell ref="BO5:BY5"/>
    <mergeCell ref="BZ5:CG5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D16"/>
  <sheetViews>
    <sheetView showGridLines="0" workbookViewId="0">
      <selection activeCell="G9" sqref="G9"/>
    </sheetView>
  </sheetViews>
  <sheetFormatPr baseColWidth="10" defaultRowHeight="15"/>
  <cols>
    <col min="1" max="1" width="4.7109375" customWidth="1"/>
    <col min="2" max="2" width="24.85546875" customWidth="1"/>
    <col min="3" max="3" width="48.28515625" customWidth="1"/>
    <col min="4" max="4" width="23" customWidth="1"/>
  </cols>
  <sheetData>
    <row r="3" spans="2:4" s="36" customFormat="1" ht="13.5">
      <c r="B3" s="49" t="s">
        <v>252</v>
      </c>
    </row>
    <row r="4" spans="2:4" s="36" customFormat="1" ht="13.5">
      <c r="B4" s="37"/>
      <c r="C4" s="41"/>
    </row>
    <row r="5" spans="2:4" s="36" customFormat="1" ht="13.5">
      <c r="B5" s="37" t="s">
        <v>555</v>
      </c>
      <c r="C5" s="41"/>
    </row>
    <row r="6" spans="2:4" s="36" customFormat="1" ht="13.5">
      <c r="B6" s="37"/>
      <c r="C6" s="41"/>
    </row>
    <row r="7" spans="2:4" s="52" customFormat="1" ht="12.75">
      <c r="B7" s="54" t="s">
        <v>253</v>
      </c>
      <c r="C7" s="55" t="s">
        <v>254</v>
      </c>
      <c r="D7" s="55" t="s">
        <v>255</v>
      </c>
    </row>
    <row r="8" spans="2:4" s="36" customFormat="1" ht="13.5">
      <c r="B8" s="53"/>
      <c r="C8" s="53"/>
      <c r="D8" s="48"/>
    </row>
    <row r="9" spans="2:4" s="36" customFormat="1" ht="13.5">
      <c r="B9" s="53"/>
      <c r="C9" s="53"/>
      <c r="D9" s="48"/>
    </row>
    <row r="10" spans="2:4" s="36" customFormat="1" ht="13.5">
      <c r="B10" s="53"/>
      <c r="C10" s="53"/>
      <c r="D10" s="48"/>
    </row>
    <row r="11" spans="2:4" s="36" customFormat="1" ht="13.5">
      <c r="B11" s="53"/>
      <c r="C11" s="53"/>
      <c r="D11" s="48"/>
    </row>
    <row r="12" spans="2:4" s="36" customFormat="1" ht="13.5">
      <c r="B12" s="53"/>
      <c r="C12" s="53"/>
      <c r="D12" s="48"/>
    </row>
    <row r="13" spans="2:4" s="36" customFormat="1" ht="13.5">
      <c r="B13" s="53"/>
      <c r="C13" s="53"/>
      <c r="D13" s="48"/>
    </row>
    <row r="14" spans="2:4" s="36" customFormat="1" ht="13.5">
      <c r="B14" s="53"/>
      <c r="C14" s="53"/>
      <c r="D14" s="48"/>
    </row>
    <row r="15" spans="2:4" s="36" customFormat="1" ht="13.5">
      <c r="B15" s="53"/>
      <c r="C15" s="53"/>
      <c r="D15" s="48"/>
    </row>
    <row r="16" spans="2:4" s="36" customFormat="1" ht="13.5">
      <c r="B16" s="53"/>
      <c r="C16" s="53"/>
      <c r="D16" s="48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13"/>
  <sheetViews>
    <sheetView showGridLines="0" workbookViewId="0">
      <selection activeCell="D25" sqref="D25"/>
    </sheetView>
  </sheetViews>
  <sheetFormatPr baseColWidth="10" defaultRowHeight="15"/>
  <cols>
    <col min="2" max="2" width="12.42578125" bestFit="1" customWidth="1"/>
    <col min="3" max="3" width="37" customWidth="1"/>
    <col min="4" max="4" width="19.140625" bestFit="1" customWidth="1"/>
    <col min="5" max="6" width="17.42578125" bestFit="1" customWidth="1"/>
  </cols>
  <sheetData>
    <row r="6" spans="2:6">
      <c r="B6" s="132" t="s">
        <v>627</v>
      </c>
      <c r="C6" s="132" t="s">
        <v>628</v>
      </c>
      <c r="D6" s="132" t="s">
        <v>629</v>
      </c>
      <c r="E6" s="133" t="s">
        <v>630</v>
      </c>
      <c r="F6" s="133" t="s">
        <v>631</v>
      </c>
    </row>
    <row r="7" spans="2:6">
      <c r="B7" s="134">
        <v>1230600100</v>
      </c>
      <c r="C7" s="134" t="s">
        <v>571</v>
      </c>
      <c r="D7" s="135">
        <v>1500000</v>
      </c>
      <c r="E7" s="135">
        <v>10000000</v>
      </c>
      <c r="F7" s="135">
        <f>+E7-D7</f>
        <v>8500000</v>
      </c>
    </row>
    <row r="8" spans="2:6">
      <c r="B8" s="134">
        <v>1230800100</v>
      </c>
      <c r="C8" s="134" t="s">
        <v>26</v>
      </c>
      <c r="D8" s="135">
        <v>750000</v>
      </c>
      <c r="E8" s="135">
        <v>5000000</v>
      </c>
      <c r="F8" s="135">
        <f>+E8-D8</f>
        <v>4250000</v>
      </c>
    </row>
    <row r="9" spans="2:6">
      <c r="B9" s="134">
        <v>5120400600</v>
      </c>
      <c r="C9" s="134" t="s">
        <v>632</v>
      </c>
      <c r="D9" s="135">
        <v>7500000</v>
      </c>
      <c r="E9" s="135">
        <v>50000000</v>
      </c>
      <c r="F9" s="135">
        <f>+E9-D9</f>
        <v>42500000</v>
      </c>
    </row>
    <row r="10" spans="2:6">
      <c r="B10" s="134">
        <v>5120403400</v>
      </c>
      <c r="C10" s="134" t="s">
        <v>591</v>
      </c>
      <c r="D10" s="135">
        <v>900000</v>
      </c>
      <c r="E10" s="135">
        <v>6000000</v>
      </c>
      <c r="F10" s="135">
        <f>+E10-D10</f>
        <v>5100000</v>
      </c>
    </row>
    <row r="11" spans="2:6">
      <c r="B11" s="134">
        <v>5120403700</v>
      </c>
      <c r="C11" s="134" t="s">
        <v>589</v>
      </c>
      <c r="D11" s="135">
        <v>900000</v>
      </c>
      <c r="E11" s="135">
        <v>6000000</v>
      </c>
      <c r="F11" s="135">
        <f>+E11-D11</f>
        <v>5100000</v>
      </c>
    </row>
    <row r="12" spans="2:6" ht="15.75" thickBot="1">
      <c r="B12" s="136" t="s">
        <v>633</v>
      </c>
      <c r="C12" s="136"/>
      <c r="D12" s="137">
        <f>SUM(D7:D11)</f>
        <v>11550000</v>
      </c>
      <c r="E12" s="137">
        <f>SUM(E7:E11)</f>
        <v>77000000</v>
      </c>
      <c r="F12" s="137">
        <f>SUM(F7:F11)</f>
        <v>65450000</v>
      </c>
    </row>
    <row r="13" spans="2:6" ht="15.75" thickTop="1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6"/>
  <sheetViews>
    <sheetView topLeftCell="A391" workbookViewId="0">
      <selection activeCell="C405" sqref="C405"/>
    </sheetView>
  </sheetViews>
  <sheetFormatPr baseColWidth="10" defaultRowHeight="15"/>
  <cols>
    <col min="1" max="1" width="21.140625" customWidth="1"/>
    <col min="2" max="2" width="54.7109375" bestFit="1" customWidth="1"/>
    <col min="3" max="3" width="15.140625" bestFit="1" customWidth="1"/>
    <col min="6" max="6" width="11.7109375" bestFit="1" customWidth="1"/>
  </cols>
  <sheetData>
    <row r="1" spans="1:3">
      <c r="A1" t="s">
        <v>709</v>
      </c>
    </row>
    <row r="2" spans="1:3">
      <c r="A2" s="159" t="s">
        <v>654</v>
      </c>
      <c r="B2" s="159" t="s">
        <v>628</v>
      </c>
      <c r="C2" s="159" t="s">
        <v>655</v>
      </c>
    </row>
    <row r="3" spans="1:3">
      <c r="A3" s="160" t="s">
        <v>656</v>
      </c>
      <c r="B3" s="160" t="s">
        <v>657</v>
      </c>
      <c r="C3" s="161" t="s">
        <v>658</v>
      </c>
    </row>
    <row r="4" spans="1:3">
      <c r="A4" s="160" t="s">
        <v>264</v>
      </c>
      <c r="B4" s="160" t="s">
        <v>263</v>
      </c>
      <c r="C4" s="161">
        <v>14380671.29944919</v>
      </c>
    </row>
    <row r="5" spans="1:3">
      <c r="A5" s="160" t="s">
        <v>260</v>
      </c>
      <c r="B5" s="160" t="s">
        <v>659</v>
      </c>
      <c r="C5" s="161">
        <v>20873486.837388869</v>
      </c>
    </row>
    <row r="6" spans="1:3">
      <c r="A6" s="160" t="s">
        <v>99</v>
      </c>
      <c r="B6" s="160" t="s">
        <v>141</v>
      </c>
      <c r="C6" s="161">
        <v>17937438.546065338</v>
      </c>
    </row>
    <row r="7" spans="1:3" ht="39">
      <c r="A7" s="163" t="s">
        <v>660</v>
      </c>
      <c r="B7" s="164" t="s">
        <v>660</v>
      </c>
      <c r="C7" s="165">
        <v>9293197.9512207098</v>
      </c>
    </row>
    <row r="8" spans="1:3">
      <c r="A8" s="160" t="s">
        <v>100</v>
      </c>
      <c r="B8" s="160" t="s">
        <v>661</v>
      </c>
      <c r="C8" s="161">
        <v>41726404.994745478</v>
      </c>
    </row>
    <row r="9" spans="1:3">
      <c r="A9" s="160" t="s">
        <v>103</v>
      </c>
      <c r="B9" s="160" t="s">
        <v>662</v>
      </c>
      <c r="C9" s="161">
        <v>17246283.655113224</v>
      </c>
    </row>
    <row r="10" spans="1:3">
      <c r="A10" s="160" t="s">
        <v>102</v>
      </c>
      <c r="B10" s="160" t="s">
        <v>602</v>
      </c>
      <c r="C10" s="161">
        <v>8758095.9247769378</v>
      </c>
    </row>
    <row r="11" spans="1:3">
      <c r="A11" s="160" t="s">
        <v>101</v>
      </c>
      <c r="B11" s="160" t="s">
        <v>663</v>
      </c>
      <c r="C11" s="161">
        <v>61108581.32119628</v>
      </c>
    </row>
    <row r="12" spans="1:3">
      <c r="A12" s="160" t="s">
        <v>104</v>
      </c>
      <c r="B12" s="160" t="s">
        <v>664</v>
      </c>
      <c r="C12" s="161">
        <v>17231437.898625746</v>
      </c>
    </row>
    <row r="13" spans="1:3">
      <c r="A13" s="160" t="s">
        <v>564</v>
      </c>
      <c r="B13" s="160" t="s">
        <v>565</v>
      </c>
      <c r="C13" s="161">
        <v>6447924.0893092733</v>
      </c>
    </row>
    <row r="14" spans="1:3">
      <c r="A14" s="160" t="s">
        <v>262</v>
      </c>
      <c r="B14" s="160" t="s">
        <v>665</v>
      </c>
      <c r="C14" s="161">
        <v>20823427.434522383</v>
      </c>
    </row>
    <row r="15" spans="1:3">
      <c r="A15" s="160" t="s">
        <v>279</v>
      </c>
      <c r="B15" s="160" t="s">
        <v>666</v>
      </c>
      <c r="C15" s="161">
        <v>3599068.5602217326</v>
      </c>
    </row>
    <row r="16" spans="1:3">
      <c r="A16" s="160" t="s">
        <v>281</v>
      </c>
      <c r="B16" s="160" t="s">
        <v>667</v>
      </c>
      <c r="C16" s="161">
        <v>13114876.100029279</v>
      </c>
    </row>
    <row r="17" spans="1:3">
      <c r="A17" s="160" t="s">
        <v>283</v>
      </c>
      <c r="B17" s="160" t="s">
        <v>596</v>
      </c>
      <c r="C17" s="161">
        <v>4617276.8150397697</v>
      </c>
    </row>
    <row r="18" spans="1:3">
      <c r="A18" s="160" t="s">
        <v>285</v>
      </c>
      <c r="B18" s="160" t="s">
        <v>668</v>
      </c>
      <c r="C18" s="161">
        <v>5034570.0968724964</v>
      </c>
    </row>
    <row r="19" spans="1:3">
      <c r="A19" s="160" t="s">
        <v>297</v>
      </c>
      <c r="B19" s="160" t="s">
        <v>296</v>
      </c>
      <c r="C19" s="161">
        <v>30644574.865408577</v>
      </c>
    </row>
    <row r="20" spans="1:3">
      <c r="A20" s="160" t="s">
        <v>291</v>
      </c>
      <c r="B20" s="160" t="s">
        <v>286</v>
      </c>
      <c r="C20" s="161">
        <v>15958828.124549931</v>
      </c>
    </row>
    <row r="21" spans="1:3">
      <c r="A21" s="160" t="s">
        <v>294</v>
      </c>
      <c r="B21" s="160" t="s">
        <v>289</v>
      </c>
      <c r="C21" s="161">
        <v>8190087.1874789204</v>
      </c>
    </row>
    <row r="22" spans="1:3">
      <c r="A22" s="160" t="s">
        <v>293</v>
      </c>
      <c r="B22" s="160" t="s">
        <v>288</v>
      </c>
      <c r="C22" s="161">
        <v>10859746.434978586</v>
      </c>
    </row>
    <row r="23" spans="1:3">
      <c r="A23" s="160" t="s">
        <v>292</v>
      </c>
      <c r="B23" s="160" t="s">
        <v>287</v>
      </c>
      <c r="C23" s="161">
        <v>13001976.240929725</v>
      </c>
    </row>
    <row r="24" spans="1:3">
      <c r="A24" s="160" t="s">
        <v>295</v>
      </c>
      <c r="B24" s="160" t="s">
        <v>290</v>
      </c>
      <c r="C24" s="161">
        <v>9447308.4488333166</v>
      </c>
    </row>
    <row r="25" spans="1:3">
      <c r="A25" s="160" t="s">
        <v>557</v>
      </c>
      <c r="B25" s="160" t="s">
        <v>669</v>
      </c>
      <c r="C25" s="161">
        <v>11095977.518836679</v>
      </c>
    </row>
    <row r="26" spans="1:3">
      <c r="A26" s="160" t="s">
        <v>558</v>
      </c>
      <c r="B26" s="160" t="s">
        <v>670</v>
      </c>
      <c r="C26" s="161">
        <v>8342139.3389338283</v>
      </c>
    </row>
    <row r="27" spans="1:3" ht="27">
      <c r="A27" s="162" t="s">
        <v>671</v>
      </c>
      <c r="B27" s="160" t="s">
        <v>671</v>
      </c>
      <c r="C27" s="161">
        <v>7506223.9742605528</v>
      </c>
    </row>
    <row r="28" spans="1:3">
      <c r="A28" s="160" t="s">
        <v>321</v>
      </c>
      <c r="B28" s="160" t="s">
        <v>672</v>
      </c>
      <c r="C28" s="161">
        <v>12177928.392126096</v>
      </c>
    </row>
    <row r="29" spans="1:3">
      <c r="A29" s="160" t="s">
        <v>322</v>
      </c>
      <c r="B29" s="160" t="s">
        <v>599</v>
      </c>
      <c r="C29" s="161">
        <v>27433221.471994255</v>
      </c>
    </row>
    <row r="30" spans="1:3">
      <c r="A30" s="160" t="s">
        <v>323</v>
      </c>
      <c r="B30" s="160" t="s">
        <v>600</v>
      </c>
      <c r="C30" s="161">
        <v>6962537.0069207894</v>
      </c>
    </row>
    <row r="31" spans="1:3">
      <c r="A31" s="160" t="s">
        <v>324</v>
      </c>
      <c r="B31" s="160" t="s">
        <v>673</v>
      </c>
      <c r="C31" s="161">
        <v>19191181.187259249</v>
      </c>
    </row>
    <row r="32" spans="1:3">
      <c r="A32" s="160" t="s">
        <v>325</v>
      </c>
      <c r="B32" s="160" t="s">
        <v>302</v>
      </c>
      <c r="C32" s="161">
        <v>17997957.272386547</v>
      </c>
    </row>
    <row r="33" spans="1:3">
      <c r="A33" s="160" t="s">
        <v>277</v>
      </c>
      <c r="B33" s="160" t="s">
        <v>674</v>
      </c>
      <c r="C33" s="161">
        <v>2071000.8295004517</v>
      </c>
    </row>
    <row r="34" spans="1:3">
      <c r="A34" s="160" t="s">
        <v>275</v>
      </c>
      <c r="B34" s="160" t="s">
        <v>675</v>
      </c>
      <c r="C34" s="161">
        <v>18527273.589036871</v>
      </c>
    </row>
    <row r="35" spans="1:3">
      <c r="A35" s="160" t="s">
        <v>332</v>
      </c>
      <c r="B35" s="160" t="s">
        <v>309</v>
      </c>
      <c r="C35" s="161">
        <v>8894514.5057895854</v>
      </c>
    </row>
    <row r="36" spans="1:3">
      <c r="A36" s="160" t="s">
        <v>333</v>
      </c>
      <c r="B36" s="160" t="s">
        <v>676</v>
      </c>
      <c r="C36" s="161">
        <v>34867482.288565926</v>
      </c>
    </row>
    <row r="37" spans="1:3">
      <c r="A37" s="160" t="s">
        <v>335</v>
      </c>
      <c r="B37" s="160" t="s">
        <v>601</v>
      </c>
      <c r="C37" s="161">
        <v>10480182.885560147</v>
      </c>
    </row>
    <row r="38" spans="1:3">
      <c r="A38" s="160" t="s">
        <v>336</v>
      </c>
      <c r="B38" s="160" t="s">
        <v>677</v>
      </c>
      <c r="C38" s="161">
        <v>11623236.105762102</v>
      </c>
    </row>
    <row r="39" spans="1:3">
      <c r="A39" s="160" t="s">
        <v>337</v>
      </c>
      <c r="B39" s="160" t="s">
        <v>314</v>
      </c>
      <c r="C39" s="161">
        <v>15225955.065416619</v>
      </c>
    </row>
    <row r="40" spans="1:3">
      <c r="A40" s="160" t="s">
        <v>338</v>
      </c>
      <c r="B40" s="160" t="s">
        <v>678</v>
      </c>
      <c r="C40" s="161">
        <v>7999959.4462844981</v>
      </c>
    </row>
    <row r="41" spans="1:3">
      <c r="A41" s="160" t="s">
        <v>274</v>
      </c>
      <c r="B41" s="160" t="s">
        <v>679</v>
      </c>
      <c r="C41" s="161">
        <v>14070082.033636078</v>
      </c>
    </row>
    <row r="42" spans="1:3">
      <c r="A42" s="160" t="s">
        <v>268</v>
      </c>
      <c r="B42" s="160" t="s">
        <v>680</v>
      </c>
      <c r="C42" s="161">
        <v>4957789.1799236396</v>
      </c>
    </row>
    <row r="43" spans="1:3">
      <c r="A43" s="160" t="s">
        <v>270</v>
      </c>
      <c r="B43" s="160" t="s">
        <v>139</v>
      </c>
      <c r="C43" s="161">
        <v>7461161.699755135</v>
      </c>
    </row>
    <row r="44" spans="1:3">
      <c r="A44" s="160" t="s">
        <v>271</v>
      </c>
      <c r="B44" s="160" t="s">
        <v>681</v>
      </c>
      <c r="C44" s="161">
        <v>13517122.899445549</v>
      </c>
    </row>
    <row r="45" spans="1:3">
      <c r="A45" s="160" t="s">
        <v>272</v>
      </c>
      <c r="B45" s="160" t="s">
        <v>140</v>
      </c>
      <c r="C45" s="161">
        <v>11099234.788254241</v>
      </c>
    </row>
    <row r="46" spans="1:3">
      <c r="A46" s="160" t="s">
        <v>122</v>
      </c>
      <c r="B46" s="160" t="s">
        <v>682</v>
      </c>
      <c r="C46" s="161">
        <v>28365593.604735315</v>
      </c>
    </row>
    <row r="47" spans="1:3">
      <c r="A47" s="160" t="s">
        <v>123</v>
      </c>
      <c r="B47" s="160" t="s">
        <v>683</v>
      </c>
      <c r="C47" s="161">
        <v>3589143.1574642099</v>
      </c>
    </row>
    <row r="48" spans="1:3">
      <c r="A48" s="160" t="s">
        <v>124</v>
      </c>
      <c r="B48" s="160" t="s">
        <v>684</v>
      </c>
      <c r="C48" s="161">
        <v>8591326.6714958716</v>
      </c>
    </row>
    <row r="49" spans="1:3">
      <c r="A49" s="160" t="s">
        <v>125</v>
      </c>
      <c r="B49" s="160" t="s">
        <v>685</v>
      </c>
      <c r="C49" s="161">
        <v>6469236.8294101879</v>
      </c>
    </row>
    <row r="50" spans="1:3">
      <c r="A50" s="160" t="s">
        <v>126</v>
      </c>
      <c r="B50" s="160" t="s">
        <v>167</v>
      </c>
      <c r="C50" s="161">
        <v>3787617.8738743193</v>
      </c>
    </row>
    <row r="51" spans="1:3">
      <c r="A51" s="160" t="s">
        <v>127</v>
      </c>
      <c r="B51" s="160" t="s">
        <v>168</v>
      </c>
      <c r="C51" s="161">
        <v>5233401.3811276536</v>
      </c>
    </row>
    <row r="52" spans="1:3">
      <c r="A52" s="160" t="s">
        <v>128</v>
      </c>
      <c r="B52" s="160" t="s">
        <v>169</v>
      </c>
      <c r="C52" s="161">
        <v>9127473.859744126</v>
      </c>
    </row>
    <row r="53" spans="1:3">
      <c r="A53" s="160" t="s">
        <v>129</v>
      </c>
      <c r="B53" s="160" t="s">
        <v>686</v>
      </c>
      <c r="C53" s="161">
        <v>1419433.9975205942</v>
      </c>
    </row>
    <row r="54" spans="1:3">
      <c r="A54" s="160" t="s">
        <v>0</v>
      </c>
      <c r="B54" s="160" t="s">
        <v>687</v>
      </c>
      <c r="C54" s="161">
        <v>12145684.667585578</v>
      </c>
    </row>
    <row r="55" spans="1:3">
      <c r="A55" s="160" t="s">
        <v>1</v>
      </c>
      <c r="B55" s="160" t="s">
        <v>7</v>
      </c>
      <c r="C55" s="161">
        <v>7229180.714543228</v>
      </c>
    </row>
    <row r="56" spans="1:3">
      <c r="A56" s="160" t="s">
        <v>2</v>
      </c>
      <c r="B56" s="160" t="s">
        <v>8</v>
      </c>
      <c r="C56" s="161">
        <v>9762298.0816288292</v>
      </c>
    </row>
    <row r="57" spans="1:3">
      <c r="A57" s="160" t="s">
        <v>3</v>
      </c>
      <c r="B57" s="160" t="s">
        <v>9</v>
      </c>
      <c r="C57" s="161">
        <v>13921375.532650759</v>
      </c>
    </row>
    <row r="58" spans="1:3">
      <c r="A58" s="160" t="s">
        <v>4</v>
      </c>
      <c r="B58" s="160" t="s">
        <v>688</v>
      </c>
      <c r="C58" s="161">
        <v>3688191.0781658501</v>
      </c>
    </row>
    <row r="59" spans="1:3">
      <c r="A59" s="160" t="s">
        <v>130</v>
      </c>
      <c r="B59" s="160" t="s">
        <v>689</v>
      </c>
      <c r="C59" s="161">
        <v>27802372.726643316</v>
      </c>
    </row>
    <row r="60" spans="1:3">
      <c r="A60" s="160" t="s">
        <v>131</v>
      </c>
      <c r="B60" s="160" t="s">
        <v>171</v>
      </c>
      <c r="C60" s="161">
        <v>5177141.2422459144</v>
      </c>
    </row>
    <row r="61" spans="1:3">
      <c r="A61" s="160" t="s">
        <v>132</v>
      </c>
      <c r="B61" s="160" t="s">
        <v>172</v>
      </c>
      <c r="C61" s="161">
        <v>5802119.7224695422</v>
      </c>
    </row>
    <row r="62" spans="1:3">
      <c r="A62" s="160" t="s">
        <v>133</v>
      </c>
      <c r="B62" s="160" t="s">
        <v>173</v>
      </c>
      <c r="C62" s="161">
        <v>3211766.3006483959</v>
      </c>
    </row>
    <row r="63" spans="1:3">
      <c r="A63" s="160" t="s">
        <v>134</v>
      </c>
      <c r="B63" s="160" t="s">
        <v>174</v>
      </c>
      <c r="C63" s="161">
        <v>7751060.7198518151</v>
      </c>
    </row>
    <row r="64" spans="1:3">
      <c r="A64" s="160" t="s">
        <v>135</v>
      </c>
      <c r="B64" s="160" t="s">
        <v>175</v>
      </c>
      <c r="C64" s="161">
        <v>7621533.7419097824</v>
      </c>
    </row>
    <row r="65" spans="1:3">
      <c r="A65" s="160" t="s">
        <v>136</v>
      </c>
      <c r="B65" s="160" t="s">
        <v>176</v>
      </c>
      <c r="C65" s="161">
        <v>8440261.5188427363</v>
      </c>
    </row>
    <row r="66" spans="1:3">
      <c r="A66" s="160" t="s">
        <v>137</v>
      </c>
      <c r="B66" s="160" t="s">
        <v>690</v>
      </c>
      <c r="C66" s="161">
        <v>4275065.5870566778</v>
      </c>
    </row>
    <row r="67" spans="1:3">
      <c r="A67" s="160" t="s">
        <v>138</v>
      </c>
      <c r="B67" s="160" t="s">
        <v>691</v>
      </c>
      <c r="C67" s="161">
        <v>4607801.8705474343</v>
      </c>
    </row>
    <row r="68" spans="1:3">
      <c r="A68" s="160" t="s">
        <v>112</v>
      </c>
      <c r="B68" s="160" t="s">
        <v>692</v>
      </c>
      <c r="C68" s="161">
        <v>39916396.558265753</v>
      </c>
    </row>
    <row r="69" spans="1:3">
      <c r="A69" s="160" t="s">
        <v>113</v>
      </c>
      <c r="B69" s="160" t="s">
        <v>155</v>
      </c>
      <c r="C69" s="161">
        <v>9648254.1617881972</v>
      </c>
    </row>
    <row r="70" spans="1:3">
      <c r="A70" s="160" t="s">
        <v>118</v>
      </c>
      <c r="B70" s="160" t="s">
        <v>160</v>
      </c>
      <c r="C70" s="161">
        <v>3784181.4151485646</v>
      </c>
    </row>
    <row r="71" spans="1:3">
      <c r="A71" s="160" t="s">
        <v>567</v>
      </c>
      <c r="B71" s="160" t="s">
        <v>693</v>
      </c>
      <c r="C71" s="161">
        <v>4631545.8986472208</v>
      </c>
    </row>
    <row r="72" spans="1:3">
      <c r="A72" s="160" t="s">
        <v>119</v>
      </c>
      <c r="B72" s="160" t="s">
        <v>161</v>
      </c>
      <c r="C72" s="161">
        <v>4213207.8274381626</v>
      </c>
    </row>
    <row r="73" spans="1:3">
      <c r="A73" s="160" t="s">
        <v>114</v>
      </c>
      <c r="B73" s="160" t="s">
        <v>156</v>
      </c>
      <c r="C73" s="161">
        <v>3935587.8660927163</v>
      </c>
    </row>
    <row r="74" spans="1:3">
      <c r="A74" s="160" t="s">
        <v>117</v>
      </c>
      <c r="B74" s="160" t="s">
        <v>694</v>
      </c>
      <c r="C74" s="161">
        <v>5543777.3226665352</v>
      </c>
    </row>
    <row r="75" spans="1:3">
      <c r="A75" s="160" t="s">
        <v>115</v>
      </c>
      <c r="B75" s="160" t="s">
        <v>157</v>
      </c>
      <c r="C75" s="161">
        <v>9925589.472448051</v>
      </c>
    </row>
    <row r="76" spans="1:3">
      <c r="A76" s="160" t="s">
        <v>116</v>
      </c>
      <c r="B76" s="160" t="s">
        <v>158</v>
      </c>
      <c r="C76" s="161">
        <v>6752751.3651492083</v>
      </c>
    </row>
    <row r="77" spans="1:3">
      <c r="A77" s="160" t="s">
        <v>120</v>
      </c>
      <c r="B77" s="160" t="s">
        <v>695</v>
      </c>
      <c r="C77" s="161">
        <v>4203157.4172466882</v>
      </c>
    </row>
    <row r="78" spans="1:3">
      <c r="A78" s="160" t="s">
        <v>121</v>
      </c>
      <c r="B78" s="160" t="s">
        <v>696</v>
      </c>
      <c r="C78" s="161">
        <v>6760077.5276558315</v>
      </c>
    </row>
    <row r="79" spans="1:3">
      <c r="A79" s="160" t="s">
        <v>105</v>
      </c>
      <c r="B79" s="160" t="s">
        <v>697</v>
      </c>
      <c r="C79" s="161">
        <v>19184389.382089719</v>
      </c>
    </row>
    <row r="80" spans="1:3">
      <c r="A80" s="160" t="s">
        <v>106</v>
      </c>
      <c r="B80" s="160" t="s">
        <v>148</v>
      </c>
      <c r="C80" s="161">
        <v>5974028.6511321999</v>
      </c>
    </row>
    <row r="81" spans="1:3">
      <c r="A81" s="160" t="s">
        <v>107</v>
      </c>
      <c r="B81" s="160" t="s">
        <v>698</v>
      </c>
      <c r="C81" s="161">
        <v>6225179.2836203137</v>
      </c>
    </row>
    <row r="82" spans="1:3">
      <c r="A82" s="160" t="s">
        <v>108</v>
      </c>
      <c r="B82" s="160" t="s">
        <v>150</v>
      </c>
      <c r="C82" s="161">
        <v>7267712.9140335331</v>
      </c>
    </row>
    <row r="83" spans="1:3">
      <c r="A83" s="160" t="s">
        <v>109</v>
      </c>
      <c r="B83" s="160" t="s">
        <v>151</v>
      </c>
      <c r="C83" s="161">
        <v>4694303.765728063</v>
      </c>
    </row>
    <row r="84" spans="1:3">
      <c r="A84" s="160" t="s">
        <v>110</v>
      </c>
      <c r="B84" s="160" t="s">
        <v>152</v>
      </c>
      <c r="C84" s="161">
        <v>4026653.8168476038</v>
      </c>
    </row>
    <row r="85" spans="1:3">
      <c r="A85" s="160" t="s">
        <v>111</v>
      </c>
      <c r="B85" s="160" t="s">
        <v>153</v>
      </c>
      <c r="C85" s="161">
        <v>1778024.7181553431</v>
      </c>
    </row>
    <row r="86" spans="1:3">
      <c r="A86" s="160" t="s">
        <v>342</v>
      </c>
      <c r="B86" s="160" t="s">
        <v>699</v>
      </c>
      <c r="C86" s="161">
        <v>14651120.490721837</v>
      </c>
    </row>
    <row r="87" spans="1:3">
      <c r="A87" s="160" t="s">
        <v>343</v>
      </c>
      <c r="B87" s="160" t="s">
        <v>700</v>
      </c>
      <c r="C87" s="161">
        <v>12442723.867277592</v>
      </c>
    </row>
    <row r="88" spans="1:3">
      <c r="A88" s="160" t="s">
        <v>339</v>
      </c>
      <c r="B88" s="160" t="s">
        <v>701</v>
      </c>
      <c r="C88" s="161">
        <v>11991555.676989112</v>
      </c>
    </row>
    <row r="89" spans="1:3">
      <c r="A89" s="160" t="s">
        <v>341</v>
      </c>
      <c r="B89" s="160" t="s">
        <v>702</v>
      </c>
      <c r="C89" s="161">
        <v>17971873.984567288</v>
      </c>
    </row>
    <row r="90" spans="1:3">
      <c r="A90" s="160" t="s">
        <v>340</v>
      </c>
      <c r="B90" s="160" t="s">
        <v>703</v>
      </c>
      <c r="C90" s="161">
        <v>18599360.46014576</v>
      </c>
    </row>
    <row r="91" spans="1:3">
      <c r="A91" s="160" t="s">
        <v>329</v>
      </c>
      <c r="B91" s="160" t="s">
        <v>704</v>
      </c>
      <c r="C91" s="161">
        <v>14549910.085247135</v>
      </c>
    </row>
    <row r="92" spans="1:3">
      <c r="A92" s="160" t="s">
        <v>326</v>
      </c>
      <c r="B92" s="160" t="s">
        <v>705</v>
      </c>
      <c r="C92" s="161">
        <v>21628343.084342118</v>
      </c>
    </row>
    <row r="93" spans="1:3">
      <c r="A93" s="160" t="s">
        <v>330</v>
      </c>
      <c r="B93" s="160" t="s">
        <v>706</v>
      </c>
      <c r="C93" s="161">
        <v>11488950.934442334</v>
      </c>
    </row>
    <row r="94" spans="1:3">
      <c r="A94" s="160" t="s">
        <v>328</v>
      </c>
      <c r="B94" s="160" t="s">
        <v>707</v>
      </c>
      <c r="C94" s="161">
        <v>11889482.188546855</v>
      </c>
    </row>
    <row r="95" spans="1:3">
      <c r="A95" s="160" t="s">
        <v>327</v>
      </c>
      <c r="B95" s="160" t="s">
        <v>708</v>
      </c>
      <c r="C95" s="161">
        <v>11357352.83220445</v>
      </c>
    </row>
    <row r="96" spans="1:3">
      <c r="A96" s="160" t="s">
        <v>566</v>
      </c>
      <c r="B96" s="160" t="s">
        <v>554</v>
      </c>
      <c r="C96" s="161">
        <v>9206741.2996387873</v>
      </c>
    </row>
    <row r="97" spans="1:3">
      <c r="A97" s="160" t="s">
        <v>266</v>
      </c>
      <c r="B97" s="160" t="s">
        <v>265</v>
      </c>
      <c r="C97" s="161">
        <v>7941260.5451562423</v>
      </c>
    </row>
    <row r="99" spans="1:3">
      <c r="A99" s="169" t="s">
        <v>710</v>
      </c>
    </row>
    <row r="100" spans="1:3">
      <c r="A100" s="159" t="s">
        <v>654</v>
      </c>
      <c r="B100" s="159" t="s">
        <v>628</v>
      </c>
      <c r="C100" s="159" t="s">
        <v>655</v>
      </c>
    </row>
    <row r="101" spans="1:3">
      <c r="A101" s="160" t="s">
        <v>656</v>
      </c>
      <c r="B101" s="160" t="s">
        <v>657</v>
      </c>
      <c r="C101" s="168"/>
    </row>
    <row r="102" spans="1:3">
      <c r="A102" s="160" t="s">
        <v>264</v>
      </c>
      <c r="B102" s="160" t="s">
        <v>263</v>
      </c>
      <c r="C102" s="161">
        <v>500000</v>
      </c>
    </row>
    <row r="103" spans="1:3">
      <c r="A103" s="160" t="s">
        <v>260</v>
      </c>
      <c r="B103" s="160" t="s">
        <v>659</v>
      </c>
      <c r="C103" s="161">
        <v>0</v>
      </c>
    </row>
    <row r="104" spans="1:3">
      <c r="A104" s="160" t="s">
        <v>99</v>
      </c>
      <c r="B104" s="160" t="s">
        <v>141</v>
      </c>
      <c r="C104" s="161">
        <v>900000</v>
      </c>
    </row>
    <row r="105" spans="1:3" ht="39">
      <c r="A105" s="163" t="s">
        <v>660</v>
      </c>
      <c r="B105" s="164" t="s">
        <v>660</v>
      </c>
      <c r="C105" s="161"/>
    </row>
    <row r="106" spans="1:3">
      <c r="A106" s="160" t="s">
        <v>100</v>
      </c>
      <c r="B106" s="160" t="s">
        <v>661</v>
      </c>
      <c r="C106" s="161">
        <v>1050000</v>
      </c>
    </row>
    <row r="107" spans="1:3">
      <c r="A107" s="160" t="s">
        <v>103</v>
      </c>
      <c r="B107" s="160" t="s">
        <v>662</v>
      </c>
      <c r="C107" s="161">
        <v>200000</v>
      </c>
    </row>
    <row r="108" spans="1:3">
      <c r="A108" s="160" t="s">
        <v>102</v>
      </c>
      <c r="B108" s="160" t="s">
        <v>602</v>
      </c>
      <c r="C108" s="161">
        <v>200000</v>
      </c>
    </row>
    <row r="109" spans="1:3">
      <c r="A109" s="160" t="s">
        <v>101</v>
      </c>
      <c r="B109" s="160" t="s">
        <v>663</v>
      </c>
      <c r="C109" s="161">
        <v>250000</v>
      </c>
    </row>
    <row r="110" spans="1:3">
      <c r="A110" s="160" t="s">
        <v>104</v>
      </c>
      <c r="B110" s="160" t="s">
        <v>664</v>
      </c>
      <c r="C110" s="161">
        <v>200000</v>
      </c>
    </row>
    <row r="111" spans="1:3">
      <c r="A111" s="160" t="s">
        <v>564</v>
      </c>
      <c r="B111" s="160" t="s">
        <v>565</v>
      </c>
      <c r="C111" s="161">
        <v>300000</v>
      </c>
    </row>
    <row r="112" spans="1:3">
      <c r="A112" s="160" t="s">
        <v>262</v>
      </c>
      <c r="B112" s="160" t="s">
        <v>665</v>
      </c>
      <c r="C112" s="161">
        <v>500000</v>
      </c>
    </row>
    <row r="113" spans="1:6">
      <c r="A113" s="160" t="s">
        <v>279</v>
      </c>
      <c r="B113" s="160" t="s">
        <v>666</v>
      </c>
      <c r="C113" s="161">
        <v>400000</v>
      </c>
    </row>
    <row r="114" spans="1:6">
      <c r="A114" s="160" t="s">
        <v>281</v>
      </c>
      <c r="B114" s="160" t="s">
        <v>667</v>
      </c>
      <c r="C114" s="161">
        <v>250000</v>
      </c>
    </row>
    <row r="115" spans="1:6">
      <c r="A115" s="160" t="s">
        <v>283</v>
      </c>
      <c r="B115" s="160" t="s">
        <v>596</v>
      </c>
      <c r="C115" s="161">
        <v>250000</v>
      </c>
    </row>
    <row r="116" spans="1:6">
      <c r="A116" s="160" t="s">
        <v>285</v>
      </c>
      <c r="B116" s="160" t="s">
        <v>668</v>
      </c>
      <c r="C116" s="161">
        <v>250000</v>
      </c>
    </row>
    <row r="117" spans="1:6">
      <c r="A117" s="160" t="s">
        <v>297</v>
      </c>
      <c r="B117" s="160" t="s">
        <v>296</v>
      </c>
      <c r="C117" s="161">
        <v>5650000</v>
      </c>
      <c r="E117" s="167"/>
      <c r="F117" s="167"/>
    </row>
    <row r="118" spans="1:6">
      <c r="A118" s="160" t="s">
        <v>291</v>
      </c>
      <c r="B118" s="160" t="s">
        <v>286</v>
      </c>
      <c r="C118" s="161">
        <v>200000</v>
      </c>
    </row>
    <row r="119" spans="1:6">
      <c r="A119" s="160" t="s">
        <v>294</v>
      </c>
      <c r="B119" s="160" t="s">
        <v>289</v>
      </c>
      <c r="C119" s="161">
        <v>100000</v>
      </c>
    </row>
    <row r="120" spans="1:6">
      <c r="A120" s="160" t="s">
        <v>293</v>
      </c>
      <c r="B120" s="160" t="s">
        <v>288</v>
      </c>
      <c r="C120" s="161">
        <v>100000</v>
      </c>
    </row>
    <row r="121" spans="1:6">
      <c r="A121" s="160" t="s">
        <v>292</v>
      </c>
      <c r="B121" s="160" t="s">
        <v>287</v>
      </c>
      <c r="C121" s="161">
        <v>150000</v>
      </c>
    </row>
    <row r="122" spans="1:6">
      <c r="A122" s="160" t="s">
        <v>295</v>
      </c>
      <c r="B122" s="160" t="s">
        <v>290</v>
      </c>
      <c r="C122" s="161">
        <v>100000</v>
      </c>
    </row>
    <row r="123" spans="1:6">
      <c r="A123" s="160" t="s">
        <v>557</v>
      </c>
      <c r="B123" s="160" t="s">
        <v>669</v>
      </c>
      <c r="C123" s="161">
        <v>650000</v>
      </c>
    </row>
    <row r="124" spans="1:6">
      <c r="A124" s="160" t="s">
        <v>558</v>
      </c>
      <c r="B124" s="160" t="s">
        <v>670</v>
      </c>
      <c r="C124" s="161">
        <v>250000</v>
      </c>
    </row>
    <row r="125" spans="1:6" ht="27">
      <c r="A125" s="162" t="s">
        <v>671</v>
      </c>
      <c r="B125" s="160" t="s">
        <v>671</v>
      </c>
      <c r="C125" s="161">
        <v>200000</v>
      </c>
    </row>
    <row r="126" spans="1:6">
      <c r="A126" s="160" t="s">
        <v>321</v>
      </c>
      <c r="B126" s="160" t="s">
        <v>672</v>
      </c>
      <c r="C126" s="161">
        <v>500000</v>
      </c>
    </row>
    <row r="127" spans="1:6">
      <c r="A127" s="160" t="s">
        <v>322</v>
      </c>
      <c r="B127" s="160" t="s">
        <v>599</v>
      </c>
      <c r="C127" s="161">
        <v>250000</v>
      </c>
    </row>
    <row r="128" spans="1:6">
      <c r="A128" s="160" t="s">
        <v>323</v>
      </c>
      <c r="B128" s="160" t="s">
        <v>600</v>
      </c>
      <c r="C128" s="161">
        <v>200000</v>
      </c>
    </row>
    <row r="129" spans="1:3">
      <c r="A129" s="160" t="s">
        <v>324</v>
      </c>
      <c r="B129" s="160" t="s">
        <v>673</v>
      </c>
      <c r="C129" s="161">
        <v>200000</v>
      </c>
    </row>
    <row r="130" spans="1:3">
      <c r="A130" s="160" t="s">
        <v>325</v>
      </c>
      <c r="B130" s="160" t="s">
        <v>302</v>
      </c>
      <c r="C130" s="161">
        <v>300000</v>
      </c>
    </row>
    <row r="131" spans="1:3">
      <c r="A131" s="160" t="s">
        <v>277</v>
      </c>
      <c r="B131" s="160" t="s">
        <v>674</v>
      </c>
      <c r="C131" s="161">
        <v>250000</v>
      </c>
    </row>
    <row r="132" spans="1:3">
      <c r="A132" s="160" t="s">
        <v>275</v>
      </c>
      <c r="B132" s="160" t="s">
        <v>675</v>
      </c>
      <c r="C132" s="161">
        <v>250000</v>
      </c>
    </row>
    <row r="133" spans="1:3">
      <c r="A133" s="160" t="s">
        <v>332</v>
      </c>
      <c r="B133" s="160" t="s">
        <v>309</v>
      </c>
      <c r="C133" s="161">
        <v>650000</v>
      </c>
    </row>
    <row r="134" spans="1:3">
      <c r="A134" s="160" t="s">
        <v>333</v>
      </c>
      <c r="B134" s="160" t="s">
        <v>676</v>
      </c>
      <c r="C134" s="161">
        <v>300000</v>
      </c>
    </row>
    <row r="135" spans="1:3">
      <c r="A135" s="160" t="s">
        <v>335</v>
      </c>
      <c r="B135" s="160" t="s">
        <v>601</v>
      </c>
      <c r="C135" s="161">
        <v>250000</v>
      </c>
    </row>
    <row r="136" spans="1:3">
      <c r="A136" s="160" t="s">
        <v>336</v>
      </c>
      <c r="B136" s="160" t="s">
        <v>677</v>
      </c>
      <c r="C136" s="161">
        <v>300000</v>
      </c>
    </row>
    <row r="137" spans="1:3">
      <c r="A137" s="160" t="s">
        <v>337</v>
      </c>
      <c r="B137" s="160" t="s">
        <v>314</v>
      </c>
      <c r="C137" s="161">
        <v>300000</v>
      </c>
    </row>
    <row r="138" spans="1:3">
      <c r="A138" s="160" t="s">
        <v>338</v>
      </c>
      <c r="B138" s="160" t="s">
        <v>678</v>
      </c>
      <c r="C138" s="161">
        <v>200000</v>
      </c>
    </row>
    <row r="139" spans="1:3">
      <c r="A139" s="160" t="s">
        <v>274</v>
      </c>
      <c r="B139" s="160" t="s">
        <v>679</v>
      </c>
      <c r="C139" s="161">
        <v>400000</v>
      </c>
    </row>
    <row r="140" spans="1:3">
      <c r="A140" s="160" t="s">
        <v>268</v>
      </c>
      <c r="B140" s="160" t="s">
        <v>680</v>
      </c>
      <c r="C140" s="161">
        <v>500000</v>
      </c>
    </row>
    <row r="141" spans="1:3">
      <c r="A141" s="160" t="s">
        <v>270</v>
      </c>
      <c r="B141" s="160" t="s">
        <v>139</v>
      </c>
      <c r="C141" s="161">
        <v>250000</v>
      </c>
    </row>
    <row r="142" spans="1:3">
      <c r="A142" s="160" t="s">
        <v>271</v>
      </c>
      <c r="B142" s="160" t="s">
        <v>681</v>
      </c>
      <c r="C142" s="161">
        <v>250000</v>
      </c>
    </row>
    <row r="143" spans="1:3">
      <c r="A143" s="160" t="s">
        <v>272</v>
      </c>
      <c r="B143" s="160" t="s">
        <v>140</v>
      </c>
      <c r="C143" s="161">
        <v>250000</v>
      </c>
    </row>
    <row r="144" spans="1:3">
      <c r="A144" s="160" t="s">
        <v>122</v>
      </c>
      <c r="B144" s="160" t="s">
        <v>682</v>
      </c>
      <c r="C144" s="161">
        <v>400000</v>
      </c>
    </row>
    <row r="145" spans="1:3">
      <c r="A145" s="160" t="s">
        <v>123</v>
      </c>
      <c r="B145" s="160" t="s">
        <v>683</v>
      </c>
      <c r="C145" s="161">
        <v>0</v>
      </c>
    </row>
    <row r="146" spans="1:3">
      <c r="A146" s="160" t="s">
        <v>124</v>
      </c>
      <c r="B146" s="160" t="s">
        <v>684</v>
      </c>
      <c r="C146" s="161">
        <v>0</v>
      </c>
    </row>
    <row r="147" spans="1:3">
      <c r="A147" s="160" t="s">
        <v>125</v>
      </c>
      <c r="B147" s="160" t="s">
        <v>685</v>
      </c>
      <c r="C147" s="161">
        <v>0</v>
      </c>
    </row>
    <row r="148" spans="1:3">
      <c r="A148" s="160" t="s">
        <v>126</v>
      </c>
      <c r="B148" s="160" t="s">
        <v>167</v>
      </c>
      <c r="C148" s="161">
        <v>0</v>
      </c>
    </row>
    <row r="149" spans="1:3">
      <c r="A149" s="160" t="s">
        <v>127</v>
      </c>
      <c r="B149" s="160" t="s">
        <v>168</v>
      </c>
      <c r="C149" s="161">
        <v>0</v>
      </c>
    </row>
    <row r="150" spans="1:3">
      <c r="A150" s="160" t="s">
        <v>128</v>
      </c>
      <c r="B150" s="160" t="s">
        <v>169</v>
      </c>
      <c r="C150" s="161">
        <v>0</v>
      </c>
    </row>
    <row r="151" spans="1:3">
      <c r="A151" s="160" t="s">
        <v>129</v>
      </c>
      <c r="B151" s="160" t="s">
        <v>686</v>
      </c>
      <c r="C151" s="161">
        <v>0</v>
      </c>
    </row>
    <row r="152" spans="1:3">
      <c r="A152" s="160" t="s">
        <v>0</v>
      </c>
      <c r="B152" s="160" t="s">
        <v>687</v>
      </c>
      <c r="C152" s="161">
        <v>400000</v>
      </c>
    </row>
    <row r="153" spans="1:3">
      <c r="A153" s="160" t="s">
        <v>1</v>
      </c>
      <c r="B153" s="160" t="s">
        <v>7</v>
      </c>
      <c r="C153" s="161">
        <v>0</v>
      </c>
    </row>
    <row r="154" spans="1:3">
      <c r="A154" s="160" t="s">
        <v>2</v>
      </c>
      <c r="B154" s="160" t="s">
        <v>8</v>
      </c>
      <c r="C154" s="161">
        <v>0</v>
      </c>
    </row>
    <row r="155" spans="1:3">
      <c r="A155" s="160" t="s">
        <v>3</v>
      </c>
      <c r="B155" s="160" t="s">
        <v>9</v>
      </c>
      <c r="C155" s="161">
        <v>0</v>
      </c>
    </row>
    <row r="156" spans="1:3">
      <c r="A156" s="160" t="s">
        <v>4</v>
      </c>
      <c r="B156" s="160" t="s">
        <v>688</v>
      </c>
      <c r="C156" s="161">
        <v>0</v>
      </c>
    </row>
    <row r="157" spans="1:3">
      <c r="A157" s="160" t="s">
        <v>130</v>
      </c>
      <c r="B157" s="160" t="s">
        <v>689</v>
      </c>
      <c r="C157" s="161">
        <v>400000</v>
      </c>
    </row>
    <row r="158" spans="1:3">
      <c r="A158" s="160" t="s">
        <v>131</v>
      </c>
      <c r="B158" s="160" t="s">
        <v>171</v>
      </c>
      <c r="C158" s="161">
        <v>0</v>
      </c>
    </row>
    <row r="159" spans="1:3">
      <c r="A159" s="160" t="s">
        <v>132</v>
      </c>
      <c r="B159" s="160" t="s">
        <v>172</v>
      </c>
      <c r="C159" s="161">
        <v>0</v>
      </c>
    </row>
    <row r="160" spans="1:3">
      <c r="A160" s="160" t="s">
        <v>133</v>
      </c>
      <c r="B160" s="160" t="s">
        <v>173</v>
      </c>
      <c r="C160" s="161">
        <v>0</v>
      </c>
    </row>
    <row r="161" spans="1:3">
      <c r="A161" s="160" t="s">
        <v>134</v>
      </c>
      <c r="B161" s="160" t="s">
        <v>174</v>
      </c>
      <c r="C161" s="161">
        <v>0</v>
      </c>
    </row>
    <row r="162" spans="1:3">
      <c r="A162" s="160" t="s">
        <v>135</v>
      </c>
      <c r="B162" s="160" t="s">
        <v>175</v>
      </c>
      <c r="C162" s="161">
        <v>0</v>
      </c>
    </row>
    <row r="163" spans="1:3">
      <c r="A163" s="160" t="s">
        <v>136</v>
      </c>
      <c r="B163" s="160" t="s">
        <v>176</v>
      </c>
      <c r="C163" s="161">
        <v>0</v>
      </c>
    </row>
    <row r="164" spans="1:3">
      <c r="A164" s="160" t="s">
        <v>137</v>
      </c>
      <c r="B164" s="160" t="s">
        <v>690</v>
      </c>
      <c r="C164" s="161">
        <v>0</v>
      </c>
    </row>
    <row r="165" spans="1:3">
      <c r="A165" s="160" t="s">
        <v>138</v>
      </c>
      <c r="B165" s="160" t="s">
        <v>691</v>
      </c>
      <c r="C165" s="161">
        <v>0</v>
      </c>
    </row>
    <row r="166" spans="1:3">
      <c r="A166" s="160" t="s">
        <v>112</v>
      </c>
      <c r="B166" s="160" t="s">
        <v>692</v>
      </c>
      <c r="C166" s="161">
        <v>500000</v>
      </c>
    </row>
    <row r="167" spans="1:3">
      <c r="A167" s="160" t="s">
        <v>113</v>
      </c>
      <c r="B167" s="160" t="s">
        <v>155</v>
      </c>
      <c r="C167" s="161">
        <v>0</v>
      </c>
    </row>
    <row r="168" spans="1:3">
      <c r="A168" s="160" t="s">
        <v>118</v>
      </c>
      <c r="B168" s="160" t="s">
        <v>160</v>
      </c>
      <c r="C168" s="161">
        <v>0</v>
      </c>
    </row>
    <row r="169" spans="1:3">
      <c r="A169" s="160" t="s">
        <v>567</v>
      </c>
      <c r="B169" s="160" t="s">
        <v>693</v>
      </c>
      <c r="C169" s="161">
        <v>0</v>
      </c>
    </row>
    <row r="170" spans="1:3">
      <c r="A170" s="160" t="s">
        <v>119</v>
      </c>
      <c r="B170" s="160" t="s">
        <v>161</v>
      </c>
      <c r="C170" s="161">
        <v>0</v>
      </c>
    </row>
    <row r="171" spans="1:3">
      <c r="A171" s="160" t="s">
        <v>114</v>
      </c>
      <c r="B171" s="160" t="s">
        <v>156</v>
      </c>
      <c r="C171" s="161">
        <v>0</v>
      </c>
    </row>
    <row r="172" spans="1:3">
      <c r="A172" s="160" t="s">
        <v>117</v>
      </c>
      <c r="B172" s="160" t="s">
        <v>694</v>
      </c>
      <c r="C172" s="161">
        <v>0</v>
      </c>
    </row>
    <row r="173" spans="1:3">
      <c r="A173" s="160" t="s">
        <v>115</v>
      </c>
      <c r="B173" s="160" t="s">
        <v>157</v>
      </c>
      <c r="C173" s="161">
        <v>0</v>
      </c>
    </row>
    <row r="174" spans="1:3">
      <c r="A174" s="160" t="s">
        <v>116</v>
      </c>
      <c r="B174" s="160" t="s">
        <v>158</v>
      </c>
      <c r="C174" s="161">
        <v>0</v>
      </c>
    </row>
    <row r="175" spans="1:3">
      <c r="A175" s="160" t="s">
        <v>120</v>
      </c>
      <c r="B175" s="160" t="s">
        <v>695</v>
      </c>
      <c r="C175" s="161">
        <v>0</v>
      </c>
    </row>
    <row r="176" spans="1:3">
      <c r="A176" s="160" t="s">
        <v>121</v>
      </c>
      <c r="B176" s="160" t="s">
        <v>696</v>
      </c>
      <c r="C176" s="161">
        <v>0</v>
      </c>
    </row>
    <row r="177" spans="1:3">
      <c r="A177" s="160" t="s">
        <v>105</v>
      </c>
      <c r="B177" s="160" t="s">
        <v>697</v>
      </c>
      <c r="C177" s="161">
        <v>400000</v>
      </c>
    </row>
    <row r="178" spans="1:3">
      <c r="A178" s="160" t="s">
        <v>106</v>
      </c>
      <c r="B178" s="160" t="s">
        <v>148</v>
      </c>
      <c r="C178" s="161">
        <v>0</v>
      </c>
    </row>
    <row r="179" spans="1:3">
      <c r="A179" s="160" t="s">
        <v>107</v>
      </c>
      <c r="B179" s="160" t="s">
        <v>698</v>
      </c>
      <c r="C179" s="161">
        <v>0</v>
      </c>
    </row>
    <row r="180" spans="1:3">
      <c r="A180" s="160" t="s">
        <v>108</v>
      </c>
      <c r="B180" s="160" t="s">
        <v>150</v>
      </c>
      <c r="C180" s="161">
        <v>0</v>
      </c>
    </row>
    <row r="181" spans="1:3">
      <c r="A181" s="160" t="s">
        <v>109</v>
      </c>
      <c r="B181" s="160" t="s">
        <v>151</v>
      </c>
      <c r="C181" s="161">
        <v>0</v>
      </c>
    </row>
    <row r="182" spans="1:3">
      <c r="A182" s="160" t="s">
        <v>110</v>
      </c>
      <c r="B182" s="160" t="s">
        <v>152</v>
      </c>
      <c r="C182" s="161">
        <v>0</v>
      </c>
    </row>
    <row r="183" spans="1:3">
      <c r="A183" s="160" t="s">
        <v>111</v>
      </c>
      <c r="B183" s="160" t="s">
        <v>153</v>
      </c>
      <c r="C183" s="161">
        <v>0</v>
      </c>
    </row>
    <row r="184" spans="1:3">
      <c r="A184" s="160" t="s">
        <v>342</v>
      </c>
      <c r="B184" s="160" t="s">
        <v>699</v>
      </c>
      <c r="C184" s="161">
        <v>300000</v>
      </c>
    </row>
    <row r="185" spans="1:3">
      <c r="A185" s="160" t="s">
        <v>343</v>
      </c>
      <c r="B185" s="160" t="s">
        <v>700</v>
      </c>
      <c r="C185" s="161">
        <v>300000</v>
      </c>
    </row>
    <row r="186" spans="1:3">
      <c r="A186" s="160" t="s">
        <v>339</v>
      </c>
      <c r="B186" s="160" t="s">
        <v>701</v>
      </c>
      <c r="C186" s="161">
        <v>300000</v>
      </c>
    </row>
    <row r="187" spans="1:3">
      <c r="A187" s="160" t="s">
        <v>341</v>
      </c>
      <c r="B187" s="160" t="s">
        <v>702</v>
      </c>
      <c r="C187" s="161">
        <v>300000</v>
      </c>
    </row>
    <row r="188" spans="1:3">
      <c r="A188" s="160" t="s">
        <v>340</v>
      </c>
      <c r="B188" s="160" t="s">
        <v>703</v>
      </c>
      <c r="C188" s="161">
        <v>300000</v>
      </c>
    </row>
    <row r="189" spans="1:3">
      <c r="A189" s="160" t="s">
        <v>329</v>
      </c>
      <c r="B189" s="160" t="s">
        <v>704</v>
      </c>
      <c r="C189" s="161">
        <v>300000</v>
      </c>
    </row>
    <row r="190" spans="1:3">
      <c r="A190" s="160" t="s">
        <v>326</v>
      </c>
      <c r="B190" s="160" t="s">
        <v>705</v>
      </c>
      <c r="C190" s="161">
        <v>300000</v>
      </c>
    </row>
    <row r="191" spans="1:3">
      <c r="A191" s="160" t="s">
        <v>330</v>
      </c>
      <c r="B191" s="160" t="s">
        <v>706</v>
      </c>
      <c r="C191" s="161">
        <v>300000</v>
      </c>
    </row>
    <row r="192" spans="1:3">
      <c r="A192" s="160" t="s">
        <v>328</v>
      </c>
      <c r="B192" s="160" t="s">
        <v>707</v>
      </c>
      <c r="C192" s="161">
        <v>300000</v>
      </c>
    </row>
    <row r="193" spans="1:3">
      <c r="A193" s="160" t="s">
        <v>327</v>
      </c>
      <c r="B193" s="160" t="s">
        <v>708</v>
      </c>
      <c r="C193" s="161">
        <v>300000</v>
      </c>
    </row>
    <row r="194" spans="1:3">
      <c r="A194" s="160" t="s">
        <v>566</v>
      </c>
      <c r="B194" s="160" t="s">
        <v>554</v>
      </c>
      <c r="C194" s="161">
        <v>400000</v>
      </c>
    </row>
    <row r="195" spans="1:3">
      <c r="A195" s="160" t="s">
        <v>266</v>
      </c>
      <c r="B195" s="160" t="s">
        <v>265</v>
      </c>
      <c r="C195" s="161">
        <v>250000</v>
      </c>
    </row>
    <row r="198" spans="1:3">
      <c r="A198" s="166" t="s">
        <v>711</v>
      </c>
    </row>
    <row r="199" spans="1:3">
      <c r="A199" s="159" t="s">
        <v>654</v>
      </c>
      <c r="B199" s="159" t="s">
        <v>628</v>
      </c>
      <c r="C199" s="159" t="s">
        <v>655</v>
      </c>
    </row>
    <row r="200" spans="1:3">
      <c r="A200" s="160" t="s">
        <v>656</v>
      </c>
      <c r="B200" s="160" t="s">
        <v>657</v>
      </c>
      <c r="C200" s="161"/>
    </row>
    <row r="201" spans="1:3">
      <c r="A201" s="160" t="s">
        <v>264</v>
      </c>
      <c r="B201" s="160" t="s">
        <v>263</v>
      </c>
      <c r="C201" s="161" t="s">
        <v>658</v>
      </c>
    </row>
    <row r="202" spans="1:3">
      <c r="A202" s="160" t="s">
        <v>260</v>
      </c>
      <c r="B202" s="160" t="s">
        <v>659</v>
      </c>
      <c r="C202" s="161">
        <v>3780000</v>
      </c>
    </row>
    <row r="203" spans="1:3">
      <c r="A203" s="160" t="s">
        <v>99</v>
      </c>
      <c r="B203" s="160" t="s">
        <v>141</v>
      </c>
      <c r="C203" s="161">
        <v>480000</v>
      </c>
    </row>
    <row r="204" spans="1:3" ht="39">
      <c r="A204" s="163" t="s">
        <v>660</v>
      </c>
      <c r="B204" s="164" t="s">
        <v>660</v>
      </c>
      <c r="C204" s="161" t="s">
        <v>658</v>
      </c>
    </row>
    <row r="205" spans="1:3">
      <c r="A205" s="160" t="s">
        <v>100</v>
      </c>
      <c r="B205" s="160" t="s">
        <v>661</v>
      </c>
      <c r="C205" s="161" t="s">
        <v>658</v>
      </c>
    </row>
    <row r="206" spans="1:3">
      <c r="A206" s="160" t="s">
        <v>103</v>
      </c>
      <c r="B206" s="160" t="s">
        <v>662</v>
      </c>
      <c r="C206" s="161" t="s">
        <v>658</v>
      </c>
    </row>
    <row r="207" spans="1:3">
      <c r="A207" s="160" t="s">
        <v>102</v>
      </c>
      <c r="B207" s="160" t="s">
        <v>602</v>
      </c>
      <c r="C207" s="161" t="s">
        <v>658</v>
      </c>
    </row>
    <row r="208" spans="1:3">
      <c r="A208" s="160" t="s">
        <v>101</v>
      </c>
      <c r="B208" s="160" t="s">
        <v>663</v>
      </c>
      <c r="C208" s="161">
        <v>2070000</v>
      </c>
    </row>
    <row r="209" spans="1:3">
      <c r="A209" s="160" t="s">
        <v>104</v>
      </c>
      <c r="B209" s="160" t="s">
        <v>664</v>
      </c>
      <c r="C209" s="161" t="s">
        <v>658</v>
      </c>
    </row>
    <row r="210" spans="1:3">
      <c r="A210" s="160" t="s">
        <v>564</v>
      </c>
      <c r="B210" s="160" t="s">
        <v>565</v>
      </c>
      <c r="C210" s="161">
        <v>480000</v>
      </c>
    </row>
    <row r="211" spans="1:3">
      <c r="A211" s="160" t="s">
        <v>262</v>
      </c>
      <c r="B211" s="160" t="s">
        <v>665</v>
      </c>
      <c r="C211" s="161">
        <v>480000</v>
      </c>
    </row>
    <row r="212" spans="1:3">
      <c r="A212" s="160" t="s">
        <v>279</v>
      </c>
      <c r="B212" s="160" t="s">
        <v>666</v>
      </c>
      <c r="C212" s="161">
        <v>480000</v>
      </c>
    </row>
    <row r="213" spans="1:3">
      <c r="A213" s="160" t="s">
        <v>281</v>
      </c>
      <c r="B213" s="160" t="s">
        <v>667</v>
      </c>
      <c r="C213" s="161" t="s">
        <v>658</v>
      </c>
    </row>
    <row r="214" spans="1:3">
      <c r="A214" s="160" t="s">
        <v>283</v>
      </c>
      <c r="B214" s="160" t="s">
        <v>596</v>
      </c>
      <c r="C214" s="161" t="s">
        <v>658</v>
      </c>
    </row>
    <row r="215" spans="1:3">
      <c r="A215" s="160" t="s">
        <v>285</v>
      </c>
      <c r="B215" s="160" t="s">
        <v>668</v>
      </c>
      <c r="C215" s="161" t="s">
        <v>658</v>
      </c>
    </row>
    <row r="216" spans="1:3">
      <c r="A216" s="160" t="s">
        <v>297</v>
      </c>
      <c r="B216" s="160" t="s">
        <v>296</v>
      </c>
      <c r="C216" s="161">
        <v>480000</v>
      </c>
    </row>
    <row r="217" spans="1:3">
      <c r="A217" s="160" t="s">
        <v>291</v>
      </c>
      <c r="B217" s="160" t="s">
        <v>286</v>
      </c>
      <c r="C217" s="161">
        <v>480000</v>
      </c>
    </row>
    <row r="218" spans="1:3">
      <c r="A218" s="160" t="s">
        <v>294</v>
      </c>
      <c r="B218" s="160" t="s">
        <v>289</v>
      </c>
      <c r="C218" s="161" t="s">
        <v>658</v>
      </c>
    </row>
    <row r="219" spans="1:3">
      <c r="A219" s="160" t="s">
        <v>293</v>
      </c>
      <c r="B219" s="160" t="s">
        <v>288</v>
      </c>
      <c r="C219" s="161">
        <v>630000</v>
      </c>
    </row>
    <row r="220" spans="1:3">
      <c r="A220" s="160" t="s">
        <v>292</v>
      </c>
      <c r="B220" s="160" t="s">
        <v>287</v>
      </c>
      <c r="C220" s="161" t="s">
        <v>658</v>
      </c>
    </row>
    <row r="221" spans="1:3">
      <c r="A221" s="160" t="s">
        <v>295</v>
      </c>
      <c r="B221" s="160" t="s">
        <v>290</v>
      </c>
      <c r="C221" s="161" t="s">
        <v>658</v>
      </c>
    </row>
    <row r="222" spans="1:3">
      <c r="A222" s="160" t="s">
        <v>557</v>
      </c>
      <c r="B222" s="160" t="s">
        <v>669</v>
      </c>
      <c r="C222" s="161">
        <v>480000</v>
      </c>
    </row>
    <row r="223" spans="1:3">
      <c r="A223" s="160" t="s">
        <v>558</v>
      </c>
      <c r="B223" s="160" t="s">
        <v>670</v>
      </c>
      <c r="C223" s="161">
        <v>180000</v>
      </c>
    </row>
    <row r="224" spans="1:3" ht="27">
      <c r="A224" s="162" t="s">
        <v>671</v>
      </c>
      <c r="B224" s="160" t="s">
        <v>671</v>
      </c>
      <c r="C224" s="161" t="s">
        <v>658</v>
      </c>
    </row>
    <row r="225" spans="1:3">
      <c r="A225" s="160" t="s">
        <v>321</v>
      </c>
      <c r="B225" s="160" t="s">
        <v>672</v>
      </c>
      <c r="C225" s="161">
        <v>480000</v>
      </c>
    </row>
    <row r="226" spans="1:3">
      <c r="A226" s="160" t="s">
        <v>322</v>
      </c>
      <c r="B226" s="160" t="s">
        <v>599</v>
      </c>
      <c r="C226" s="161" t="s">
        <v>658</v>
      </c>
    </row>
    <row r="227" spans="1:3">
      <c r="A227" s="160" t="s">
        <v>323</v>
      </c>
      <c r="B227" s="160" t="s">
        <v>600</v>
      </c>
      <c r="C227" s="161" t="s">
        <v>658</v>
      </c>
    </row>
    <row r="228" spans="1:3">
      <c r="A228" s="160" t="s">
        <v>324</v>
      </c>
      <c r="B228" s="160" t="s">
        <v>673</v>
      </c>
      <c r="C228" s="161" t="s">
        <v>658</v>
      </c>
    </row>
    <row r="229" spans="1:3">
      <c r="A229" s="160" t="s">
        <v>325</v>
      </c>
      <c r="B229" s="160" t="s">
        <v>302</v>
      </c>
      <c r="C229" s="161" t="s">
        <v>658</v>
      </c>
    </row>
    <row r="230" spans="1:3">
      <c r="A230" s="160" t="s">
        <v>277</v>
      </c>
      <c r="B230" s="160" t="s">
        <v>674</v>
      </c>
      <c r="C230" s="161">
        <v>480000</v>
      </c>
    </row>
    <row r="231" spans="1:3">
      <c r="A231" s="160" t="s">
        <v>275</v>
      </c>
      <c r="B231" s="160" t="s">
        <v>675</v>
      </c>
      <c r="C231" s="161">
        <v>480000</v>
      </c>
    </row>
    <row r="232" spans="1:3">
      <c r="A232" s="160" t="s">
        <v>332</v>
      </c>
      <c r="B232" s="160" t="s">
        <v>309</v>
      </c>
      <c r="C232" s="161">
        <v>480000</v>
      </c>
    </row>
    <row r="233" spans="1:3">
      <c r="A233" s="160" t="s">
        <v>333</v>
      </c>
      <c r="B233" s="160" t="s">
        <v>676</v>
      </c>
      <c r="C233" s="161" t="s">
        <v>658</v>
      </c>
    </row>
    <row r="234" spans="1:3">
      <c r="A234" s="160" t="s">
        <v>335</v>
      </c>
      <c r="B234" s="160" t="s">
        <v>601</v>
      </c>
      <c r="C234" s="161" t="s">
        <v>658</v>
      </c>
    </row>
    <row r="235" spans="1:3">
      <c r="A235" s="160" t="s">
        <v>336</v>
      </c>
      <c r="B235" s="160" t="s">
        <v>677</v>
      </c>
      <c r="C235" s="161" t="s">
        <v>658</v>
      </c>
    </row>
    <row r="236" spans="1:3">
      <c r="A236" s="160" t="s">
        <v>337</v>
      </c>
      <c r="B236" s="160" t="s">
        <v>314</v>
      </c>
      <c r="C236" s="161" t="s">
        <v>658</v>
      </c>
    </row>
    <row r="237" spans="1:3">
      <c r="A237" s="160" t="s">
        <v>338</v>
      </c>
      <c r="B237" s="160" t="s">
        <v>678</v>
      </c>
      <c r="C237" s="161" t="s">
        <v>658</v>
      </c>
    </row>
    <row r="238" spans="1:3">
      <c r="A238" s="160" t="s">
        <v>274</v>
      </c>
      <c r="B238" s="160" t="s">
        <v>679</v>
      </c>
      <c r="C238" s="161">
        <v>480000</v>
      </c>
    </row>
    <row r="239" spans="1:3">
      <c r="A239" s="160" t="s">
        <v>268</v>
      </c>
      <c r="B239" s="160" t="s">
        <v>680</v>
      </c>
      <c r="C239" s="161">
        <v>480000</v>
      </c>
    </row>
    <row r="240" spans="1:3">
      <c r="A240" s="160" t="s">
        <v>270</v>
      </c>
      <c r="B240" s="160" t="s">
        <v>139</v>
      </c>
      <c r="C240" s="161" t="s">
        <v>658</v>
      </c>
    </row>
    <row r="241" spans="1:3">
      <c r="A241" s="160" t="s">
        <v>271</v>
      </c>
      <c r="B241" s="160" t="s">
        <v>681</v>
      </c>
      <c r="C241" s="161" t="s">
        <v>658</v>
      </c>
    </row>
    <row r="242" spans="1:3">
      <c r="A242" s="160" t="s">
        <v>272</v>
      </c>
      <c r="B242" s="160" t="s">
        <v>140</v>
      </c>
      <c r="C242" s="161" t="s">
        <v>658</v>
      </c>
    </row>
    <row r="243" spans="1:3">
      <c r="A243" s="160" t="s">
        <v>122</v>
      </c>
      <c r="B243" s="160" t="s">
        <v>682</v>
      </c>
      <c r="C243" s="161">
        <v>1170000</v>
      </c>
    </row>
    <row r="244" spans="1:3">
      <c r="A244" s="160" t="s">
        <v>123</v>
      </c>
      <c r="B244" s="160" t="s">
        <v>683</v>
      </c>
      <c r="C244" s="161">
        <v>990000</v>
      </c>
    </row>
    <row r="245" spans="1:3">
      <c r="A245" s="160" t="s">
        <v>124</v>
      </c>
      <c r="B245" s="160" t="s">
        <v>684</v>
      </c>
      <c r="C245" s="161">
        <v>1440000</v>
      </c>
    </row>
    <row r="246" spans="1:3">
      <c r="A246" s="160" t="s">
        <v>125</v>
      </c>
      <c r="B246" s="160" t="s">
        <v>685</v>
      </c>
      <c r="C246" s="161">
        <v>1170000</v>
      </c>
    </row>
    <row r="247" spans="1:3">
      <c r="A247" s="160" t="s">
        <v>126</v>
      </c>
      <c r="B247" s="160" t="s">
        <v>167</v>
      </c>
      <c r="C247" s="161">
        <v>540000</v>
      </c>
    </row>
    <row r="248" spans="1:3">
      <c r="A248" s="160" t="s">
        <v>127</v>
      </c>
      <c r="B248" s="160" t="s">
        <v>168</v>
      </c>
      <c r="C248" s="161">
        <v>720000</v>
      </c>
    </row>
    <row r="249" spans="1:3">
      <c r="A249" s="160" t="s">
        <v>128</v>
      </c>
      <c r="B249" s="160" t="s">
        <v>169</v>
      </c>
      <c r="C249" s="161">
        <v>1260000</v>
      </c>
    </row>
    <row r="250" spans="1:3">
      <c r="A250" s="160" t="s">
        <v>129</v>
      </c>
      <c r="B250" s="160" t="s">
        <v>686</v>
      </c>
      <c r="C250" s="161">
        <v>90000</v>
      </c>
    </row>
    <row r="251" spans="1:3">
      <c r="A251" s="160" t="s">
        <v>0</v>
      </c>
      <c r="B251" s="160" t="s">
        <v>687</v>
      </c>
      <c r="C251" s="161">
        <v>540000</v>
      </c>
    </row>
    <row r="252" spans="1:3">
      <c r="A252" s="160" t="s">
        <v>1</v>
      </c>
      <c r="B252" s="160" t="s">
        <v>7</v>
      </c>
      <c r="C252" s="161">
        <v>630000</v>
      </c>
    </row>
    <row r="253" spans="1:3">
      <c r="A253" s="160" t="s">
        <v>2</v>
      </c>
      <c r="B253" s="160" t="s">
        <v>8</v>
      </c>
      <c r="C253" s="161">
        <v>810000</v>
      </c>
    </row>
    <row r="254" spans="1:3">
      <c r="A254" s="160" t="s">
        <v>3</v>
      </c>
      <c r="B254" s="160" t="s">
        <v>9</v>
      </c>
      <c r="C254" s="161">
        <v>1710000</v>
      </c>
    </row>
    <row r="255" spans="1:3">
      <c r="A255" s="160" t="s">
        <v>4</v>
      </c>
      <c r="B255" s="160" t="s">
        <v>688</v>
      </c>
      <c r="C255" s="161">
        <v>270000</v>
      </c>
    </row>
    <row r="256" spans="1:3">
      <c r="A256" s="160" t="s">
        <v>130</v>
      </c>
      <c r="B256" s="160" t="s">
        <v>689</v>
      </c>
      <c r="C256" s="161">
        <v>1170000</v>
      </c>
    </row>
    <row r="257" spans="1:3">
      <c r="A257" s="160" t="s">
        <v>131</v>
      </c>
      <c r="B257" s="160" t="s">
        <v>171</v>
      </c>
      <c r="C257" s="161">
        <v>1170000</v>
      </c>
    </row>
    <row r="258" spans="1:3">
      <c r="A258" s="160" t="s">
        <v>132</v>
      </c>
      <c r="B258" s="160" t="s">
        <v>172</v>
      </c>
      <c r="C258" s="161">
        <v>1080000</v>
      </c>
    </row>
    <row r="259" spans="1:3">
      <c r="A259" s="160" t="s">
        <v>133</v>
      </c>
      <c r="B259" s="160" t="s">
        <v>173</v>
      </c>
      <c r="C259" s="161">
        <v>720000</v>
      </c>
    </row>
    <row r="260" spans="1:3">
      <c r="A260" s="160" t="s">
        <v>134</v>
      </c>
      <c r="B260" s="160" t="s">
        <v>174</v>
      </c>
      <c r="C260" s="161">
        <v>1260000</v>
      </c>
    </row>
    <row r="261" spans="1:3">
      <c r="A261" s="160" t="s">
        <v>135</v>
      </c>
      <c r="B261" s="160" t="s">
        <v>175</v>
      </c>
      <c r="C261" s="161">
        <v>630000</v>
      </c>
    </row>
    <row r="262" spans="1:3">
      <c r="A262" s="160" t="s">
        <v>136</v>
      </c>
      <c r="B262" s="160" t="s">
        <v>176</v>
      </c>
      <c r="C262" s="161">
        <v>1260000</v>
      </c>
    </row>
    <row r="263" spans="1:3">
      <c r="A263" s="160" t="s">
        <v>137</v>
      </c>
      <c r="B263" s="160" t="s">
        <v>690</v>
      </c>
      <c r="C263" s="161">
        <v>630000</v>
      </c>
    </row>
    <row r="264" spans="1:3">
      <c r="A264" s="160" t="s">
        <v>138</v>
      </c>
      <c r="B264" s="160" t="s">
        <v>691</v>
      </c>
      <c r="C264" s="161">
        <v>360000</v>
      </c>
    </row>
    <row r="265" spans="1:3">
      <c r="A265" s="160" t="s">
        <v>112</v>
      </c>
      <c r="B265" s="160" t="s">
        <v>692</v>
      </c>
      <c r="C265" s="161">
        <v>1080000</v>
      </c>
    </row>
    <row r="266" spans="1:3">
      <c r="A266" s="160" t="s">
        <v>113</v>
      </c>
      <c r="B266" s="160" t="s">
        <v>155</v>
      </c>
      <c r="C266" s="161">
        <v>1080000</v>
      </c>
    </row>
    <row r="267" spans="1:3">
      <c r="A267" s="160" t="s">
        <v>118</v>
      </c>
      <c r="B267" s="160" t="s">
        <v>160</v>
      </c>
      <c r="C267" s="161">
        <v>630000</v>
      </c>
    </row>
    <row r="268" spans="1:3">
      <c r="A268" s="160" t="s">
        <v>567</v>
      </c>
      <c r="B268" s="160" t="s">
        <v>693</v>
      </c>
      <c r="C268" s="161">
        <v>180000</v>
      </c>
    </row>
    <row r="269" spans="1:3">
      <c r="A269" s="160" t="s">
        <v>119</v>
      </c>
      <c r="B269" s="160" t="s">
        <v>161</v>
      </c>
      <c r="C269" s="161">
        <v>720000</v>
      </c>
    </row>
    <row r="270" spans="1:3">
      <c r="A270" s="160" t="s">
        <v>114</v>
      </c>
      <c r="B270" s="160" t="s">
        <v>156</v>
      </c>
      <c r="C270" s="161">
        <v>810000</v>
      </c>
    </row>
    <row r="271" spans="1:3">
      <c r="A271" s="160" t="s">
        <v>117</v>
      </c>
      <c r="B271" s="160" t="s">
        <v>694</v>
      </c>
      <c r="C271" s="161">
        <v>1170000</v>
      </c>
    </row>
    <row r="272" spans="1:3">
      <c r="A272" s="160" t="s">
        <v>115</v>
      </c>
      <c r="B272" s="160" t="s">
        <v>157</v>
      </c>
      <c r="C272" s="161">
        <v>1530000</v>
      </c>
    </row>
    <row r="273" spans="1:3">
      <c r="A273" s="160" t="s">
        <v>116</v>
      </c>
      <c r="B273" s="160" t="s">
        <v>158</v>
      </c>
      <c r="C273" s="161">
        <v>1260000</v>
      </c>
    </row>
    <row r="274" spans="1:3">
      <c r="A274" s="160" t="s">
        <v>120</v>
      </c>
      <c r="B274" s="160" t="s">
        <v>695</v>
      </c>
      <c r="C274" s="161" t="s">
        <v>658</v>
      </c>
    </row>
    <row r="275" spans="1:3">
      <c r="A275" s="160" t="s">
        <v>121</v>
      </c>
      <c r="B275" s="160" t="s">
        <v>696</v>
      </c>
      <c r="C275" s="161">
        <v>990000</v>
      </c>
    </row>
    <row r="276" spans="1:3">
      <c r="A276" s="160" t="s">
        <v>105</v>
      </c>
      <c r="B276" s="160" t="s">
        <v>697</v>
      </c>
      <c r="C276" s="161">
        <v>1080000</v>
      </c>
    </row>
    <row r="277" spans="1:3">
      <c r="A277" s="160" t="s">
        <v>106</v>
      </c>
      <c r="B277" s="160" t="s">
        <v>148</v>
      </c>
      <c r="C277" s="161">
        <v>1440000</v>
      </c>
    </row>
    <row r="278" spans="1:3">
      <c r="A278" s="160" t="s">
        <v>107</v>
      </c>
      <c r="B278" s="160" t="s">
        <v>698</v>
      </c>
      <c r="C278" s="161">
        <v>540000</v>
      </c>
    </row>
    <row r="279" spans="1:3">
      <c r="A279" s="160" t="s">
        <v>108</v>
      </c>
      <c r="B279" s="160" t="s">
        <v>150</v>
      </c>
      <c r="C279" s="161">
        <v>900000</v>
      </c>
    </row>
    <row r="280" spans="1:3">
      <c r="A280" s="160" t="s">
        <v>109</v>
      </c>
      <c r="B280" s="160" t="s">
        <v>151</v>
      </c>
      <c r="C280" s="161">
        <v>720000</v>
      </c>
    </row>
    <row r="281" spans="1:3">
      <c r="A281" s="160" t="s">
        <v>110</v>
      </c>
      <c r="B281" s="160" t="s">
        <v>152</v>
      </c>
      <c r="C281" s="161">
        <v>720000</v>
      </c>
    </row>
    <row r="282" spans="1:3">
      <c r="A282" s="160" t="s">
        <v>111</v>
      </c>
      <c r="B282" s="160" t="s">
        <v>153</v>
      </c>
      <c r="C282" s="161">
        <v>450000</v>
      </c>
    </row>
    <row r="283" spans="1:3">
      <c r="A283" s="160" t="s">
        <v>342</v>
      </c>
      <c r="B283" s="160" t="s">
        <v>699</v>
      </c>
      <c r="C283" s="161" t="s">
        <v>658</v>
      </c>
    </row>
    <row r="284" spans="1:3">
      <c r="A284" s="160" t="s">
        <v>343</v>
      </c>
      <c r="B284" s="160" t="s">
        <v>700</v>
      </c>
      <c r="C284" s="161" t="s">
        <v>658</v>
      </c>
    </row>
    <row r="285" spans="1:3">
      <c r="A285" s="160" t="s">
        <v>339</v>
      </c>
      <c r="B285" s="160" t="s">
        <v>701</v>
      </c>
      <c r="C285" s="161" t="s">
        <v>658</v>
      </c>
    </row>
    <row r="286" spans="1:3">
      <c r="A286" s="160" t="s">
        <v>341</v>
      </c>
      <c r="B286" s="160" t="s">
        <v>702</v>
      </c>
      <c r="C286" s="161" t="s">
        <v>658</v>
      </c>
    </row>
    <row r="287" spans="1:3">
      <c r="A287" s="160" t="s">
        <v>340</v>
      </c>
      <c r="B287" s="160" t="s">
        <v>703</v>
      </c>
      <c r="C287" s="161" t="s">
        <v>658</v>
      </c>
    </row>
    <row r="288" spans="1:3">
      <c r="A288" s="160" t="s">
        <v>329</v>
      </c>
      <c r="B288" s="160" t="s">
        <v>704</v>
      </c>
      <c r="C288" s="161" t="s">
        <v>658</v>
      </c>
    </row>
    <row r="289" spans="1:3">
      <c r="A289" s="160" t="s">
        <v>326</v>
      </c>
      <c r="B289" s="160" t="s">
        <v>705</v>
      </c>
      <c r="C289" s="161" t="s">
        <v>658</v>
      </c>
    </row>
    <row r="290" spans="1:3">
      <c r="A290" s="160" t="s">
        <v>330</v>
      </c>
      <c r="B290" s="160" t="s">
        <v>706</v>
      </c>
      <c r="C290" s="161" t="s">
        <v>658</v>
      </c>
    </row>
    <row r="291" spans="1:3">
      <c r="A291" s="160" t="s">
        <v>328</v>
      </c>
      <c r="B291" s="160" t="s">
        <v>707</v>
      </c>
      <c r="C291" s="161" t="s">
        <v>658</v>
      </c>
    </row>
    <row r="292" spans="1:3">
      <c r="A292" s="160" t="s">
        <v>327</v>
      </c>
      <c r="B292" s="160" t="s">
        <v>708</v>
      </c>
      <c r="C292" s="161" t="s">
        <v>658</v>
      </c>
    </row>
    <row r="293" spans="1:3">
      <c r="A293" s="160" t="s">
        <v>566</v>
      </c>
      <c r="B293" s="160" t="s">
        <v>554</v>
      </c>
      <c r="C293" s="161"/>
    </row>
    <row r="294" spans="1:3">
      <c r="A294" s="160" t="s">
        <v>266</v>
      </c>
      <c r="B294" s="160" t="s">
        <v>265</v>
      </c>
      <c r="C294" s="161"/>
    </row>
    <row r="295" spans="1:3">
      <c r="C295" s="170">
        <f>SUM(C200:C294)</f>
        <v>47820000</v>
      </c>
    </row>
    <row r="297" spans="1:3">
      <c r="A297" s="166" t="s">
        <v>712</v>
      </c>
    </row>
    <row r="298" spans="1:3">
      <c r="A298" s="159" t="s">
        <v>654</v>
      </c>
      <c r="B298" s="159" t="s">
        <v>628</v>
      </c>
      <c r="C298" s="159" t="s">
        <v>655</v>
      </c>
    </row>
    <row r="299" spans="1:3">
      <c r="A299" s="160" t="s">
        <v>656</v>
      </c>
      <c r="B299" s="160" t="s">
        <v>657</v>
      </c>
      <c r="C299" s="161"/>
    </row>
    <row r="300" spans="1:3">
      <c r="A300" s="160" t="s">
        <v>264</v>
      </c>
      <c r="B300" s="160" t="s">
        <v>263</v>
      </c>
      <c r="C300" s="161">
        <v>223412.57591619703</v>
      </c>
    </row>
    <row r="301" spans="1:3">
      <c r="A301" s="160" t="s">
        <v>260</v>
      </c>
      <c r="B301" s="160" t="s">
        <v>659</v>
      </c>
      <c r="C301" s="161">
        <v>274969.32420455024</v>
      </c>
    </row>
    <row r="302" spans="1:3">
      <c r="A302" s="160" t="s">
        <v>99</v>
      </c>
      <c r="B302" s="160" t="s">
        <v>141</v>
      </c>
      <c r="C302" s="161">
        <v>567124.23117188481</v>
      </c>
    </row>
    <row r="303" spans="1:3" ht="39">
      <c r="A303" s="163" t="s">
        <v>660</v>
      </c>
      <c r="B303" s="164" t="s">
        <v>660</v>
      </c>
      <c r="C303" s="161">
        <v>273533.80899235152</v>
      </c>
    </row>
    <row r="304" spans="1:3">
      <c r="A304" s="160" t="s">
        <v>100</v>
      </c>
      <c r="B304" s="160" t="s">
        <v>661</v>
      </c>
      <c r="C304" s="161">
        <v>2285682.5074503231</v>
      </c>
    </row>
    <row r="305" spans="1:3">
      <c r="A305" s="160" t="s">
        <v>103</v>
      </c>
      <c r="B305" s="160" t="s">
        <v>662</v>
      </c>
      <c r="C305" s="161">
        <v>790536.80708808184</v>
      </c>
    </row>
    <row r="306" spans="1:3">
      <c r="A306" s="160" t="s">
        <v>102</v>
      </c>
      <c r="B306" s="160" t="s">
        <v>602</v>
      </c>
      <c r="C306" s="161">
        <v>257783.74144176583</v>
      </c>
    </row>
    <row r="307" spans="1:3">
      <c r="A307" s="160" t="s">
        <v>101</v>
      </c>
      <c r="B307" s="160" t="s">
        <v>663</v>
      </c>
      <c r="C307" s="161">
        <v>4365138.0217472343</v>
      </c>
    </row>
    <row r="308" spans="1:3">
      <c r="A308" s="160" t="s">
        <v>104</v>
      </c>
      <c r="B308" s="160" t="s">
        <v>664</v>
      </c>
      <c r="C308" s="161">
        <v>670237.7277485911</v>
      </c>
    </row>
    <row r="309" spans="1:3">
      <c r="A309" s="160" t="s">
        <v>564</v>
      </c>
      <c r="B309" s="160" t="s">
        <v>565</v>
      </c>
      <c r="C309" s="161">
        <v>120299.07933949071</v>
      </c>
    </row>
    <row r="310" spans="1:3">
      <c r="A310" s="160" t="s">
        <v>262</v>
      </c>
      <c r="B310" s="160" t="s">
        <v>665</v>
      </c>
      <c r="C310" s="161">
        <v>429639.56906960974</v>
      </c>
    </row>
    <row r="311" spans="1:3">
      <c r="A311" s="160" t="s">
        <v>279</v>
      </c>
      <c r="B311" s="160" t="s">
        <v>666</v>
      </c>
      <c r="C311" s="161">
        <v>34371.16552556878</v>
      </c>
    </row>
    <row r="312" spans="1:3">
      <c r="A312" s="160" t="s">
        <v>281</v>
      </c>
      <c r="B312" s="160" t="s">
        <v>667</v>
      </c>
      <c r="C312" s="161">
        <v>584309.81393466925</v>
      </c>
    </row>
    <row r="313" spans="1:3">
      <c r="A313" s="160" t="s">
        <v>283</v>
      </c>
      <c r="B313" s="160" t="s">
        <v>596</v>
      </c>
      <c r="C313" s="161">
        <v>120299.07933949071</v>
      </c>
    </row>
    <row r="314" spans="1:3">
      <c r="A314" s="160" t="s">
        <v>285</v>
      </c>
      <c r="B314" s="160" t="s">
        <v>668</v>
      </c>
      <c r="C314" s="161">
        <v>189041.41039062827</v>
      </c>
    </row>
    <row r="315" spans="1:3">
      <c r="A315" s="160" t="s">
        <v>297</v>
      </c>
      <c r="B315" s="160" t="s">
        <v>296</v>
      </c>
      <c r="C315" s="161">
        <v>1282543.6404080286</v>
      </c>
    </row>
    <row r="316" spans="1:3">
      <c r="A316" s="160" t="s">
        <v>291</v>
      </c>
      <c r="B316" s="160" t="s">
        <v>286</v>
      </c>
      <c r="C316" s="161">
        <v>532753.06564631604</v>
      </c>
    </row>
    <row r="317" spans="1:3">
      <c r="A317" s="160" t="s">
        <v>294</v>
      </c>
      <c r="B317" s="160" t="s">
        <v>289</v>
      </c>
      <c r="C317" s="161">
        <v>205512.18700563608</v>
      </c>
    </row>
    <row r="318" spans="1:3">
      <c r="A318" s="160" t="s">
        <v>293</v>
      </c>
      <c r="B318" s="160" t="s">
        <v>288</v>
      </c>
      <c r="C318" s="161">
        <v>651513.80000727985</v>
      </c>
    </row>
    <row r="319" spans="1:3">
      <c r="A319" s="160" t="s">
        <v>292</v>
      </c>
      <c r="B319" s="160" t="s">
        <v>287</v>
      </c>
      <c r="C319" s="161">
        <v>618680.9794602379</v>
      </c>
    </row>
    <row r="320" spans="1:3">
      <c r="A320" s="160" t="s">
        <v>295</v>
      </c>
      <c r="B320" s="160" t="s">
        <v>290</v>
      </c>
      <c r="C320" s="161">
        <v>584309.81393466925</v>
      </c>
    </row>
    <row r="321" spans="1:3">
      <c r="A321" s="160" t="s">
        <v>557</v>
      </c>
      <c r="B321" s="160" t="s">
        <v>669</v>
      </c>
      <c r="C321" s="161">
        <v>545470.39689077646</v>
      </c>
    </row>
    <row r="322" spans="1:3">
      <c r="A322" s="160" t="s">
        <v>558</v>
      </c>
      <c r="B322" s="160" t="s">
        <v>670</v>
      </c>
      <c r="C322" s="161">
        <v>395268.40354404092</v>
      </c>
    </row>
    <row r="323" spans="1:3" ht="27">
      <c r="A323" s="162" t="s">
        <v>671</v>
      </c>
      <c r="B323" s="160" t="s">
        <v>671</v>
      </c>
      <c r="C323" s="161">
        <v>462464.03214652784</v>
      </c>
    </row>
    <row r="324" spans="1:3">
      <c r="A324" s="160" t="s">
        <v>321</v>
      </c>
      <c r="B324" s="160" t="s">
        <v>672</v>
      </c>
      <c r="C324" s="161">
        <v>154670.24486505947</v>
      </c>
    </row>
    <row r="325" spans="1:3">
      <c r="A325" s="160" t="s">
        <v>322</v>
      </c>
      <c r="B325" s="160" t="s">
        <v>599</v>
      </c>
      <c r="C325" s="161">
        <v>1512331.2831250262</v>
      </c>
    </row>
    <row r="326" spans="1:3">
      <c r="A326" s="160" t="s">
        <v>323</v>
      </c>
      <c r="B326" s="160" t="s">
        <v>600</v>
      </c>
      <c r="C326" s="161">
        <v>171855.82762784389</v>
      </c>
    </row>
    <row r="327" spans="1:3">
      <c r="A327" s="160" t="s">
        <v>324</v>
      </c>
      <c r="B327" s="160" t="s">
        <v>673</v>
      </c>
      <c r="C327" s="161">
        <v>756165.64156251308</v>
      </c>
    </row>
    <row r="328" spans="1:3">
      <c r="A328" s="160" t="s">
        <v>325</v>
      </c>
      <c r="B328" s="160" t="s">
        <v>302</v>
      </c>
      <c r="C328" s="161">
        <v>793882.64751642151</v>
      </c>
    </row>
    <row r="329" spans="1:3">
      <c r="A329" s="160" t="s">
        <v>277</v>
      </c>
      <c r="B329" s="160" t="s">
        <v>674</v>
      </c>
      <c r="C329" s="161">
        <v>17185.58276278439</v>
      </c>
    </row>
    <row r="330" spans="1:3">
      <c r="A330" s="160" t="s">
        <v>275</v>
      </c>
      <c r="B330" s="160" t="s">
        <v>675</v>
      </c>
      <c r="C330" s="161">
        <v>429639.56906960974</v>
      </c>
    </row>
    <row r="331" spans="1:3">
      <c r="A331" s="160" t="s">
        <v>332</v>
      </c>
      <c r="B331" s="160" t="s">
        <v>309</v>
      </c>
      <c r="C331" s="161">
        <v>85927.913813921943</v>
      </c>
    </row>
    <row r="332" spans="1:3">
      <c r="A332" s="160" t="s">
        <v>333</v>
      </c>
      <c r="B332" s="160" t="s">
        <v>676</v>
      </c>
      <c r="C332" s="161">
        <v>1908375.3494840574</v>
      </c>
    </row>
    <row r="333" spans="1:3">
      <c r="A333" s="160" t="s">
        <v>335</v>
      </c>
      <c r="B333" s="160" t="s">
        <v>601</v>
      </c>
      <c r="C333" s="161">
        <v>326526.07249290333</v>
      </c>
    </row>
    <row r="334" spans="1:3">
      <c r="A334" s="160" t="s">
        <v>336</v>
      </c>
      <c r="B334" s="160" t="s">
        <v>677</v>
      </c>
      <c r="C334" s="161">
        <v>429639.56906960974</v>
      </c>
    </row>
    <row r="335" spans="1:3">
      <c r="A335" s="160" t="s">
        <v>337</v>
      </c>
      <c r="B335" s="160" t="s">
        <v>314</v>
      </c>
      <c r="C335" s="161">
        <v>870289.89109870489</v>
      </c>
    </row>
    <row r="336" spans="1:3">
      <c r="A336" s="160" t="s">
        <v>338</v>
      </c>
      <c r="B336" s="160" t="s">
        <v>678</v>
      </c>
      <c r="C336" s="161">
        <v>257783.74144176583</v>
      </c>
    </row>
    <row r="337" spans="1:3">
      <c r="A337" s="160" t="s">
        <v>274</v>
      </c>
      <c r="B337" s="160" t="s">
        <v>679</v>
      </c>
      <c r="C337" s="161">
        <v>326526.07249290333</v>
      </c>
    </row>
    <row r="338" spans="1:3">
      <c r="A338" s="160" t="s">
        <v>268</v>
      </c>
      <c r="B338" s="160" t="s">
        <v>680</v>
      </c>
      <c r="C338" s="161">
        <v>247403.93469093225</v>
      </c>
    </row>
    <row r="339" spans="1:3">
      <c r="A339" s="160" t="s">
        <v>270</v>
      </c>
      <c r="B339" s="160" t="s">
        <v>139</v>
      </c>
      <c r="C339" s="161">
        <v>515339.29257298837</v>
      </c>
    </row>
    <row r="340" spans="1:3">
      <c r="A340" s="160" t="s">
        <v>271</v>
      </c>
      <c r="B340" s="160" t="s">
        <v>681</v>
      </c>
      <c r="C340" s="161">
        <v>432871.31434267771</v>
      </c>
    </row>
    <row r="341" spans="1:3">
      <c r="A341" s="160" t="s">
        <v>272</v>
      </c>
      <c r="B341" s="160" t="s">
        <v>140</v>
      </c>
      <c r="C341" s="161">
        <v>518685.13300132804</v>
      </c>
    </row>
    <row r="342" spans="1:3">
      <c r="A342" s="160" t="s">
        <v>122</v>
      </c>
      <c r="B342" s="160" t="s">
        <v>682</v>
      </c>
      <c r="C342" s="161">
        <v>1460774.5348366729</v>
      </c>
    </row>
    <row r="343" spans="1:3">
      <c r="A343" s="160" t="s">
        <v>123</v>
      </c>
      <c r="B343" s="160" t="s">
        <v>683</v>
      </c>
      <c r="C343" s="161">
        <v>446825.15183239407</v>
      </c>
    </row>
    <row r="344" spans="1:3">
      <c r="A344" s="160" t="s">
        <v>124</v>
      </c>
      <c r="B344" s="160" t="s">
        <v>684</v>
      </c>
      <c r="C344" s="161">
        <v>481196.31735796283</v>
      </c>
    </row>
    <row r="345" spans="1:3">
      <c r="A345" s="160" t="s">
        <v>125</v>
      </c>
      <c r="B345" s="160" t="s">
        <v>685</v>
      </c>
      <c r="C345" s="161">
        <v>618680.9794602379</v>
      </c>
    </row>
    <row r="346" spans="1:3">
      <c r="A346" s="160" t="s">
        <v>126</v>
      </c>
      <c r="B346" s="160" t="s">
        <v>167</v>
      </c>
      <c r="C346" s="161">
        <v>292154.90696733462</v>
      </c>
    </row>
    <row r="347" spans="1:3">
      <c r="A347" s="160" t="s">
        <v>127</v>
      </c>
      <c r="B347" s="160" t="s">
        <v>168</v>
      </c>
      <c r="C347" s="161">
        <v>343711.65525568777</v>
      </c>
    </row>
    <row r="348" spans="1:3">
      <c r="A348" s="160" t="s">
        <v>128</v>
      </c>
      <c r="B348" s="160" t="s">
        <v>169</v>
      </c>
      <c r="C348" s="161">
        <v>670237.7277485911</v>
      </c>
    </row>
    <row r="349" spans="1:3">
      <c r="A349" s="160" t="s">
        <v>129</v>
      </c>
      <c r="B349" s="160" t="s">
        <v>686</v>
      </c>
      <c r="C349" s="161">
        <v>274969.32420455024</v>
      </c>
    </row>
    <row r="350" spans="1:3">
      <c r="A350" s="160" t="s">
        <v>0</v>
      </c>
      <c r="B350" s="160" t="s">
        <v>687</v>
      </c>
      <c r="C350" s="161">
        <v>738980.05879972875</v>
      </c>
    </row>
    <row r="351" spans="1:3">
      <c r="A351" s="160" t="s">
        <v>1</v>
      </c>
      <c r="B351" s="160" t="s">
        <v>7</v>
      </c>
      <c r="C351" s="161">
        <v>378082.82078125654</v>
      </c>
    </row>
    <row r="352" spans="1:3">
      <c r="A352" s="160" t="s">
        <v>2</v>
      </c>
      <c r="B352" s="160" t="s">
        <v>8</v>
      </c>
      <c r="C352" s="161">
        <v>756165.64156251308</v>
      </c>
    </row>
    <row r="353" spans="1:3">
      <c r="A353" s="160" t="s">
        <v>3</v>
      </c>
      <c r="B353" s="160" t="s">
        <v>9</v>
      </c>
      <c r="C353" s="161">
        <v>893650.30366478814</v>
      </c>
    </row>
    <row r="354" spans="1:3">
      <c r="A354" s="160" t="s">
        <v>4</v>
      </c>
      <c r="B354" s="160" t="s">
        <v>688</v>
      </c>
      <c r="C354" s="161">
        <v>274969.32420455024</v>
      </c>
    </row>
    <row r="355" spans="1:3">
      <c r="A355" s="160" t="s">
        <v>130</v>
      </c>
      <c r="B355" s="160" t="s">
        <v>689</v>
      </c>
      <c r="C355" s="161">
        <v>1701372.6935156542</v>
      </c>
    </row>
    <row r="356" spans="1:3">
      <c r="A356" s="160" t="s">
        <v>131</v>
      </c>
      <c r="B356" s="160" t="s">
        <v>171</v>
      </c>
      <c r="C356" s="161">
        <v>446825.15183239407</v>
      </c>
    </row>
    <row r="357" spans="1:3">
      <c r="A357" s="160" t="s">
        <v>132</v>
      </c>
      <c r="B357" s="160" t="s">
        <v>172</v>
      </c>
      <c r="C357" s="161">
        <v>446825.15183239407</v>
      </c>
    </row>
    <row r="358" spans="1:3">
      <c r="A358" s="160" t="s">
        <v>133</v>
      </c>
      <c r="B358" s="160" t="s">
        <v>173</v>
      </c>
      <c r="C358" s="161">
        <v>498381.90012074728</v>
      </c>
    </row>
    <row r="359" spans="1:3">
      <c r="A359" s="160" t="s">
        <v>134</v>
      </c>
      <c r="B359" s="160" t="s">
        <v>174</v>
      </c>
      <c r="C359" s="161">
        <v>653052.14498580666</v>
      </c>
    </row>
    <row r="360" spans="1:3">
      <c r="A360" s="160" t="s">
        <v>135</v>
      </c>
      <c r="B360" s="160" t="s">
        <v>175</v>
      </c>
      <c r="C360" s="161">
        <v>567124.23117188481</v>
      </c>
    </row>
    <row r="361" spans="1:3">
      <c r="A361" s="160" t="s">
        <v>136</v>
      </c>
      <c r="B361" s="160" t="s">
        <v>176</v>
      </c>
      <c r="C361" s="161">
        <v>635866.56222302234</v>
      </c>
    </row>
    <row r="362" spans="1:3">
      <c r="A362" s="160" t="s">
        <v>137</v>
      </c>
      <c r="B362" s="160" t="s">
        <v>690</v>
      </c>
      <c r="C362" s="161">
        <v>292154.90696733462</v>
      </c>
    </row>
    <row r="363" spans="1:3">
      <c r="A363" s="160" t="s">
        <v>138</v>
      </c>
      <c r="B363" s="160" t="s">
        <v>691</v>
      </c>
      <c r="C363" s="161">
        <v>351184.88792597741</v>
      </c>
    </row>
    <row r="364" spans="1:3">
      <c r="A364" s="160" t="s">
        <v>112</v>
      </c>
      <c r="B364" s="160" t="s">
        <v>692</v>
      </c>
      <c r="C364" s="161">
        <v>2113826.6798224798</v>
      </c>
    </row>
    <row r="365" spans="1:3">
      <c r="A365" s="160" t="s">
        <v>113</v>
      </c>
      <c r="B365" s="160" t="s">
        <v>155</v>
      </c>
      <c r="C365" s="161">
        <v>1117062.8795809853</v>
      </c>
    </row>
    <row r="366" spans="1:3">
      <c r="A366" s="160" t="s">
        <v>118</v>
      </c>
      <c r="B366" s="160" t="s">
        <v>160</v>
      </c>
      <c r="C366" s="161">
        <v>240598.15867898142</v>
      </c>
    </row>
    <row r="367" spans="1:3">
      <c r="A367" s="160" t="s">
        <v>567</v>
      </c>
      <c r="B367" s="160" t="s">
        <v>693</v>
      </c>
      <c r="C367" s="161">
        <v>240598.15867898142</v>
      </c>
    </row>
    <row r="368" spans="1:3">
      <c r="A368" s="160" t="s">
        <v>119</v>
      </c>
      <c r="B368" s="160" t="s">
        <v>161</v>
      </c>
      <c r="C368" s="161">
        <v>343711.65525568777</v>
      </c>
    </row>
    <row r="369" spans="1:3">
      <c r="A369" s="160" t="s">
        <v>114</v>
      </c>
      <c r="B369" s="160" t="s">
        <v>156</v>
      </c>
      <c r="C369" s="161">
        <v>360897.23801847216</v>
      </c>
    </row>
    <row r="370" spans="1:3">
      <c r="A370" s="160" t="s">
        <v>117</v>
      </c>
      <c r="B370" s="160" t="s">
        <v>694</v>
      </c>
      <c r="C370" s="161">
        <v>412453.9863068253</v>
      </c>
    </row>
    <row r="371" spans="1:3">
      <c r="A371" s="160" t="s">
        <v>115</v>
      </c>
      <c r="B371" s="160" t="s">
        <v>157</v>
      </c>
      <c r="C371" s="161">
        <v>653052.14498580666</v>
      </c>
    </row>
    <row r="372" spans="1:3">
      <c r="A372" s="160" t="s">
        <v>116</v>
      </c>
      <c r="B372" s="160" t="s">
        <v>158</v>
      </c>
      <c r="C372" s="161">
        <v>532753.06564631604</v>
      </c>
    </row>
    <row r="373" spans="1:3">
      <c r="A373" s="160" t="s">
        <v>120</v>
      </c>
      <c r="B373" s="160" t="s">
        <v>695</v>
      </c>
      <c r="C373" s="161">
        <v>687423.31051137554</v>
      </c>
    </row>
    <row r="374" spans="1:3">
      <c r="A374" s="160" t="s">
        <v>121</v>
      </c>
      <c r="B374" s="160" t="s">
        <v>696</v>
      </c>
      <c r="C374" s="161">
        <v>378082.82078125654</v>
      </c>
    </row>
    <row r="375" spans="1:3">
      <c r="A375" s="160" t="s">
        <v>105</v>
      </c>
      <c r="B375" s="160" t="s">
        <v>697</v>
      </c>
      <c r="C375" s="161">
        <v>532753.06564631604</v>
      </c>
    </row>
    <row r="376" spans="1:3">
      <c r="A376" s="160" t="s">
        <v>106</v>
      </c>
      <c r="B376" s="160" t="s">
        <v>148</v>
      </c>
      <c r="C376" s="161">
        <v>842093.55537643505</v>
      </c>
    </row>
    <row r="377" spans="1:3">
      <c r="A377" s="160" t="s">
        <v>107</v>
      </c>
      <c r="B377" s="160" t="s">
        <v>698</v>
      </c>
      <c r="C377" s="161">
        <v>378082.82078125654</v>
      </c>
    </row>
    <row r="378" spans="1:3">
      <c r="A378" s="160" t="s">
        <v>108</v>
      </c>
      <c r="B378" s="160" t="s">
        <v>150</v>
      </c>
      <c r="C378" s="161">
        <v>481196.31735796283</v>
      </c>
    </row>
    <row r="379" spans="1:3">
      <c r="A379" s="160" t="s">
        <v>109</v>
      </c>
      <c r="B379" s="160" t="s">
        <v>151</v>
      </c>
      <c r="C379" s="161">
        <v>343711.65525568777</v>
      </c>
    </row>
    <row r="380" spans="1:3">
      <c r="A380" s="160" t="s">
        <v>110</v>
      </c>
      <c r="B380" s="160" t="s">
        <v>152</v>
      </c>
      <c r="C380" s="161">
        <v>309340.48973011895</v>
      </c>
    </row>
    <row r="381" spans="1:3">
      <c r="A381" s="160" t="s">
        <v>111</v>
      </c>
      <c r="B381" s="160" t="s">
        <v>153</v>
      </c>
      <c r="C381" s="161">
        <v>154670.24486505947</v>
      </c>
    </row>
    <row r="382" spans="1:3">
      <c r="A382" s="160" t="s">
        <v>342</v>
      </c>
      <c r="B382" s="160" t="s">
        <v>699</v>
      </c>
      <c r="C382" s="161">
        <v>807722.38985086617</v>
      </c>
    </row>
    <row r="383" spans="1:3">
      <c r="A383" s="160" t="s">
        <v>343</v>
      </c>
      <c r="B383" s="160" t="s">
        <v>700</v>
      </c>
      <c r="C383" s="161">
        <v>670237.7277485911</v>
      </c>
    </row>
    <row r="384" spans="1:3">
      <c r="A384" s="160" t="s">
        <v>339</v>
      </c>
      <c r="B384" s="160" t="s">
        <v>701</v>
      </c>
      <c r="C384" s="161">
        <v>618680.9794602379</v>
      </c>
    </row>
    <row r="385" spans="1:3">
      <c r="A385" s="160" t="s">
        <v>341</v>
      </c>
      <c r="B385" s="160" t="s">
        <v>702</v>
      </c>
      <c r="C385" s="161">
        <v>962392.63471592567</v>
      </c>
    </row>
    <row r="386" spans="1:3">
      <c r="A386" s="160" t="s">
        <v>340</v>
      </c>
      <c r="B386" s="160" t="s">
        <v>703</v>
      </c>
      <c r="C386" s="161">
        <v>1117062.8795809853</v>
      </c>
    </row>
    <row r="387" spans="1:3">
      <c r="A387" s="160" t="s">
        <v>329</v>
      </c>
      <c r="B387" s="160" t="s">
        <v>704</v>
      </c>
      <c r="C387" s="161">
        <v>756165.64156251308</v>
      </c>
    </row>
    <row r="388" spans="1:3">
      <c r="A388" s="160" t="s">
        <v>326</v>
      </c>
      <c r="B388" s="160" t="s">
        <v>705</v>
      </c>
      <c r="C388" s="161">
        <v>1168619.6278693385</v>
      </c>
    </row>
    <row r="389" spans="1:3">
      <c r="A389" s="160" t="s">
        <v>330</v>
      </c>
      <c r="B389" s="160" t="s">
        <v>706</v>
      </c>
      <c r="C389" s="161">
        <v>601495.39669745357</v>
      </c>
    </row>
    <row r="390" spans="1:3">
      <c r="A390" s="160" t="s">
        <v>328</v>
      </c>
      <c r="B390" s="160" t="s">
        <v>707</v>
      </c>
      <c r="C390" s="161">
        <v>549938.64840910048</v>
      </c>
    </row>
    <row r="391" spans="1:3">
      <c r="A391" s="160" t="s">
        <v>327</v>
      </c>
      <c r="B391" s="160" t="s">
        <v>708</v>
      </c>
      <c r="C391" s="161">
        <v>567124.23117188481</v>
      </c>
    </row>
    <row r="392" spans="1:3">
      <c r="A392" s="160" t="s">
        <v>566</v>
      </c>
      <c r="B392" s="160" t="s">
        <v>554</v>
      </c>
      <c r="C392" s="161">
        <v>343711.65525568777</v>
      </c>
    </row>
    <row r="393" spans="1:3">
      <c r="A393" s="160" t="s">
        <v>266</v>
      </c>
      <c r="B393" s="160" t="s">
        <v>265</v>
      </c>
      <c r="C393" s="161">
        <v>360897.23801847216</v>
      </c>
    </row>
    <row r="394" spans="1:3">
      <c r="C394" s="165">
        <f>SUM(C300:C393)</f>
        <v>58089537.938307539</v>
      </c>
    </row>
    <row r="395" spans="1:3">
      <c r="C395" s="171">
        <v>60000000</v>
      </c>
    </row>
    <row r="396" spans="1:3">
      <c r="C396" s="143">
        <f>+C395-C394</f>
        <v>1910462.0616924614</v>
      </c>
    </row>
    <row r="399" spans="1:3">
      <c r="A399" t="s">
        <v>713</v>
      </c>
    </row>
    <row r="400" spans="1:3">
      <c r="A400" s="159" t="s">
        <v>654</v>
      </c>
      <c r="B400" s="159" t="s">
        <v>628</v>
      </c>
      <c r="C400" s="159" t="s">
        <v>655</v>
      </c>
    </row>
    <row r="401" spans="1:3">
      <c r="A401" s="160" t="s">
        <v>656</v>
      </c>
      <c r="B401" s="160" t="s">
        <v>657</v>
      </c>
      <c r="C401" s="161"/>
    </row>
    <row r="402" spans="1:3">
      <c r="A402" s="160" t="s">
        <v>264</v>
      </c>
      <c r="B402" s="160" t="s">
        <v>263</v>
      </c>
      <c r="C402" s="161">
        <v>4567849.4396506669</v>
      </c>
    </row>
    <row r="403" spans="1:3">
      <c r="A403" s="160" t="s">
        <v>260</v>
      </c>
      <c r="B403" s="160" t="s">
        <v>659</v>
      </c>
      <c r="C403" s="161">
        <v>6729456.3693861021</v>
      </c>
    </row>
    <row r="404" spans="1:3">
      <c r="A404" s="160" t="s">
        <v>99</v>
      </c>
      <c r="B404" s="160" t="s">
        <v>141</v>
      </c>
      <c r="C404" s="161">
        <v>7179907.6806744291</v>
      </c>
    </row>
    <row r="405" spans="1:3" ht="39">
      <c r="A405" s="163" t="s">
        <v>660</v>
      </c>
      <c r="B405" s="164" t="s">
        <v>660</v>
      </c>
      <c r="C405" s="161">
        <v>3986456.3342231093</v>
      </c>
    </row>
    <row r="406" spans="1:3">
      <c r="A406" s="160" t="s">
        <v>100</v>
      </c>
      <c r="B406" s="160" t="s">
        <v>661</v>
      </c>
      <c r="C406" s="161">
        <v>18219271.94071687</v>
      </c>
    </row>
    <row r="407" spans="1:3">
      <c r="A407" s="160" t="s">
        <v>103</v>
      </c>
      <c r="B407" s="160" t="s">
        <v>662</v>
      </c>
      <c r="C407" s="161">
        <v>6557413.3369782846</v>
      </c>
    </row>
    <row r="408" spans="1:3">
      <c r="A408" s="160" t="s">
        <v>102</v>
      </c>
      <c r="B408" s="160" t="s">
        <v>602</v>
      </c>
      <c r="C408" s="161">
        <v>4163852.0829022201</v>
      </c>
    </row>
    <row r="409" spans="1:3">
      <c r="A409" s="160" t="s">
        <v>101</v>
      </c>
      <c r="B409" s="160" t="s">
        <v>663</v>
      </c>
      <c r="C409" s="161">
        <v>27980655.385546084</v>
      </c>
    </row>
    <row r="410" spans="1:3">
      <c r="A410" s="160" t="s">
        <v>104</v>
      </c>
      <c r="B410" s="160" t="s">
        <v>664</v>
      </c>
      <c r="C410" s="161">
        <v>7122205.7862588605</v>
      </c>
    </row>
    <row r="411" spans="1:3">
      <c r="A411" s="160" t="s">
        <v>564</v>
      </c>
      <c r="B411" s="160" t="s">
        <v>565</v>
      </c>
      <c r="C411" s="161">
        <v>3489733.7736352053</v>
      </c>
    </row>
    <row r="412" spans="1:3">
      <c r="A412" s="160" t="s">
        <v>262</v>
      </c>
      <c r="B412" s="160" t="s">
        <v>665</v>
      </c>
      <c r="C412" s="161">
        <v>7940788.1835849574</v>
      </c>
    </row>
    <row r="413" spans="1:3">
      <c r="A413" s="160" t="s">
        <v>279</v>
      </c>
      <c r="B413" s="160" t="s">
        <v>666</v>
      </c>
      <c r="C413" s="161">
        <v>961703.8911358905</v>
      </c>
    </row>
    <row r="414" spans="1:3">
      <c r="A414" s="160" t="s">
        <v>281</v>
      </c>
      <c r="B414" s="160" t="s">
        <v>667</v>
      </c>
      <c r="C414" s="161">
        <v>5555951.44217462</v>
      </c>
    </row>
    <row r="415" spans="1:3">
      <c r="A415" s="160" t="s">
        <v>283</v>
      </c>
      <c r="B415" s="160" t="s">
        <v>596</v>
      </c>
      <c r="C415" s="161">
        <v>2126595.218052004</v>
      </c>
    </row>
    <row r="416" spans="1:3">
      <c r="A416" s="160" t="s">
        <v>285</v>
      </c>
      <c r="B416" s="160" t="s">
        <v>668</v>
      </c>
      <c r="C416" s="161">
        <v>2194117.9858687767</v>
      </c>
    </row>
    <row r="417" spans="1:3">
      <c r="A417" s="160" t="s">
        <v>297</v>
      </c>
      <c r="B417" s="160" t="s">
        <v>296</v>
      </c>
      <c r="C417" s="161">
        <v>11481659.083897283</v>
      </c>
    </row>
    <row r="418" spans="1:3">
      <c r="A418" s="160" t="s">
        <v>291</v>
      </c>
      <c r="B418" s="160" t="s">
        <v>286</v>
      </c>
      <c r="C418" s="161">
        <v>6624854.5993123576</v>
      </c>
    </row>
    <row r="419" spans="1:3">
      <c r="A419" s="160" t="s">
        <v>294</v>
      </c>
      <c r="B419" s="160" t="s">
        <v>289</v>
      </c>
      <c r="C419" s="161">
        <v>3219717.8439730029</v>
      </c>
    </row>
    <row r="420" spans="1:3">
      <c r="A420" s="160" t="s">
        <v>293</v>
      </c>
      <c r="B420" s="160" t="s">
        <v>288</v>
      </c>
      <c r="C420" s="161">
        <v>4305138.7334792465</v>
      </c>
    </row>
    <row r="421" spans="1:3">
      <c r="A421" s="160" t="s">
        <v>292</v>
      </c>
      <c r="B421" s="160" t="s">
        <v>287</v>
      </c>
      <c r="C421" s="161">
        <v>5216455.3962987941</v>
      </c>
    </row>
    <row r="422" spans="1:3">
      <c r="A422" s="160" t="s">
        <v>295</v>
      </c>
      <c r="B422" s="160" t="s">
        <v>290</v>
      </c>
      <c r="C422" s="161">
        <v>4509223.3206585338</v>
      </c>
    </row>
    <row r="423" spans="1:3">
      <c r="A423" s="160" t="s">
        <v>557</v>
      </c>
      <c r="B423" s="160" t="s">
        <v>669</v>
      </c>
      <c r="C423" s="161">
        <v>4759785.6084140949</v>
      </c>
    </row>
    <row r="424" spans="1:3">
      <c r="A424" s="160" t="s">
        <v>558</v>
      </c>
      <c r="B424" s="160" t="s">
        <v>670</v>
      </c>
      <c r="C424" s="161">
        <v>3578485.5098557584</v>
      </c>
    </row>
    <row r="425" spans="1:3" ht="27">
      <c r="A425" s="162" t="s">
        <v>671</v>
      </c>
      <c r="B425" s="160" t="s">
        <v>671</v>
      </c>
      <c r="C425" s="161">
        <v>3219907.1046751742</v>
      </c>
    </row>
    <row r="426" spans="1:3">
      <c r="A426" s="160" t="s">
        <v>321</v>
      </c>
      <c r="B426" s="160" t="s">
        <v>672</v>
      </c>
      <c r="C426" s="161">
        <v>3485729.6103523322</v>
      </c>
    </row>
    <row r="427" spans="1:3">
      <c r="A427" s="160" t="s">
        <v>322</v>
      </c>
      <c r="B427" s="160" t="s">
        <v>599</v>
      </c>
      <c r="C427" s="161">
        <v>11231378.051783701</v>
      </c>
    </row>
    <row r="428" spans="1:3">
      <c r="A428" s="160" t="s">
        <v>323</v>
      </c>
      <c r="B428" s="160" t="s">
        <v>600</v>
      </c>
      <c r="C428" s="161">
        <v>2329633.3785407548</v>
      </c>
    </row>
    <row r="429" spans="1:3">
      <c r="A429" s="160" t="s">
        <v>324</v>
      </c>
      <c r="B429" s="160" t="s">
        <v>673</v>
      </c>
      <c r="C429" s="161">
        <v>9115446.1038940586</v>
      </c>
    </row>
    <row r="430" spans="1:3">
      <c r="A430" s="160" t="s">
        <v>325</v>
      </c>
      <c r="B430" s="160" t="s">
        <v>302</v>
      </c>
      <c r="C430" s="161">
        <v>7940772.9618722536</v>
      </c>
    </row>
    <row r="431" spans="1:3">
      <c r="A431" s="160" t="s">
        <v>277</v>
      </c>
      <c r="B431" s="160" t="s">
        <v>674</v>
      </c>
      <c r="C431" s="161">
        <v>644364.44631985063</v>
      </c>
    </row>
    <row r="432" spans="1:3">
      <c r="A432" s="160" t="s">
        <v>275</v>
      </c>
      <c r="B432" s="160" t="s">
        <v>675</v>
      </c>
      <c r="C432" s="161">
        <v>6705451.0635364223</v>
      </c>
    </row>
    <row r="433" spans="1:3">
      <c r="A433" s="160" t="s">
        <v>332</v>
      </c>
      <c r="B433" s="160" t="s">
        <v>309</v>
      </c>
      <c r="C433" s="161">
        <v>2823530.8009168892</v>
      </c>
    </row>
    <row r="434" spans="1:3">
      <c r="A434" s="160" t="s">
        <v>333</v>
      </c>
      <c r="B434" s="160" t="s">
        <v>676</v>
      </c>
      <c r="C434" s="161">
        <v>15167643.981716296</v>
      </c>
    </row>
    <row r="435" spans="1:3">
      <c r="A435" s="160" t="s">
        <v>335</v>
      </c>
      <c r="B435" s="160" t="s">
        <v>601</v>
      </c>
      <c r="C435" s="161">
        <v>4253299.7578658881</v>
      </c>
    </row>
    <row r="436" spans="1:3">
      <c r="A436" s="160" t="s">
        <v>336</v>
      </c>
      <c r="B436" s="160" t="s">
        <v>677</v>
      </c>
      <c r="C436" s="161">
        <v>5678631.6158286966</v>
      </c>
    </row>
    <row r="437" spans="1:3">
      <c r="A437" s="160" t="s">
        <v>337</v>
      </c>
      <c r="B437" s="160" t="s">
        <v>314</v>
      </c>
      <c r="C437" s="161">
        <v>6475365.5513795745</v>
      </c>
    </row>
    <row r="438" spans="1:3">
      <c r="A438" s="160" t="s">
        <v>338</v>
      </c>
      <c r="B438" s="160" t="s">
        <v>678</v>
      </c>
      <c r="C438" s="161">
        <v>3459180.5414386601</v>
      </c>
    </row>
    <row r="439" spans="1:3">
      <c r="A439" s="160" t="s">
        <v>274</v>
      </c>
      <c r="B439" s="160" t="s">
        <v>679</v>
      </c>
      <c r="C439" s="161">
        <v>6161132.8066196619</v>
      </c>
    </row>
    <row r="440" spans="1:3">
      <c r="A440" s="160" t="s">
        <v>268</v>
      </c>
      <c r="B440" s="160" t="s">
        <v>680</v>
      </c>
      <c r="C440" s="161">
        <v>2803635.4066390842</v>
      </c>
    </row>
    <row r="441" spans="1:3">
      <c r="A441" s="160" t="s">
        <v>270</v>
      </c>
      <c r="B441" s="160" t="s">
        <v>139</v>
      </c>
      <c r="C441" s="161">
        <v>3373044.9773840024</v>
      </c>
    </row>
    <row r="442" spans="1:3">
      <c r="A442" s="160" t="s">
        <v>271</v>
      </c>
      <c r="B442" s="160" t="s">
        <v>681</v>
      </c>
      <c r="C442" s="161">
        <v>4604195.211700418</v>
      </c>
    </row>
    <row r="443" spans="1:3">
      <c r="A443" s="160" t="s">
        <v>272</v>
      </c>
      <c r="B443" s="160" t="s">
        <v>140</v>
      </c>
      <c r="C443" s="161">
        <v>4548923.2907112166</v>
      </c>
    </row>
    <row r="444" spans="1:3">
      <c r="A444" s="160" t="s">
        <v>122</v>
      </c>
      <c r="B444" s="160" t="s">
        <v>682</v>
      </c>
      <c r="C444" s="161">
        <v>9760892.2131847907</v>
      </c>
    </row>
    <row r="445" spans="1:3">
      <c r="A445" s="160" t="s">
        <v>123</v>
      </c>
      <c r="B445" s="160" t="s">
        <v>683</v>
      </c>
      <c r="C445" s="161">
        <v>2968788.6927853702</v>
      </c>
    </row>
    <row r="446" spans="1:3">
      <c r="A446" s="160" t="s">
        <v>124</v>
      </c>
      <c r="B446" s="160" t="s">
        <v>684</v>
      </c>
      <c r="C446" s="161">
        <v>3835165.3439939106</v>
      </c>
    </row>
    <row r="447" spans="1:3">
      <c r="A447" s="160" t="s">
        <v>125</v>
      </c>
      <c r="B447" s="160" t="s">
        <v>685</v>
      </c>
      <c r="C447" s="161">
        <v>4262171.2184777809</v>
      </c>
    </row>
    <row r="448" spans="1:3">
      <c r="A448" s="160" t="s">
        <v>126</v>
      </c>
      <c r="B448" s="160" t="s">
        <v>167</v>
      </c>
      <c r="C448" s="161">
        <v>2107826.2255511321</v>
      </c>
    </row>
    <row r="449" spans="1:3">
      <c r="A449" s="160" t="s">
        <v>127</v>
      </c>
      <c r="B449" s="160" t="s">
        <v>168</v>
      </c>
      <c r="C449" s="161">
        <v>2715751.5018782308</v>
      </c>
    </row>
    <row r="450" spans="1:3">
      <c r="A450" s="160" t="s">
        <v>128</v>
      </c>
      <c r="B450" s="160" t="s">
        <v>169</v>
      </c>
      <c r="C450" s="161">
        <v>5252847.318614658</v>
      </c>
    </row>
    <row r="451" spans="1:3">
      <c r="A451" s="160" t="s">
        <v>129</v>
      </c>
      <c r="B451" s="160" t="s">
        <v>686</v>
      </c>
      <c r="C451" s="161">
        <v>1805727.8255119852</v>
      </c>
    </row>
    <row r="452" spans="1:3">
      <c r="A452" s="160" t="s">
        <v>0</v>
      </c>
      <c r="B452" s="160" t="s">
        <v>687</v>
      </c>
      <c r="C452" s="161">
        <v>5315407.5275987759</v>
      </c>
    </row>
    <row r="453" spans="1:3">
      <c r="A453" s="160" t="s">
        <v>1</v>
      </c>
      <c r="B453" s="160" t="s">
        <v>7</v>
      </c>
      <c r="C453" s="161">
        <v>2789655.1678857007</v>
      </c>
    </row>
    <row r="454" spans="1:3">
      <c r="A454" s="160" t="s">
        <v>2</v>
      </c>
      <c r="B454" s="160" t="s">
        <v>8</v>
      </c>
      <c r="C454" s="161">
        <v>5062315.5285478048</v>
      </c>
    </row>
    <row r="455" spans="1:3">
      <c r="A455" s="160" t="s">
        <v>3</v>
      </c>
      <c r="B455" s="160" t="s">
        <v>9</v>
      </c>
      <c r="C455" s="161">
        <v>6340660.0529810013</v>
      </c>
    </row>
    <row r="456" spans="1:3">
      <c r="A456" s="160" t="s">
        <v>4</v>
      </c>
      <c r="B456" s="160" t="s">
        <v>688</v>
      </c>
      <c r="C456" s="161">
        <v>1962655.6110796947</v>
      </c>
    </row>
    <row r="457" spans="1:3">
      <c r="A457" s="160" t="s">
        <v>130</v>
      </c>
      <c r="B457" s="160" t="s">
        <v>689</v>
      </c>
      <c r="C457" s="161">
        <v>11003546.917865358</v>
      </c>
    </row>
    <row r="458" spans="1:3">
      <c r="A458" s="160" t="s">
        <v>131</v>
      </c>
      <c r="B458" s="160" t="s">
        <v>171</v>
      </c>
      <c r="C458" s="161">
        <v>3269071.0976586915</v>
      </c>
    </row>
    <row r="459" spans="1:3">
      <c r="A459" s="160" t="s">
        <v>132</v>
      </c>
      <c r="B459" s="160" t="s">
        <v>172</v>
      </c>
      <c r="C459" s="161">
        <v>3501236.6037207693</v>
      </c>
    </row>
    <row r="460" spans="1:3">
      <c r="A460" s="160" t="s">
        <v>133</v>
      </c>
      <c r="B460" s="160" t="s">
        <v>173</v>
      </c>
      <c r="C460" s="161">
        <v>3513183.859246674</v>
      </c>
    </row>
    <row r="461" spans="1:3">
      <c r="A461" s="160" t="s">
        <v>134</v>
      </c>
      <c r="B461" s="160" t="s">
        <v>174</v>
      </c>
      <c r="C461" s="161">
        <v>4515903.6198356152</v>
      </c>
    </row>
    <row r="462" spans="1:3">
      <c r="A462" s="160" t="s">
        <v>135</v>
      </c>
      <c r="B462" s="160" t="s">
        <v>175</v>
      </c>
      <c r="C462" s="161">
        <v>4210257.3651192132</v>
      </c>
    </row>
    <row r="463" spans="1:3">
      <c r="A463" s="160" t="s">
        <v>136</v>
      </c>
      <c r="B463" s="160" t="s">
        <v>176</v>
      </c>
      <c r="C463" s="161">
        <v>4432541.5411151806</v>
      </c>
    </row>
    <row r="464" spans="1:3">
      <c r="A464" s="160" t="s">
        <v>137</v>
      </c>
      <c r="B464" s="160" t="s">
        <v>690</v>
      </c>
      <c r="C464" s="161">
        <v>2193948.237174117</v>
      </c>
    </row>
    <row r="465" spans="1:3">
      <c r="A465" s="160" t="s">
        <v>138</v>
      </c>
      <c r="B465" s="160" t="s">
        <v>691</v>
      </c>
      <c r="C465" s="161">
        <v>2239202.0255017369</v>
      </c>
    </row>
    <row r="466" spans="1:3">
      <c r="A466" s="160" t="s">
        <v>112</v>
      </c>
      <c r="B466" s="160" t="s">
        <v>692</v>
      </c>
      <c r="C466" s="161">
        <v>13894652.511858162</v>
      </c>
    </row>
    <row r="467" spans="1:3">
      <c r="A467" s="160" t="s">
        <v>113</v>
      </c>
      <c r="B467" s="160" t="s">
        <v>155</v>
      </c>
      <c r="C467" s="161">
        <v>6678678.0664737057</v>
      </c>
    </row>
    <row r="468" spans="1:3">
      <c r="A468" s="160" t="s">
        <v>118</v>
      </c>
      <c r="B468" s="160" t="s">
        <v>160</v>
      </c>
      <c r="C468" s="161">
        <v>1904329.6993984045</v>
      </c>
    </row>
    <row r="469" spans="1:3">
      <c r="A469" s="160" t="s">
        <v>567</v>
      </c>
      <c r="B469" s="160" t="s">
        <v>693</v>
      </c>
      <c r="C469" s="161">
        <v>1986770.9244783709</v>
      </c>
    </row>
    <row r="470" spans="1:3">
      <c r="A470" s="160" t="s">
        <v>119</v>
      </c>
      <c r="B470" s="160" t="s">
        <v>161</v>
      </c>
      <c r="C470" s="161">
        <v>2526955.3113311836</v>
      </c>
    </row>
    <row r="471" spans="1:3">
      <c r="A471" s="160" t="s">
        <v>114</v>
      </c>
      <c r="B471" s="160" t="s">
        <v>156</v>
      </c>
      <c r="C471" s="161">
        <v>2487313.3371552136</v>
      </c>
    </row>
    <row r="472" spans="1:3">
      <c r="A472" s="160" t="s">
        <v>117</v>
      </c>
      <c r="B472" s="160" t="s">
        <v>694</v>
      </c>
      <c r="C472" s="161">
        <v>2996201.96673196</v>
      </c>
    </row>
    <row r="473" spans="1:3">
      <c r="A473" s="160" t="s">
        <v>115</v>
      </c>
      <c r="B473" s="160" t="s">
        <v>157</v>
      </c>
      <c r="C473" s="161">
        <v>4965684.5153336953</v>
      </c>
    </row>
    <row r="474" spans="1:3">
      <c r="A474" s="160" t="s">
        <v>116</v>
      </c>
      <c r="B474" s="160" t="s">
        <v>158</v>
      </c>
      <c r="C474" s="161">
        <v>3796527.2334059644</v>
      </c>
    </row>
    <row r="475" spans="1:3">
      <c r="A475" s="160" t="s">
        <v>120</v>
      </c>
      <c r="B475" s="160" t="s">
        <v>695</v>
      </c>
      <c r="C475" s="161">
        <v>4510242.6073408853</v>
      </c>
    </row>
    <row r="476" spans="1:3">
      <c r="A476" s="160" t="s">
        <v>121</v>
      </c>
      <c r="B476" s="160" t="s">
        <v>696</v>
      </c>
      <c r="C476" s="161">
        <v>2677030.3881649449</v>
      </c>
    </row>
    <row r="477" spans="1:3">
      <c r="A477" s="160" t="s">
        <v>105</v>
      </c>
      <c r="B477" s="160" t="s">
        <v>697</v>
      </c>
      <c r="C477" s="161">
        <v>4935360.4345239475</v>
      </c>
    </row>
    <row r="478" spans="1:3">
      <c r="A478" s="160" t="s">
        <v>106</v>
      </c>
      <c r="B478" s="160" t="s">
        <v>148</v>
      </c>
      <c r="C478" s="161">
        <v>5021531.23164244</v>
      </c>
    </row>
    <row r="479" spans="1:3">
      <c r="A479" s="160" t="s">
        <v>107</v>
      </c>
      <c r="B479" s="160" t="s">
        <v>698</v>
      </c>
      <c r="C479" s="161">
        <v>3077192.9010508982</v>
      </c>
    </row>
    <row r="480" spans="1:3">
      <c r="A480" s="160" t="s">
        <v>108</v>
      </c>
      <c r="B480" s="160" t="s">
        <v>150</v>
      </c>
      <c r="C480" s="161">
        <v>3691734.1175896749</v>
      </c>
    </row>
    <row r="481" spans="1:3">
      <c r="A481" s="160" t="s">
        <v>109</v>
      </c>
      <c r="B481" s="160" t="s">
        <v>151</v>
      </c>
      <c r="C481" s="161">
        <v>2793200.4825519295</v>
      </c>
    </row>
    <row r="482" spans="1:3">
      <c r="A482" s="160" t="s">
        <v>110</v>
      </c>
      <c r="B482" s="160" t="s">
        <v>152</v>
      </c>
      <c r="C482" s="161">
        <v>2290003.740355161</v>
      </c>
    </row>
    <row r="483" spans="1:3">
      <c r="A483" s="160" t="s">
        <v>111</v>
      </c>
      <c r="B483" s="160" t="s">
        <v>153</v>
      </c>
      <c r="C483" s="161">
        <v>956084.158276662</v>
      </c>
    </row>
    <row r="484" spans="1:3">
      <c r="A484" s="160" t="s">
        <v>342</v>
      </c>
      <c r="B484" s="160" t="s">
        <v>699</v>
      </c>
      <c r="C484" s="161">
        <v>6768470.2989299716</v>
      </c>
    </row>
    <row r="485" spans="1:3">
      <c r="A485" s="160" t="s">
        <v>343</v>
      </c>
      <c r="B485" s="160" t="s">
        <v>700</v>
      </c>
      <c r="C485" s="161">
        <v>5680287.8130913973</v>
      </c>
    </row>
    <row r="486" spans="1:3">
      <c r="A486" s="160" t="s">
        <v>339</v>
      </c>
      <c r="B486" s="160" t="s">
        <v>701</v>
      </c>
      <c r="C486" s="161">
        <v>5224866.555465553</v>
      </c>
    </row>
    <row r="487" spans="1:3">
      <c r="A487" s="160" t="s">
        <v>341</v>
      </c>
      <c r="B487" s="160" t="s">
        <v>702</v>
      </c>
      <c r="C487" s="161">
        <v>8364352.1844246704</v>
      </c>
    </row>
    <row r="488" spans="1:3">
      <c r="A488" s="160" t="s">
        <v>340</v>
      </c>
      <c r="B488" s="160" t="s">
        <v>703</v>
      </c>
      <c r="C488" s="161">
        <v>8805505.5964610185</v>
      </c>
    </row>
    <row r="489" spans="1:3">
      <c r="A489" s="160" t="s">
        <v>329</v>
      </c>
      <c r="B489" s="160" t="s">
        <v>704</v>
      </c>
      <c r="C489" s="161">
        <v>6221166.4689930938</v>
      </c>
    </row>
    <row r="490" spans="1:3">
      <c r="A490" s="160" t="s">
        <v>326</v>
      </c>
      <c r="B490" s="160" t="s">
        <v>705</v>
      </c>
      <c r="C490" s="161">
        <v>9775280.4286229964</v>
      </c>
    </row>
    <row r="491" spans="1:3">
      <c r="A491" s="160" t="s">
        <v>330</v>
      </c>
      <c r="B491" s="160" t="s">
        <v>706</v>
      </c>
      <c r="C491" s="161">
        <v>5172346.7924927259</v>
      </c>
    </row>
    <row r="492" spans="1:3">
      <c r="A492" s="160" t="s">
        <v>328</v>
      </c>
      <c r="B492" s="160" t="s">
        <v>707</v>
      </c>
      <c r="C492" s="161">
        <v>4860203.5780811878</v>
      </c>
    </row>
    <row r="493" spans="1:3">
      <c r="A493" s="160" t="s">
        <v>327</v>
      </c>
      <c r="B493" s="160" t="s">
        <v>708</v>
      </c>
      <c r="C493" s="161">
        <v>4937807.2566027585</v>
      </c>
    </row>
    <row r="494" spans="1:3">
      <c r="A494" s="160" t="s">
        <v>566</v>
      </c>
      <c r="B494" s="160" t="s">
        <v>554</v>
      </c>
      <c r="C494" s="161">
        <v>3264808.6967038536</v>
      </c>
    </row>
    <row r="495" spans="1:3">
      <c r="A495" s="160" t="s">
        <v>266</v>
      </c>
      <c r="B495" s="160" t="s">
        <v>265</v>
      </c>
      <c r="C495" s="161">
        <v>3184109.597287403</v>
      </c>
    </row>
    <row r="496" spans="1:3">
      <c r="C496" s="165">
        <f>SUM(C401:C495)</f>
        <v>493000000.00000018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Planilla Presupuestal General</vt:lpstr>
      <vt:lpstr>Cuadros</vt:lpstr>
      <vt:lpstr>DIGEPRES febrero-2018</vt:lpstr>
      <vt:lpstr>Planilla áreas especialistas</vt:lpstr>
      <vt:lpstr>Detalle Adecuaciones</vt:lpstr>
      <vt:lpstr>Cta. Juan Franc.- 2016</vt:lpstr>
      <vt:lpstr>Hoja1</vt:lpstr>
      <vt:lpstr>'DIGEPRES febrero-2018'!Área_de_impresión</vt:lpstr>
    </vt:vector>
  </TitlesOfParts>
  <Company>Edenorte Dominicana, S. 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PPenaS</dc:creator>
  <cp:lastModifiedBy>Yahaira Calvo Rodríguez</cp:lastModifiedBy>
  <cp:lastPrinted>2017-02-09T19:11:21Z</cp:lastPrinted>
  <dcterms:created xsi:type="dcterms:W3CDTF">2013-08-13T12:43:39Z</dcterms:created>
  <dcterms:modified xsi:type="dcterms:W3CDTF">2018-06-27T19:46:54Z</dcterms:modified>
</cp:coreProperties>
</file>