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snascalidad\Planificacion\2-Gerencia de Planificacion y Presupuesto\3- GERENCIA PLANIFICACION Y PRESUPUESTOS\Presupuesto-CO\PRESUPUESTO 2021\DIGEPRES Y OAI\"/>
    </mc:Choice>
  </mc:AlternateContent>
  <xr:revisionPtr revIDLastSave="0" documentId="13_ncr:1_{F41AF9E3-8DE6-494E-BD2D-3868DD2F0BA3}" xr6:coauthVersionLast="47" xr6:coauthVersionMax="47" xr10:uidLastSave="{00000000-0000-0000-0000-000000000000}"/>
  <bookViews>
    <workbookView xWindow="-120" yWindow="-120" windowWidth="20730" windowHeight="11160" xr2:uid="{FCCC12AA-3575-4D5A-97AE-C223AD8FA3D1}"/>
  </bookViews>
  <sheets>
    <sheet name="Diciembre 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1" l="1"/>
  <c r="R27" i="1"/>
  <c r="R29" i="1"/>
  <c r="R33" i="1"/>
  <c r="R34" i="1"/>
  <c r="R36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6" i="1"/>
  <c r="R57" i="1"/>
  <c r="R58" i="1"/>
  <c r="R60" i="1"/>
  <c r="R61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Q81" i="1"/>
  <c r="Q72" i="1"/>
  <c r="E86" i="1"/>
  <c r="D86" i="1"/>
  <c r="E72" i="1"/>
  <c r="D72" i="1"/>
  <c r="E64" i="1"/>
  <c r="D64" i="1"/>
  <c r="E54" i="1"/>
  <c r="D54" i="1"/>
  <c r="E28" i="1"/>
  <c r="D28" i="1"/>
  <c r="E18" i="1"/>
  <c r="D18" i="1"/>
  <c r="E12" i="1"/>
  <c r="D12" i="1"/>
  <c r="L83" i="1" l="1"/>
  <c r="L82" i="1"/>
  <c r="P81" i="1"/>
  <c r="O81" i="1"/>
  <c r="N81" i="1"/>
  <c r="M81" i="1"/>
  <c r="L81" i="1"/>
  <c r="K81" i="1"/>
  <c r="J81" i="1"/>
  <c r="I81" i="1"/>
  <c r="H81" i="1"/>
  <c r="G81" i="1"/>
  <c r="F81" i="1"/>
  <c r="L76" i="1"/>
  <c r="L73" i="1"/>
  <c r="L72" i="1" s="1"/>
  <c r="P72" i="1"/>
  <c r="O72" i="1"/>
  <c r="N72" i="1"/>
  <c r="M72" i="1"/>
  <c r="K72" i="1"/>
  <c r="J72" i="1"/>
  <c r="I72" i="1"/>
  <c r="H72" i="1"/>
  <c r="G72" i="1"/>
  <c r="F72" i="1"/>
  <c r="Q66" i="1"/>
  <c r="Q64" i="1" s="1"/>
  <c r="P66" i="1"/>
  <c r="O66" i="1"/>
  <c r="N66" i="1"/>
  <c r="R66" i="1" s="1"/>
  <c r="M66" i="1"/>
  <c r="L66" i="1"/>
  <c r="K66" i="1"/>
  <c r="J66" i="1"/>
  <c r="I66" i="1"/>
  <c r="H66" i="1"/>
  <c r="G66" i="1"/>
  <c r="F66" i="1"/>
  <c r="P65" i="1"/>
  <c r="O65" i="1"/>
  <c r="O64" i="1" s="1"/>
  <c r="N65" i="1"/>
  <c r="M65" i="1"/>
  <c r="L65" i="1"/>
  <c r="L64" i="1" s="1"/>
  <c r="K65" i="1"/>
  <c r="J65" i="1"/>
  <c r="J64" i="1" s="1"/>
  <c r="I65" i="1"/>
  <c r="H65" i="1"/>
  <c r="H64" i="1" s="1"/>
  <c r="G65" i="1"/>
  <c r="F65" i="1"/>
  <c r="P63" i="1"/>
  <c r="O63" i="1"/>
  <c r="N63" i="1"/>
  <c r="R63" i="1" s="1"/>
  <c r="M63" i="1"/>
  <c r="L63" i="1"/>
  <c r="K63" i="1"/>
  <c r="J63" i="1"/>
  <c r="I63" i="1"/>
  <c r="H63" i="1"/>
  <c r="G63" i="1"/>
  <c r="F63" i="1"/>
  <c r="Q62" i="1"/>
  <c r="P62" i="1"/>
  <c r="O62" i="1"/>
  <c r="N62" i="1"/>
  <c r="R62" i="1" s="1"/>
  <c r="M62" i="1"/>
  <c r="L62" i="1"/>
  <c r="K62" i="1"/>
  <c r="J62" i="1"/>
  <c r="I62" i="1"/>
  <c r="H62" i="1"/>
  <c r="G62" i="1"/>
  <c r="F62" i="1"/>
  <c r="Q59" i="1"/>
  <c r="P59" i="1"/>
  <c r="O59" i="1"/>
  <c r="N59" i="1"/>
  <c r="R59" i="1" s="1"/>
  <c r="M59" i="1"/>
  <c r="L59" i="1"/>
  <c r="K59" i="1"/>
  <c r="K54" i="1" s="1"/>
  <c r="J59" i="1"/>
  <c r="I59" i="1"/>
  <c r="H59" i="1"/>
  <c r="G59" i="1"/>
  <c r="G54" i="1" s="1"/>
  <c r="F59" i="1"/>
  <c r="Q55" i="1"/>
  <c r="P55" i="1"/>
  <c r="O55" i="1"/>
  <c r="N55" i="1"/>
  <c r="R55" i="1" s="1"/>
  <c r="M55" i="1"/>
  <c r="L55" i="1"/>
  <c r="K55" i="1"/>
  <c r="J55" i="1"/>
  <c r="J54" i="1" s="1"/>
  <c r="I55" i="1"/>
  <c r="H55" i="1"/>
  <c r="G55" i="1"/>
  <c r="F55" i="1"/>
  <c r="F54" i="1" s="1"/>
  <c r="L54" i="1"/>
  <c r="H54" i="1"/>
  <c r="Q37" i="1"/>
  <c r="P37" i="1"/>
  <c r="O37" i="1"/>
  <c r="N37" i="1"/>
  <c r="M37" i="1"/>
  <c r="L37" i="1"/>
  <c r="K37" i="1"/>
  <c r="J37" i="1"/>
  <c r="I37" i="1"/>
  <c r="H37" i="1"/>
  <c r="G37" i="1"/>
  <c r="F37" i="1"/>
  <c r="Q35" i="1"/>
  <c r="P35" i="1"/>
  <c r="O35" i="1"/>
  <c r="N35" i="1"/>
  <c r="M35" i="1"/>
  <c r="L35" i="1"/>
  <c r="K35" i="1"/>
  <c r="J35" i="1"/>
  <c r="I35" i="1"/>
  <c r="H35" i="1"/>
  <c r="G35" i="1"/>
  <c r="F35" i="1"/>
  <c r="Q32" i="1"/>
  <c r="R32" i="1" s="1"/>
  <c r="M32" i="1"/>
  <c r="L32" i="1"/>
  <c r="K32" i="1"/>
  <c r="J32" i="1"/>
  <c r="I32" i="1"/>
  <c r="H32" i="1"/>
  <c r="G32" i="1"/>
  <c r="F32" i="1"/>
  <c r="Q31" i="1"/>
  <c r="P31" i="1"/>
  <c r="O31" i="1"/>
  <c r="N31" i="1"/>
  <c r="M31" i="1"/>
  <c r="L31" i="1"/>
  <c r="K31" i="1"/>
  <c r="J31" i="1"/>
  <c r="I31" i="1"/>
  <c r="H31" i="1"/>
  <c r="G31" i="1"/>
  <c r="F31" i="1"/>
  <c r="Q30" i="1"/>
  <c r="P30" i="1"/>
  <c r="O30" i="1"/>
  <c r="N30" i="1"/>
  <c r="M30" i="1"/>
  <c r="L30" i="1"/>
  <c r="K30" i="1"/>
  <c r="J30" i="1"/>
  <c r="J28" i="1" s="1"/>
  <c r="I30" i="1"/>
  <c r="H30" i="1"/>
  <c r="H28" i="1" s="1"/>
  <c r="G30" i="1"/>
  <c r="F30" i="1"/>
  <c r="F28" i="1" s="1"/>
  <c r="Q26" i="1"/>
  <c r="P26" i="1"/>
  <c r="O26" i="1"/>
  <c r="N26" i="1"/>
  <c r="M26" i="1"/>
  <c r="L26" i="1"/>
  <c r="K26" i="1"/>
  <c r="J26" i="1"/>
  <c r="I26" i="1"/>
  <c r="H26" i="1"/>
  <c r="G26" i="1"/>
  <c r="F26" i="1"/>
  <c r="Q25" i="1"/>
  <c r="P25" i="1"/>
  <c r="O25" i="1"/>
  <c r="N25" i="1"/>
  <c r="M25" i="1"/>
  <c r="L25" i="1"/>
  <c r="K25" i="1"/>
  <c r="J25" i="1"/>
  <c r="I25" i="1"/>
  <c r="H25" i="1"/>
  <c r="G25" i="1"/>
  <c r="F25" i="1"/>
  <c r="N24" i="1"/>
  <c r="M24" i="1"/>
  <c r="L24" i="1"/>
  <c r="K24" i="1"/>
  <c r="J24" i="1"/>
  <c r="I24" i="1"/>
  <c r="H24" i="1"/>
  <c r="R24" i="1" s="1"/>
  <c r="G24" i="1"/>
  <c r="F24" i="1"/>
  <c r="Q23" i="1"/>
  <c r="P23" i="1"/>
  <c r="O23" i="1"/>
  <c r="N23" i="1"/>
  <c r="R23" i="1" s="1"/>
  <c r="M23" i="1"/>
  <c r="L23" i="1"/>
  <c r="K23" i="1"/>
  <c r="J23" i="1"/>
  <c r="I23" i="1"/>
  <c r="H23" i="1"/>
  <c r="G23" i="1"/>
  <c r="F23" i="1"/>
  <c r="Q22" i="1"/>
  <c r="P22" i="1"/>
  <c r="O22" i="1"/>
  <c r="N22" i="1"/>
  <c r="R22" i="1" s="1"/>
  <c r="M22" i="1"/>
  <c r="L22" i="1"/>
  <c r="K22" i="1"/>
  <c r="J22" i="1"/>
  <c r="I22" i="1"/>
  <c r="H22" i="1"/>
  <c r="G22" i="1"/>
  <c r="F22" i="1"/>
  <c r="Q21" i="1"/>
  <c r="P21" i="1"/>
  <c r="O21" i="1"/>
  <c r="N21" i="1"/>
  <c r="R21" i="1" s="1"/>
  <c r="M21" i="1"/>
  <c r="L21" i="1"/>
  <c r="K21" i="1"/>
  <c r="J21" i="1"/>
  <c r="I21" i="1"/>
  <c r="H21" i="1"/>
  <c r="G21" i="1"/>
  <c r="F21" i="1"/>
  <c r="Q20" i="1"/>
  <c r="P20" i="1"/>
  <c r="O20" i="1"/>
  <c r="N20" i="1"/>
  <c r="R20" i="1" s="1"/>
  <c r="M20" i="1"/>
  <c r="L20" i="1"/>
  <c r="K20" i="1"/>
  <c r="J20" i="1"/>
  <c r="I20" i="1"/>
  <c r="H20" i="1"/>
  <c r="G20" i="1"/>
  <c r="F20" i="1"/>
  <c r="Q19" i="1"/>
  <c r="P19" i="1"/>
  <c r="O19" i="1"/>
  <c r="N19" i="1"/>
  <c r="R19" i="1" s="1"/>
  <c r="M19" i="1"/>
  <c r="L19" i="1"/>
  <c r="L18" i="1" s="1"/>
  <c r="L86" i="1" s="1"/>
  <c r="K19" i="1"/>
  <c r="J19" i="1"/>
  <c r="J18" i="1" s="1"/>
  <c r="J86" i="1" s="1"/>
  <c r="I19" i="1"/>
  <c r="H19" i="1"/>
  <c r="H18" i="1" s="1"/>
  <c r="H86" i="1" s="1"/>
  <c r="G19" i="1"/>
  <c r="F19" i="1"/>
  <c r="F18" i="1" s="1"/>
  <c r="Q17" i="1"/>
  <c r="P17" i="1"/>
  <c r="O17" i="1"/>
  <c r="N17" i="1"/>
  <c r="R17" i="1" s="1"/>
  <c r="M17" i="1"/>
  <c r="L17" i="1"/>
  <c r="K17" i="1"/>
  <c r="J17" i="1"/>
  <c r="I17" i="1"/>
  <c r="H17" i="1"/>
  <c r="G17" i="1"/>
  <c r="F17" i="1"/>
  <c r="Q16" i="1"/>
  <c r="P16" i="1"/>
  <c r="O16" i="1"/>
  <c r="N16" i="1"/>
  <c r="R16" i="1" s="1"/>
  <c r="M16" i="1"/>
  <c r="L16" i="1"/>
  <c r="K16" i="1"/>
  <c r="J16" i="1"/>
  <c r="I16" i="1"/>
  <c r="H16" i="1"/>
  <c r="G16" i="1"/>
  <c r="F16" i="1"/>
  <c r="Q14" i="1"/>
  <c r="P14" i="1"/>
  <c r="O14" i="1"/>
  <c r="N14" i="1"/>
  <c r="R14" i="1" s="1"/>
  <c r="M14" i="1"/>
  <c r="L14" i="1"/>
  <c r="K14" i="1"/>
  <c r="J14" i="1"/>
  <c r="I14" i="1"/>
  <c r="H14" i="1"/>
  <c r="G14" i="1"/>
  <c r="F14" i="1"/>
  <c r="Q13" i="1"/>
  <c r="P13" i="1"/>
  <c r="P12" i="1" s="1"/>
  <c r="O13" i="1"/>
  <c r="N13" i="1"/>
  <c r="R13" i="1" s="1"/>
  <c r="M13" i="1"/>
  <c r="M12" i="1" s="1"/>
  <c r="L13" i="1"/>
  <c r="K13" i="1"/>
  <c r="K12" i="1" s="1"/>
  <c r="J13" i="1"/>
  <c r="I13" i="1"/>
  <c r="I12" i="1" s="1"/>
  <c r="H13" i="1"/>
  <c r="G13" i="1"/>
  <c r="G12" i="1" s="1"/>
  <c r="F13" i="1"/>
  <c r="Q12" i="1"/>
  <c r="R65" i="1" l="1"/>
  <c r="R25" i="1"/>
  <c r="R26" i="1"/>
  <c r="R30" i="1"/>
  <c r="R31" i="1"/>
  <c r="O54" i="1"/>
  <c r="O86" i="1" s="1"/>
  <c r="P64" i="1"/>
  <c r="R35" i="1"/>
  <c r="R37" i="1"/>
  <c r="I28" i="1"/>
  <c r="M28" i="1"/>
  <c r="G64" i="1"/>
  <c r="K64" i="1"/>
  <c r="I64" i="1"/>
  <c r="M64" i="1"/>
  <c r="H12" i="1"/>
  <c r="L12" i="1"/>
  <c r="L28" i="1"/>
  <c r="N54" i="1"/>
  <c r="O12" i="1"/>
  <c r="K28" i="1"/>
  <c r="G28" i="1"/>
  <c r="I18" i="1"/>
  <c r="I86" i="1" s="1"/>
  <c r="M18" i="1"/>
  <c r="M86" i="1" s="1"/>
  <c r="O28" i="1"/>
  <c r="J12" i="1"/>
  <c r="G18" i="1"/>
  <c r="K18" i="1"/>
  <c r="K86" i="1" s="1"/>
  <c r="I54" i="1"/>
  <c r="M54" i="1"/>
  <c r="Q54" i="1"/>
  <c r="Q86" i="1" s="1"/>
  <c r="P54" i="1"/>
  <c r="P28" i="1"/>
  <c r="N18" i="1"/>
  <c r="P18" i="1"/>
  <c r="O18" i="1"/>
  <c r="Q28" i="1"/>
  <c r="N64" i="1"/>
  <c r="N12" i="1"/>
  <c r="R12" i="1" s="1"/>
  <c r="Q18" i="1"/>
  <c r="N28" i="1"/>
  <c r="R28" i="1" s="1"/>
  <c r="F12" i="1"/>
  <c r="F64" i="1"/>
  <c r="R18" i="1" l="1"/>
  <c r="G86" i="1"/>
  <c r="R54" i="1"/>
  <c r="N86" i="1"/>
  <c r="R64" i="1"/>
  <c r="P86" i="1"/>
  <c r="F86" i="1"/>
  <c r="R86" i="1" l="1"/>
</calcChain>
</file>

<file path=xl/sharedStrings.xml><?xml version="1.0" encoding="utf-8"?>
<sst xmlns="http://schemas.openxmlformats.org/spreadsheetml/2006/main" count="99" uniqueCount="99">
  <si>
    <t>EMPRESA DISTRIBUIDORA DE ELECTRICIDAD DEL NORTE, S.A. (EDENORTE)</t>
  </si>
  <si>
    <t>Año 2021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</si>
  <si>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</si>
  <si>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</si>
  <si>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</si>
  <si>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</si>
  <si>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</si>
  <si>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</si>
  <si>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</si>
  <si>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</si>
  <si>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</si>
  <si>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</si>
  <si>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</si>
  <si>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</si>
  <si>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</si>
  <si>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</si>
  <si>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</si>
  <si>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</si>
  <si>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>Noviembre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</si>
  <si>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</si>
  <si>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</si>
  <si>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</si>
  <si>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</si>
  <si>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</si>
  <si>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</si>
  <si>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</si>
  <si>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</si>
  <si>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</si>
  <si>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</si>
  <si>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</si>
  <si>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</si>
  <si>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</si>
  <si>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</si>
  <si>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</si>
  <si>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</si>
  <si>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</si>
  <si>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</si>
  <si>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</si>
  <si>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</si>
  <si>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</si>
  <si>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</si>
  <si>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</si>
  <si>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</si>
  <si>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</si>
  <si>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</si>
  <si>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</si>
  <si>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</si>
  <si>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</si>
  <si>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</si>
  <si>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</si>
  <si>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</si>
  <si>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</si>
  <si>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</si>
  <si>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</si>
  <si>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</si>
  <si>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</si>
  <si>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</si>
  <si>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</si>
  <si>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</si>
  <si>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</si>
  <si>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</si>
  <si>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</si>
  <si>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</si>
  <si>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</si>
  <si>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</si>
  <si>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</si>
  <si>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</si>
  <si>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</si>
  <si>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</si>
  <si>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</si>
  <si>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</si>
  <si>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</si>
  <si>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</si>
  <si>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</si>
  <si>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</si>
  <si>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</si>
  <si>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</si>
  <si>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</si>
  <si>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</si>
  <si>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</si>
  <si>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</si>
  <si>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</si>
  <si>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</si>
  <si>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</si>
  <si>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</si>
  <si>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</si>
  <si>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</si>
  <si>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</si>
  <si>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</si>
  <si>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</si>
  <si>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</si>
  <si>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</si>
  <si>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</si>
  <si>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</si>
  <si>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</si>
  <si>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</si>
  <si>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Nota: destacar que son datos preliminares ya que aún contabilidad está en proceso de registros de facturas en dicho  periodos.  </t>
  </si>
  <si>
    <t>Compra de energía incluida en el reporta a partir de enero 2021.</t>
  </si>
  <si>
    <t xml:space="preserve">2.9.3- INTERESES DE LA DEUDA INTERNA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</si>
</sst>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entury Gothic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164" fontId="3" fillId="0" borderId="9" xfId="0" applyNumberFormat="1" applyFont="1" applyBorder="1"/>
    <xf numFmtId="9" fontId="3" fillId="0" borderId="9" xfId="2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39" fontId="3" fillId="0" borderId="0" xfId="0" applyNumberFormat="1" applyFont="1"/>
    <xf numFmtId="43" fontId="0" fillId="0" borderId="0" xfId="1" applyFont="1"/>
    <xf numFmtId="0" fontId="0" fillId="0" borderId="0" xfId="0" applyAlignment="1">
      <alignment horizontal="left" indent="2"/>
    </xf>
    <xf numFmtId="164" fontId="0" fillId="0" borderId="0" xfId="0" applyNumberFormat="1"/>
    <xf numFmtId="4" fontId="0" fillId="0" borderId="0" xfId="0" applyNumberFormat="1"/>
    <xf numFmtId="43" fontId="0" fillId="0" borderId="0" xfId="0" applyNumberFormat="1"/>
    <xf numFmtId="0" fontId="0" fillId="0" borderId="10" xfId="0" applyBorder="1"/>
    <xf numFmtId="43" fontId="3" fillId="0" borderId="0" xfId="1" applyFont="1"/>
    <xf numFmtId="0" fontId="3" fillId="0" borderId="0" xfId="0" applyFont="1"/>
    <xf numFmtId="4" fontId="8" fillId="0" borderId="0" xfId="0" applyNumberFormat="1" applyFont="1"/>
    <xf numFmtId="43" fontId="3" fillId="0" borderId="0" xfId="0" applyNumberFormat="1" applyFont="1"/>
    <xf numFmtId="0" fontId="2" fillId="2" borderId="11" xfId="0" applyFont="1" applyFill="1" applyBorder="1" applyAlignment="1">
      <alignment vertical="center"/>
    </xf>
    <xf numFmtId="164" fontId="2" fillId="2" borderId="11" xfId="0" applyNumberFormat="1" applyFont="1" applyFill="1" applyBorder="1"/>
    <xf numFmtId="0" fontId="9" fillId="0" borderId="0" xfId="0" applyFont="1" applyAlignment="1">
      <alignment wrapText="1"/>
    </xf>
    <xf numFmtId="0" fontId="9" fillId="0" borderId="0" xfId="0" applyFont="1"/>
    <xf numFmtId="0" fontId="6" fillId="0" borderId="0" xfId="0" applyFont="1"/>
    <xf numFmtId="0" fontId="10" fillId="4" borderId="0" xfId="0" applyFont="1" applyFill="1"/>
    <xf numFmtId="0" fontId="10" fillId="0" borderId="0" xfId="0" applyFont="1"/>
    <xf numFmtId="164" fontId="9" fillId="0" borderId="0" xfId="0" applyNumberFormat="1" applyFont="1"/>
    <xf numFmtId="43" fontId="11" fillId="0" borderId="0" xfId="1" applyFont="1"/>
    <xf numFmtId="0" fontId="11" fillId="0" borderId="0" xfId="0" applyFont="1"/>
    <xf numFmtId="164" fontId="11" fillId="0" borderId="0" xfId="0" applyNumberFormat="1" applyFont="1"/>
    <xf numFmtId="43" fontId="9" fillId="0" borderId="0" xfId="1" applyFont="1"/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58271</xdr:colOff>
      <xdr:row>0</xdr:row>
      <xdr:rowOff>0</xdr:rowOff>
    </xdr:from>
    <xdr:to>
      <xdr:col>2</xdr:col>
      <xdr:colOff>3048000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28815A-5097-4FC4-89C1-8CF88C78A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1" y="0"/>
          <a:ext cx="2989729" cy="15525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88</xdr:row>
      <xdr:rowOff>0</xdr:rowOff>
    </xdr:from>
    <xdr:to>
      <xdr:col>8</xdr:col>
      <xdr:colOff>1300854</xdr:colOff>
      <xdr:row>92</xdr:row>
      <xdr:rowOff>24839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B26E53-5E98-4C97-A301-858E0E627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11250" y="17135475"/>
          <a:ext cx="3053454" cy="78683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92</xdr:row>
      <xdr:rowOff>0</xdr:rowOff>
    </xdr:from>
    <xdr:to>
      <xdr:col>9</xdr:col>
      <xdr:colOff>92487</xdr:colOff>
      <xdr:row>97</xdr:row>
      <xdr:rowOff>25159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8EBA16-0FF6-476C-916F-2F275B831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1250" y="17897475"/>
          <a:ext cx="3635787" cy="97765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88</xdr:row>
      <xdr:rowOff>0</xdr:rowOff>
    </xdr:from>
    <xdr:to>
      <xdr:col>8</xdr:col>
      <xdr:colOff>1300854</xdr:colOff>
      <xdr:row>92</xdr:row>
      <xdr:rowOff>24839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F0EF47D-F4A3-43BA-BB47-A76DB4FB4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11250" y="17135475"/>
          <a:ext cx="3053454" cy="78683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92</xdr:row>
      <xdr:rowOff>0</xdr:rowOff>
    </xdr:from>
    <xdr:to>
      <xdr:col>9</xdr:col>
      <xdr:colOff>92487</xdr:colOff>
      <xdr:row>97</xdr:row>
      <xdr:rowOff>25159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330BDCF-3038-43CC-9001-6B75EB823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1250" y="17897475"/>
          <a:ext cx="3635787" cy="9776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nsnascalidad\Planificacion\2-Gerencia%20de%20Planificacion%20y%20Presupuesto\3-%20GERENCIA%20PLANIFICACION%20Y%20PRESUPUESTOS\Presupuesto-CO\PRESUPUESTO%202021\DIGEPRES%20Y%20OAI\11-Planilla%20Presupuesto%20y%20Ejecuci&#243;n%20Presupuestaria%202021%20Noviembre.xlsx?DA6ABC5A" TargetMode="External"/><Relationship Id="rId1" Type="http://schemas.openxmlformats.org/officeDocument/2006/relationships/externalLinkPath" Target="file:///\\DA6ABC5A\11-Planilla%20Presupuesto%20y%20Ejecuci&#243;n%20Presupuestaria%202021%20Noviemb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OAI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 "/>
      <sheetName val="P3 Ejecución "/>
      <sheetName val="Enero"/>
      <sheetName val="Febrero"/>
      <sheetName val="Marzo"/>
      <sheetName val="Abril"/>
      <sheetName val="Mayo"/>
      <sheetName val="Junio "/>
      <sheetName val="Julio"/>
      <sheetName val="Agosto"/>
      <sheetName val="Septiembre "/>
      <sheetName val="Noviembre "/>
      <sheetName val="Octubre "/>
      <sheetName val="Diciembre "/>
      <sheetName val="Presupuesto 2021"/>
      <sheetName val="Cuenta"/>
    </sheetNames>
    <sheetDataSet>
      <sheetData sheetId="0" refreshError="1"/>
      <sheetData sheetId="1" refreshError="1"/>
      <sheetData sheetId="2" refreshError="1">
        <row r="72">
          <cell r="I72">
            <v>203272558.53</v>
          </cell>
        </row>
        <row r="74">
          <cell r="I74">
            <v>18404403.219999999</v>
          </cell>
        </row>
        <row r="80">
          <cell r="I80">
            <v>67933198990.599998</v>
          </cell>
        </row>
        <row r="81">
          <cell r="I81">
            <v>46046240105.010002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8">
          <cell r="E28">
            <v>19249959.939999998</v>
          </cell>
          <cell r="F28">
            <v>19133572.600000001</v>
          </cell>
          <cell r="G28">
            <v>22857677.550000001</v>
          </cell>
          <cell r="H28">
            <v>14517246.49</v>
          </cell>
          <cell r="I28">
            <v>18731245.359999999</v>
          </cell>
          <cell r="J28">
            <v>19334157.219999999</v>
          </cell>
          <cell r="K28">
            <v>18747013.100000001</v>
          </cell>
          <cell r="L28">
            <v>19471058.43</v>
          </cell>
        </row>
        <row r="29">
          <cell r="E29">
            <v>4029852.34</v>
          </cell>
          <cell r="F29">
            <v>3935308.47</v>
          </cell>
          <cell r="G29">
            <v>5681285.6500000004</v>
          </cell>
          <cell r="H29">
            <v>6694820.6000000006</v>
          </cell>
          <cell r="I29">
            <v>3427598.79</v>
          </cell>
          <cell r="J29">
            <v>2770491.81</v>
          </cell>
          <cell r="K29">
            <v>3614277.2199999997</v>
          </cell>
          <cell r="L29">
            <v>3892059.6799999997</v>
          </cell>
        </row>
        <row r="30">
          <cell r="E30">
            <v>12054688.699999999</v>
          </cell>
          <cell r="F30">
            <v>11723095.539999999</v>
          </cell>
          <cell r="G30">
            <v>11815689.33</v>
          </cell>
          <cell r="H30">
            <v>10500060.25</v>
          </cell>
          <cell r="I30">
            <v>11427013.199999999</v>
          </cell>
          <cell r="J30">
            <v>11833356.68</v>
          </cell>
          <cell r="K30">
            <v>11635028.800000001</v>
          </cell>
          <cell r="L30">
            <v>11768866.25</v>
          </cell>
        </row>
        <row r="31">
          <cell r="E31">
            <v>4732256.6100000003</v>
          </cell>
          <cell r="F31">
            <v>0</v>
          </cell>
          <cell r="G31">
            <v>0</v>
          </cell>
          <cell r="H31">
            <v>5255762.47</v>
          </cell>
          <cell r="I31">
            <v>5672662.54</v>
          </cell>
          <cell r="J31">
            <v>6182392.3100000005</v>
          </cell>
          <cell r="K31">
            <v>0</v>
          </cell>
          <cell r="L31">
            <v>0</v>
          </cell>
        </row>
        <row r="32">
          <cell r="E32">
            <v>2962061245.6800032</v>
          </cell>
          <cell r="F32">
            <v>2565463029.1552892</v>
          </cell>
          <cell r="G32">
            <v>2463065687.1617589</v>
          </cell>
          <cell r="H32">
            <v>2866813346.0804958</v>
          </cell>
          <cell r="I32">
            <v>2746118430.9299998</v>
          </cell>
          <cell r="J32">
            <v>3673999476.4005795</v>
          </cell>
          <cell r="K32">
            <v>2131721452.5599999</v>
          </cell>
          <cell r="L32">
            <v>3224096570.8099995</v>
          </cell>
        </row>
        <row r="33">
          <cell r="E33">
            <v>611251.34</v>
          </cell>
          <cell r="F33">
            <v>223395.57</v>
          </cell>
          <cell r="G33">
            <v>252457.34</v>
          </cell>
          <cell r="H33">
            <v>550753.67000000004</v>
          </cell>
          <cell r="I33">
            <v>1105062.8</v>
          </cell>
          <cell r="J33">
            <v>148436.97</v>
          </cell>
          <cell r="K33">
            <v>234360.78</v>
          </cell>
          <cell r="L33">
            <v>171957.9</v>
          </cell>
        </row>
        <row r="34">
          <cell r="E34">
            <v>3315552.27</v>
          </cell>
          <cell r="F34">
            <v>101215.88</v>
          </cell>
          <cell r="G34">
            <v>4120591.4899999998</v>
          </cell>
          <cell r="H34">
            <v>13923745.860000001</v>
          </cell>
          <cell r="I34">
            <v>-374091.18</v>
          </cell>
          <cell r="J34">
            <v>-2759413.87</v>
          </cell>
          <cell r="K34">
            <v>48192.5</v>
          </cell>
          <cell r="L34">
            <v>153837.69</v>
          </cell>
        </row>
        <row r="35">
          <cell r="E35">
            <v>1036918.51</v>
          </cell>
          <cell r="F35">
            <v>3583802.55</v>
          </cell>
          <cell r="G35">
            <v>2710006.27</v>
          </cell>
          <cell r="H35">
            <v>4488294.0600000005</v>
          </cell>
          <cell r="I35">
            <v>-533596.44999999995</v>
          </cell>
          <cell r="J35">
            <v>4300657.5</v>
          </cell>
          <cell r="K35">
            <v>1024402.01</v>
          </cell>
          <cell r="L35">
            <v>2596511.7600000002</v>
          </cell>
        </row>
        <row r="36">
          <cell r="E36">
            <v>662053.21</v>
          </cell>
          <cell r="F36">
            <v>1470371.83</v>
          </cell>
          <cell r="G36">
            <v>2650906.0499999998</v>
          </cell>
          <cell r="H36">
            <v>2018123.48</v>
          </cell>
          <cell r="I36">
            <v>1765367.6600000001</v>
          </cell>
          <cell r="J36">
            <v>1798933.96</v>
          </cell>
          <cell r="K36">
            <v>2421193.75</v>
          </cell>
          <cell r="L36">
            <v>1543153.46</v>
          </cell>
        </row>
        <row r="37">
          <cell r="E37">
            <v>59370</v>
          </cell>
          <cell r="F37">
            <v>0</v>
          </cell>
          <cell r="G37">
            <v>107360</v>
          </cell>
          <cell r="H37">
            <v>255399.96</v>
          </cell>
          <cell r="I37">
            <v>369150.07</v>
          </cell>
          <cell r="J37">
            <v>466291.04000000004</v>
          </cell>
          <cell r="K37">
            <v>685408.02</v>
          </cell>
          <cell r="L37">
            <v>707760.04</v>
          </cell>
        </row>
        <row r="38">
          <cell r="E38">
            <v>824.04</v>
          </cell>
          <cell r="F38">
            <v>67975.710000000006</v>
          </cell>
          <cell r="G38">
            <v>807.02</v>
          </cell>
          <cell r="H38">
            <v>1066.8599999999999</v>
          </cell>
          <cell r="I38">
            <v>1636.7</v>
          </cell>
          <cell r="J38">
            <v>343.34</v>
          </cell>
          <cell r="K38">
            <v>1870.3200000000002</v>
          </cell>
          <cell r="L38">
            <v>84554.21</v>
          </cell>
        </row>
        <row r="39">
          <cell r="F39">
            <v>52000</v>
          </cell>
          <cell r="G39">
            <v>150380</v>
          </cell>
          <cell r="H39">
            <v>-102496</v>
          </cell>
          <cell r="I39">
            <v>320</v>
          </cell>
          <cell r="J39">
            <v>175</v>
          </cell>
          <cell r="K39">
            <v>0</v>
          </cell>
          <cell r="L39">
            <v>0</v>
          </cell>
        </row>
        <row r="40">
          <cell r="E40">
            <v>12326084.310000001</v>
          </cell>
          <cell r="F40">
            <v>7699723.9500000002</v>
          </cell>
          <cell r="G40">
            <v>68984760.280000001</v>
          </cell>
          <cell r="H40">
            <v>8290076.6500000004</v>
          </cell>
          <cell r="I40">
            <v>5235348.17</v>
          </cell>
          <cell r="J40">
            <v>2054403.67</v>
          </cell>
          <cell r="K40">
            <v>1774760.12</v>
          </cell>
          <cell r="L40">
            <v>3199097.77</v>
          </cell>
        </row>
        <row r="41">
          <cell r="E41">
            <v>24523899.079999998</v>
          </cell>
          <cell r="F41">
            <v>-18528316.969999999</v>
          </cell>
          <cell r="G41">
            <v>19206803.18</v>
          </cell>
          <cell r="H41">
            <v>867947.62</v>
          </cell>
          <cell r="I41">
            <v>489538.56</v>
          </cell>
          <cell r="J41">
            <v>362849.92</v>
          </cell>
          <cell r="K41">
            <v>175430.77</v>
          </cell>
          <cell r="L41">
            <v>288945.84999999998</v>
          </cell>
        </row>
        <row r="42">
          <cell r="E42">
            <v>12122306.350000001</v>
          </cell>
          <cell r="F42">
            <v>46242369.920000002</v>
          </cell>
          <cell r="G42">
            <v>25005759.789999999</v>
          </cell>
          <cell r="H42">
            <v>27468159.57</v>
          </cell>
          <cell r="I42">
            <v>25683980.829999998</v>
          </cell>
          <cell r="J42">
            <v>13288343.01</v>
          </cell>
          <cell r="K42">
            <v>22033121.850000001</v>
          </cell>
          <cell r="L42">
            <v>4761723.9000000004</v>
          </cell>
        </row>
        <row r="43">
          <cell r="E43">
            <v>147661</v>
          </cell>
          <cell r="F43">
            <v>32199.98</v>
          </cell>
          <cell r="G43">
            <v>65099.98</v>
          </cell>
          <cell r="H43">
            <v>27999.98</v>
          </cell>
          <cell r="I43">
            <v>-0.02</v>
          </cell>
          <cell r="J43">
            <v>33599.979999999996</v>
          </cell>
          <cell r="K43">
            <v>27999.98</v>
          </cell>
          <cell r="L43">
            <v>33599.979999999996</v>
          </cell>
        </row>
        <row r="44">
          <cell r="F44">
            <v>6145.79</v>
          </cell>
          <cell r="H44">
            <v>0</v>
          </cell>
          <cell r="I44">
            <v>0</v>
          </cell>
          <cell r="J44">
            <v>5875330.5999999996</v>
          </cell>
          <cell r="K44">
            <v>0</v>
          </cell>
          <cell r="L44">
            <v>0</v>
          </cell>
        </row>
        <row r="45">
          <cell r="E45">
            <v>181661.91</v>
          </cell>
          <cell r="F45">
            <v>1675927.11</v>
          </cell>
          <cell r="G45">
            <v>6637984.5600000005</v>
          </cell>
          <cell r="H45">
            <v>442328.62</v>
          </cell>
          <cell r="I45">
            <v>2016370.64</v>
          </cell>
          <cell r="J45">
            <v>-892670.52</v>
          </cell>
          <cell r="K45">
            <v>148976.29</v>
          </cell>
          <cell r="L45">
            <v>804448.04</v>
          </cell>
        </row>
        <row r="46">
          <cell r="E46">
            <v>6801852.4700000007</v>
          </cell>
          <cell r="F46">
            <v>6569846.7400000002</v>
          </cell>
          <cell r="G46">
            <v>7896198.5300000003</v>
          </cell>
          <cell r="H46">
            <v>5616200.6100000003</v>
          </cell>
          <cell r="I46">
            <v>2196854.91</v>
          </cell>
          <cell r="J46">
            <v>7284064.1799999997</v>
          </cell>
          <cell r="K46">
            <v>6585653.29</v>
          </cell>
          <cell r="L46">
            <v>6661118.5300000003</v>
          </cell>
        </row>
        <row r="47">
          <cell r="E47">
            <v>63199500.57</v>
          </cell>
          <cell r="F47">
            <v>75402742.789999992</v>
          </cell>
          <cell r="G47">
            <v>102562545.35999998</v>
          </cell>
          <cell r="H47">
            <v>89796241.790000007</v>
          </cell>
          <cell r="I47">
            <v>89422094.180000007</v>
          </cell>
          <cell r="J47">
            <v>96042551.770000011</v>
          </cell>
          <cell r="K47">
            <v>94625992.569999993</v>
          </cell>
          <cell r="L47">
            <v>87017531.120000005</v>
          </cell>
        </row>
        <row r="48">
          <cell r="E48">
            <v>64572.47</v>
          </cell>
          <cell r="F48">
            <v>1759438.21</v>
          </cell>
          <cell r="G48">
            <v>1502885.65</v>
          </cell>
          <cell r="H48">
            <v>917553.5</v>
          </cell>
          <cell r="I48">
            <v>1090647.93</v>
          </cell>
          <cell r="J48">
            <v>2124953.19</v>
          </cell>
          <cell r="K48">
            <v>1366740.29</v>
          </cell>
          <cell r="L48">
            <v>1013908.46</v>
          </cell>
        </row>
        <row r="49">
          <cell r="F49">
            <v>13809411.33</v>
          </cell>
          <cell r="G49">
            <v>23017040.129999999</v>
          </cell>
          <cell r="H49">
            <v>1505491.27</v>
          </cell>
          <cell r="I49">
            <v>-18448.04</v>
          </cell>
          <cell r="J49">
            <v>87766</v>
          </cell>
          <cell r="K49">
            <v>3391.7</v>
          </cell>
          <cell r="L49">
            <v>43785820.579999998</v>
          </cell>
        </row>
        <row r="50">
          <cell r="F50">
            <v>0</v>
          </cell>
          <cell r="G50">
            <v>9054437.75</v>
          </cell>
          <cell r="H50">
            <v>-1766.85</v>
          </cell>
          <cell r="I50">
            <v>52438.61</v>
          </cell>
          <cell r="J50">
            <v>-92512.2</v>
          </cell>
          <cell r="K50">
            <v>-228979</v>
          </cell>
          <cell r="L50">
            <v>420</v>
          </cell>
        </row>
        <row r="51">
          <cell r="E51">
            <v>2578930.38</v>
          </cell>
          <cell r="F51">
            <v>5514474.5099999998</v>
          </cell>
          <cell r="G51">
            <v>3268015.18</v>
          </cell>
          <cell r="H51">
            <v>910912.77</v>
          </cell>
          <cell r="I51">
            <v>2711874.26</v>
          </cell>
          <cell r="J51">
            <v>918973.5</v>
          </cell>
          <cell r="K51">
            <v>3586953.24</v>
          </cell>
          <cell r="L51">
            <v>8068692.4200000009</v>
          </cell>
        </row>
        <row r="52">
          <cell r="E52">
            <v>641260.54</v>
          </cell>
          <cell r="F52">
            <v>11380972.770000001</v>
          </cell>
          <cell r="G52">
            <v>9494759.709999999</v>
          </cell>
          <cell r="H52">
            <v>5100847.75</v>
          </cell>
          <cell r="I52">
            <v>7026716.4100000001</v>
          </cell>
          <cell r="J52">
            <v>2844669.5</v>
          </cell>
          <cell r="K52">
            <v>11586055.5</v>
          </cell>
          <cell r="L52">
            <v>6487897.8599999994</v>
          </cell>
        </row>
        <row r="53">
          <cell r="E53">
            <v>104175.12</v>
          </cell>
          <cell r="F53">
            <v>343804.97</v>
          </cell>
          <cell r="G53">
            <v>353634.8</v>
          </cell>
          <cell r="H53">
            <v>259571</v>
          </cell>
          <cell r="I53">
            <v>476944.8</v>
          </cell>
          <cell r="J53">
            <v>346543.6</v>
          </cell>
          <cell r="K53">
            <v>402053.54</v>
          </cell>
          <cell r="L53">
            <v>307755.5</v>
          </cell>
        </row>
        <row r="54">
          <cell r="E54">
            <v>4545338.93</v>
          </cell>
          <cell r="F54">
            <v>3856782.8</v>
          </cell>
          <cell r="G54">
            <v>4921671.75</v>
          </cell>
          <cell r="H54">
            <v>4614051.49</v>
          </cell>
          <cell r="I54">
            <v>4475345.9800000004</v>
          </cell>
          <cell r="J54">
            <v>4773507.29</v>
          </cell>
          <cell r="K54">
            <v>4566500.1399999997</v>
          </cell>
          <cell r="L54">
            <v>4838667.8899999997</v>
          </cell>
        </row>
        <row r="55">
          <cell r="E55">
            <v>364800</v>
          </cell>
          <cell r="F55">
            <v>26400</v>
          </cell>
          <cell r="G55">
            <v>291699.89</v>
          </cell>
          <cell r="H55">
            <v>272550</v>
          </cell>
          <cell r="I55">
            <v>143900</v>
          </cell>
          <cell r="J55">
            <v>233000</v>
          </cell>
          <cell r="K55">
            <v>31050</v>
          </cell>
          <cell r="L55">
            <v>14060</v>
          </cell>
        </row>
        <row r="56">
          <cell r="E56">
            <v>82010</v>
          </cell>
          <cell r="F56">
            <v>82010</v>
          </cell>
          <cell r="G56">
            <v>824490.35</v>
          </cell>
          <cell r="H56">
            <v>0.01</v>
          </cell>
          <cell r="I56">
            <v>1231200</v>
          </cell>
          <cell r="J56">
            <v>0</v>
          </cell>
          <cell r="K56">
            <v>76700</v>
          </cell>
          <cell r="L56">
            <v>-853600</v>
          </cell>
        </row>
        <row r="57">
          <cell r="F57">
            <v>201605.17</v>
          </cell>
          <cell r="G57">
            <v>518343.6</v>
          </cell>
          <cell r="H57">
            <v>122650.01</v>
          </cell>
          <cell r="I57">
            <v>173944.74</v>
          </cell>
          <cell r="J57">
            <v>-202184.67</v>
          </cell>
          <cell r="K57">
            <v>101339</v>
          </cell>
          <cell r="L57">
            <v>184154.56</v>
          </cell>
        </row>
        <row r="58">
          <cell r="E58">
            <v>1573800</v>
          </cell>
          <cell r="F58">
            <v>0</v>
          </cell>
          <cell r="G58">
            <v>1806260</v>
          </cell>
          <cell r="H58">
            <v>1986500</v>
          </cell>
          <cell r="I58">
            <v>2224700</v>
          </cell>
          <cell r="J58">
            <v>2113860</v>
          </cell>
          <cell r="K58">
            <v>3778840</v>
          </cell>
          <cell r="L58">
            <v>1858980</v>
          </cell>
        </row>
        <row r="59">
          <cell r="F59">
            <v>0</v>
          </cell>
          <cell r="G59">
            <v>0</v>
          </cell>
          <cell r="H59">
            <v>6739741.0999999996</v>
          </cell>
          <cell r="I59">
            <v>-1979.45</v>
          </cell>
          <cell r="J59">
            <v>0</v>
          </cell>
          <cell r="K59">
            <v>0</v>
          </cell>
          <cell r="L59">
            <v>0</v>
          </cell>
        </row>
        <row r="60">
          <cell r="E60">
            <v>25906.5</v>
          </cell>
          <cell r="F60">
            <v>509180.2</v>
          </cell>
          <cell r="G60">
            <v>129711.45</v>
          </cell>
          <cell r="H60">
            <v>71329</v>
          </cell>
          <cell r="I60">
            <v>4721994.5600000005</v>
          </cell>
          <cell r="J60">
            <v>-4538277.5199999996</v>
          </cell>
          <cell r="K60">
            <v>12509.94</v>
          </cell>
          <cell r="L60">
            <v>16461</v>
          </cell>
        </row>
        <row r="61">
          <cell r="E61">
            <v>2648224</v>
          </cell>
          <cell r="F61">
            <v>1743484</v>
          </cell>
          <cell r="G61">
            <v>6677568.6899999995</v>
          </cell>
          <cell r="H61">
            <v>1336760.51</v>
          </cell>
          <cell r="I61">
            <v>1182131.07</v>
          </cell>
          <cell r="J61">
            <v>-1526828.02</v>
          </cell>
          <cell r="K61">
            <v>408802.48</v>
          </cell>
          <cell r="L61">
            <v>3338779.96</v>
          </cell>
        </row>
        <row r="62">
          <cell r="F62">
            <v>0</v>
          </cell>
          <cell r="G62">
            <v>0</v>
          </cell>
          <cell r="H62">
            <v>38304</v>
          </cell>
          <cell r="I62">
            <v>0</v>
          </cell>
          <cell r="J62">
            <v>0</v>
          </cell>
          <cell r="K62">
            <v>22982.400000000001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E64">
            <v>1583998</v>
          </cell>
          <cell r="F64">
            <v>150995</v>
          </cell>
          <cell r="G64">
            <v>1446064</v>
          </cell>
          <cell r="H64">
            <v>1342825.98</v>
          </cell>
          <cell r="I64">
            <v>3851391</v>
          </cell>
          <cell r="J64">
            <v>2926133</v>
          </cell>
          <cell r="K64">
            <v>113866</v>
          </cell>
          <cell r="L64">
            <v>846450</v>
          </cell>
        </row>
        <row r="65">
          <cell r="E65">
            <v>74995.62</v>
          </cell>
          <cell r="F65">
            <v>115492.89</v>
          </cell>
          <cell r="G65">
            <v>223805.68</v>
          </cell>
          <cell r="H65">
            <v>692198.7300000001</v>
          </cell>
          <cell r="I65">
            <v>619682.72</v>
          </cell>
          <cell r="J65">
            <v>19514.580000000002</v>
          </cell>
          <cell r="K65">
            <v>-2308093.0299999998</v>
          </cell>
          <cell r="L65">
            <v>-3.3299999999999996</v>
          </cell>
        </row>
        <row r="66">
          <cell r="E66">
            <v>2937383.56</v>
          </cell>
          <cell r="F66">
            <v>11190606.540000001</v>
          </cell>
          <cell r="G66">
            <v>-158352.10000000009</v>
          </cell>
          <cell r="H66">
            <v>577900.68000000005</v>
          </cell>
          <cell r="I66">
            <v>-412271.54</v>
          </cell>
          <cell r="J66">
            <v>14317.14</v>
          </cell>
          <cell r="K66">
            <v>-0.01</v>
          </cell>
          <cell r="L66">
            <v>-164993.97</v>
          </cell>
        </row>
        <row r="67">
          <cell r="E67">
            <v>21500</v>
          </cell>
          <cell r="F67">
            <v>541694.21</v>
          </cell>
          <cell r="G67">
            <v>9389.15</v>
          </cell>
          <cell r="H67">
            <v>0</v>
          </cell>
          <cell r="I67">
            <v>125032.8</v>
          </cell>
          <cell r="J67">
            <v>13900</v>
          </cell>
          <cell r="K67">
            <v>74986.399999999994</v>
          </cell>
          <cell r="L67">
            <v>74986.39</v>
          </cell>
        </row>
        <row r="68">
          <cell r="E68">
            <v>131175</v>
          </cell>
          <cell r="F68">
            <v>0</v>
          </cell>
          <cell r="G68">
            <v>1085672.51</v>
          </cell>
          <cell r="H68">
            <v>112590</v>
          </cell>
          <cell r="I68">
            <v>4085000</v>
          </cell>
          <cell r="J68">
            <v>-52032.94</v>
          </cell>
          <cell r="K68">
            <v>-604539.30000000005</v>
          </cell>
          <cell r="L68">
            <v>-2199375</v>
          </cell>
        </row>
        <row r="69">
          <cell r="E69">
            <v>1189364.26</v>
          </cell>
          <cell r="F69">
            <v>7682339.96</v>
          </cell>
          <cell r="G69">
            <v>3519567.44</v>
          </cell>
          <cell r="H69">
            <v>1011657.74</v>
          </cell>
          <cell r="I69">
            <v>14538795.940000001</v>
          </cell>
          <cell r="J69">
            <v>2780556.21</v>
          </cell>
          <cell r="K69">
            <v>6265380.1699999999</v>
          </cell>
          <cell r="L69">
            <v>8155245.6600000001</v>
          </cell>
        </row>
        <row r="70">
          <cell r="E70">
            <v>7155178.4699999997</v>
          </cell>
          <cell r="F70">
            <v>-1800861.71</v>
          </cell>
          <cell r="G70">
            <v>10743452.41</v>
          </cell>
          <cell r="H70">
            <v>-214042.27</v>
          </cell>
          <cell r="I70">
            <v>766258.55</v>
          </cell>
          <cell r="J70">
            <v>-85881.47</v>
          </cell>
          <cell r="K70">
            <v>-132979.73000000001</v>
          </cell>
          <cell r="L70">
            <v>-686160.1</v>
          </cell>
        </row>
        <row r="71">
          <cell r="F71">
            <v>3110</v>
          </cell>
          <cell r="G71">
            <v>4812769</v>
          </cell>
          <cell r="H71">
            <v>2118</v>
          </cell>
          <cell r="I71">
            <v>7890.6</v>
          </cell>
          <cell r="J71">
            <v>-341396.8</v>
          </cell>
          <cell r="K71">
            <v>-22046.52</v>
          </cell>
          <cell r="L71">
            <v>1910.85</v>
          </cell>
        </row>
        <row r="72">
          <cell r="E72">
            <v>557853.04</v>
          </cell>
          <cell r="F72">
            <v>3165709.04</v>
          </cell>
          <cell r="G72">
            <v>1559231.11</v>
          </cell>
          <cell r="H72">
            <v>327585.32</v>
          </cell>
          <cell r="I72">
            <v>82572.62000000001</v>
          </cell>
          <cell r="J72">
            <v>24887.059999999998</v>
          </cell>
          <cell r="K72">
            <v>337725.75</v>
          </cell>
          <cell r="L72">
            <v>-514124.65</v>
          </cell>
        </row>
        <row r="73">
          <cell r="E73">
            <v>229745.85</v>
          </cell>
          <cell r="F73">
            <v>2410240</v>
          </cell>
          <cell r="G73">
            <v>2189272.7599999998</v>
          </cell>
          <cell r="H73">
            <v>7238741.9500000002</v>
          </cell>
          <cell r="I73">
            <v>1363416.88</v>
          </cell>
          <cell r="J73">
            <v>-4244063.67</v>
          </cell>
          <cell r="K73">
            <v>-1327078.7</v>
          </cell>
          <cell r="L73">
            <v>-13279.51</v>
          </cell>
        </row>
        <row r="74">
          <cell r="F74">
            <v>1305780.92</v>
          </cell>
          <cell r="G74">
            <v>1543160.15</v>
          </cell>
          <cell r="H74">
            <v>32392611.800000001</v>
          </cell>
          <cell r="I74">
            <v>10604</v>
          </cell>
          <cell r="J74">
            <v>0.03</v>
          </cell>
          <cell r="K74">
            <v>744</v>
          </cell>
          <cell r="L74">
            <v>2928231.19</v>
          </cell>
        </row>
        <row r="76">
          <cell r="F76">
            <v>0</v>
          </cell>
          <cell r="G76">
            <v>0</v>
          </cell>
          <cell r="H76">
            <v>754579.92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E77">
            <v>845810.75</v>
          </cell>
          <cell r="F77">
            <v>2351850.16</v>
          </cell>
          <cell r="G77">
            <v>1138505.92</v>
          </cell>
          <cell r="H77">
            <v>0</v>
          </cell>
          <cell r="I77">
            <v>913313.21</v>
          </cell>
          <cell r="J77">
            <v>0</v>
          </cell>
          <cell r="K77">
            <v>-0.09</v>
          </cell>
          <cell r="L77">
            <v>-233333.81</v>
          </cell>
        </row>
        <row r="78">
          <cell r="F78">
            <v>48616663.07</v>
          </cell>
          <cell r="G78">
            <v>22910324.32</v>
          </cell>
          <cell r="H78">
            <v>64032218.009999998</v>
          </cell>
          <cell r="I78">
            <v>-1446156.53</v>
          </cell>
          <cell r="J78">
            <v>0</v>
          </cell>
          <cell r="K78">
            <v>50633.05</v>
          </cell>
          <cell r="L78">
            <v>10449101.640000001</v>
          </cell>
        </row>
        <row r="79">
          <cell r="F79">
            <v>0</v>
          </cell>
          <cell r="G79">
            <v>0</v>
          </cell>
          <cell r="H79">
            <v>0</v>
          </cell>
          <cell r="J79">
            <v>-1029970.26</v>
          </cell>
          <cell r="K79">
            <v>0</v>
          </cell>
          <cell r="L79">
            <v>0</v>
          </cell>
        </row>
        <row r="80">
          <cell r="F80">
            <v>0</v>
          </cell>
          <cell r="G80">
            <v>3015434.43</v>
          </cell>
          <cell r="H80">
            <v>503443.15</v>
          </cell>
          <cell r="I80">
            <v>7802272.5999999996</v>
          </cell>
          <cell r="J80">
            <v>0</v>
          </cell>
          <cell r="K80">
            <v>0</v>
          </cell>
          <cell r="L80">
            <v>-2834665.83</v>
          </cell>
        </row>
        <row r="81">
          <cell r="F81">
            <v>4956233.47</v>
          </cell>
          <cell r="G81">
            <v>61414.169999999925</v>
          </cell>
          <cell r="H81">
            <v>1101392.83</v>
          </cell>
          <cell r="I81">
            <v>-85081.07</v>
          </cell>
          <cell r="J81">
            <v>30806</v>
          </cell>
          <cell r="K81">
            <v>-10000</v>
          </cell>
          <cell r="L81">
            <v>0</v>
          </cell>
        </row>
        <row r="82">
          <cell r="E82">
            <v>201867647.88999999</v>
          </cell>
          <cell r="F82">
            <v>290298593.32999998</v>
          </cell>
          <cell r="G82">
            <v>439454929.49000001</v>
          </cell>
          <cell r="H82">
            <v>1180695501.0599999</v>
          </cell>
          <cell r="I82">
            <v>111118668.84</v>
          </cell>
          <cell r="J82">
            <v>-443306741.79000002</v>
          </cell>
          <cell r="K82">
            <v>427562726.01999998</v>
          </cell>
          <cell r="L82">
            <v>38655623.420000002</v>
          </cell>
        </row>
      </sheetData>
      <sheetData sheetId="16" refreshError="1">
        <row r="40">
          <cell r="I40">
            <v>157157547.03000003</v>
          </cell>
          <cell r="J40">
            <v>178889906.20000005</v>
          </cell>
          <cell r="K40">
            <v>157153944.62</v>
          </cell>
          <cell r="L40">
            <v>157645870.31</v>
          </cell>
          <cell r="M40">
            <v>149501044.02000001</v>
          </cell>
          <cell r="N40">
            <v>157029240.94000003</v>
          </cell>
          <cell r="O40">
            <v>158056825.95999998</v>
          </cell>
          <cell r="P40">
            <v>161981432.55000001</v>
          </cell>
        </row>
        <row r="41">
          <cell r="I41">
            <v>17955910.120000001</v>
          </cell>
          <cell r="J41">
            <v>17828066.82</v>
          </cell>
          <cell r="K41">
            <v>17860080.68</v>
          </cell>
          <cell r="L41">
            <v>17944911.27</v>
          </cell>
          <cell r="M41">
            <v>17914178.140000001</v>
          </cell>
          <cell r="N41">
            <v>18083386.27</v>
          </cell>
          <cell r="O41">
            <v>17689668.789999999</v>
          </cell>
          <cell r="P41">
            <v>17194515.859999999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OAI- PPto. Aprobado"/>
      <sheetName val="Presupuesto 2021"/>
      <sheetName val="Ejecución OAI "/>
      <sheetName val="Cuenta"/>
    </sheetNames>
    <sheetDataSet>
      <sheetData sheetId="0"/>
      <sheetData sheetId="1">
        <row r="28">
          <cell r="M28">
            <v>19471058.43</v>
          </cell>
          <cell r="N28">
            <v>19377156.189999998</v>
          </cell>
          <cell r="O28">
            <v>18920809.379999999</v>
          </cell>
          <cell r="R28">
            <v>228660757.69999999</v>
          </cell>
        </row>
        <row r="29">
          <cell r="M29">
            <v>3892059.6799999997</v>
          </cell>
          <cell r="N29">
            <v>4614197.4800000004</v>
          </cell>
          <cell r="O29">
            <v>4498767.12</v>
          </cell>
          <cell r="Q29">
            <v>30668701.059999999</v>
          </cell>
        </row>
        <row r="30">
          <cell r="M30">
            <v>11768866.25</v>
          </cell>
          <cell r="N30">
            <v>11319488.619999999</v>
          </cell>
          <cell r="O30">
            <v>11329081.640000001</v>
          </cell>
          <cell r="Q30">
            <v>11013418.07</v>
          </cell>
        </row>
        <row r="31">
          <cell r="M31">
            <v>6662455.6100000003</v>
          </cell>
          <cell r="N31">
            <v>6739241</v>
          </cell>
          <cell r="O31">
            <v>0</v>
          </cell>
          <cell r="Q31">
            <v>5807180.9399999995</v>
          </cell>
        </row>
        <row r="32">
          <cell r="M32">
            <v>3274670829.0599995</v>
          </cell>
          <cell r="N32">
            <v>2834193719.5100002</v>
          </cell>
          <cell r="O32">
            <v>2679261180.8199997</v>
          </cell>
          <cell r="Q32">
            <v>931663832.80000007</v>
          </cell>
        </row>
        <row r="33">
          <cell r="M33">
            <v>171957.9</v>
          </cell>
          <cell r="N33">
            <v>154873.39000000001</v>
          </cell>
          <cell r="O33">
            <v>680682.9</v>
          </cell>
          <cell r="Q33">
            <v>205123.53</v>
          </cell>
        </row>
        <row r="34">
          <cell r="M34">
            <v>153837.69</v>
          </cell>
          <cell r="N34">
            <v>261326.23</v>
          </cell>
          <cell r="O34">
            <v>8288</v>
          </cell>
          <cell r="Q34">
            <v>-396577.68</v>
          </cell>
        </row>
        <row r="35">
          <cell r="M35">
            <v>2596511.7600000002</v>
          </cell>
          <cell r="N35">
            <v>2652721.5299999998</v>
          </cell>
          <cell r="O35">
            <v>3741187.72</v>
          </cell>
          <cell r="Q35">
            <v>1003257.07</v>
          </cell>
        </row>
        <row r="36">
          <cell r="M36">
            <v>1543153.46</v>
          </cell>
          <cell r="N36">
            <v>1784712.4100000001</v>
          </cell>
          <cell r="O36">
            <v>903445.67</v>
          </cell>
          <cell r="Q36">
            <v>1491647.95</v>
          </cell>
        </row>
        <row r="37">
          <cell r="M37">
            <v>707760.04</v>
          </cell>
          <cell r="N37">
            <v>530942.19999999995</v>
          </cell>
          <cell r="O37">
            <v>399706.08500000002</v>
          </cell>
          <cell r="Q37">
            <v>411080.09</v>
          </cell>
        </row>
        <row r="38">
          <cell r="M38">
            <v>84554.21</v>
          </cell>
          <cell r="N38">
            <v>1042.71</v>
          </cell>
          <cell r="O38">
            <v>1863.7</v>
          </cell>
          <cell r="Q38">
            <v>-972.28</v>
          </cell>
        </row>
        <row r="39"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M40">
            <v>3199097.77</v>
          </cell>
          <cell r="N40">
            <v>3207902.92</v>
          </cell>
          <cell r="O40">
            <v>1259711.96</v>
          </cell>
          <cell r="Q40">
            <v>641822.4800000001</v>
          </cell>
        </row>
        <row r="41">
          <cell r="M41">
            <v>288945.84999999998</v>
          </cell>
          <cell r="N41">
            <v>250251.96</v>
          </cell>
          <cell r="O41">
            <v>112720.03</v>
          </cell>
          <cell r="Q41">
            <v>1406464</v>
          </cell>
        </row>
        <row r="42">
          <cell r="M42">
            <v>4761723.9000000004</v>
          </cell>
          <cell r="N42">
            <v>19639903.829999998</v>
          </cell>
          <cell r="O42">
            <v>41738110.270000003</v>
          </cell>
          <cell r="Q42">
            <v>66684024.220000006</v>
          </cell>
        </row>
        <row r="43">
          <cell r="M43">
            <v>33599.979999999996</v>
          </cell>
          <cell r="N43">
            <v>134399.97999999998</v>
          </cell>
          <cell r="O43">
            <v>-0.02</v>
          </cell>
          <cell r="Q43">
            <v>-0.02</v>
          </cell>
        </row>
        <row r="44">
          <cell r="G44">
            <v>6145.79</v>
          </cell>
          <cell r="M44">
            <v>0</v>
          </cell>
        </row>
        <row r="45">
          <cell r="M45">
            <v>804448.04</v>
          </cell>
          <cell r="N45">
            <v>211540.65</v>
          </cell>
          <cell r="O45">
            <v>102452.94</v>
          </cell>
          <cell r="Q45">
            <v>-76430.799999999988</v>
          </cell>
        </row>
        <row r="46">
          <cell r="M46">
            <v>6661118.5300000003</v>
          </cell>
          <cell r="N46">
            <v>6702387.7199999997</v>
          </cell>
          <cell r="O46">
            <v>7030481.1600000001</v>
          </cell>
          <cell r="Q46">
            <v>999801.70000000007</v>
          </cell>
        </row>
        <row r="47">
          <cell r="M47">
            <v>87017531.120000005</v>
          </cell>
          <cell r="N47">
            <v>93887639.299999997</v>
          </cell>
          <cell r="O47">
            <v>72074871.719999999</v>
          </cell>
          <cell r="Q47">
            <v>69850604.879999995</v>
          </cell>
        </row>
        <row r="48">
          <cell r="M48">
            <v>1013908.46</v>
          </cell>
          <cell r="N48">
            <v>2121503.27</v>
          </cell>
          <cell r="O48">
            <v>1525210.45</v>
          </cell>
          <cell r="Q48">
            <v>2179090.52</v>
          </cell>
        </row>
        <row r="49">
          <cell r="M49">
            <v>43785820.579999998</v>
          </cell>
          <cell r="N49">
            <v>83740.960000000006</v>
          </cell>
          <cell r="O49">
            <v>3181817.51</v>
          </cell>
          <cell r="Q49">
            <v>-720735.07</v>
          </cell>
        </row>
        <row r="50">
          <cell r="M50">
            <v>420</v>
          </cell>
          <cell r="N50">
            <v>29978.99</v>
          </cell>
          <cell r="O50">
            <v>548481.78</v>
          </cell>
          <cell r="Q50">
            <v>-7869537.4800000004</v>
          </cell>
        </row>
        <row r="51">
          <cell r="M51">
            <v>8068692.4200000009</v>
          </cell>
          <cell r="N51">
            <v>4956402.3899999997</v>
          </cell>
          <cell r="O51">
            <v>4297111.43</v>
          </cell>
          <cell r="Q51">
            <v>-632774.93999999994</v>
          </cell>
        </row>
        <row r="52">
          <cell r="M52">
            <v>6487897.8599999994</v>
          </cell>
          <cell r="N52">
            <v>6326358.6799999997</v>
          </cell>
          <cell r="O52">
            <v>6160720.3799999999</v>
          </cell>
          <cell r="Q52">
            <v>4380575.88</v>
          </cell>
        </row>
        <row r="53">
          <cell r="M53">
            <v>307755.5</v>
          </cell>
          <cell r="N53">
            <v>575622.82999999996</v>
          </cell>
          <cell r="O53">
            <v>341290.77</v>
          </cell>
          <cell r="Q53">
            <v>14870</v>
          </cell>
        </row>
        <row r="54">
          <cell r="M54">
            <v>4838667.8899999997</v>
          </cell>
          <cell r="N54">
            <v>4610784.13</v>
          </cell>
          <cell r="O54">
            <v>5074446.42</v>
          </cell>
          <cell r="Q54">
            <v>2455468.0099999998</v>
          </cell>
        </row>
        <row r="55">
          <cell r="M55">
            <v>14060</v>
          </cell>
          <cell r="N55">
            <v>-1100</v>
          </cell>
          <cell r="O55">
            <v>14100</v>
          </cell>
          <cell r="Q55">
            <v>180205</v>
          </cell>
        </row>
        <row r="56">
          <cell r="M56">
            <v>-853600</v>
          </cell>
          <cell r="N56">
            <v>0</v>
          </cell>
          <cell r="O56">
            <v>5850</v>
          </cell>
          <cell r="Q56">
            <v>491.09</v>
          </cell>
        </row>
        <row r="57">
          <cell r="M57">
            <v>184154.56</v>
          </cell>
          <cell r="N57">
            <v>6958</v>
          </cell>
          <cell r="O57">
            <v>0</v>
          </cell>
          <cell r="Q57">
            <v>179110.99</v>
          </cell>
        </row>
        <row r="58">
          <cell r="M58">
            <v>1858980</v>
          </cell>
          <cell r="N58">
            <v>2513724.83</v>
          </cell>
          <cell r="O58">
            <v>1903975.17</v>
          </cell>
          <cell r="Q58">
            <v>250000</v>
          </cell>
        </row>
        <row r="59">
          <cell r="M59">
            <v>0</v>
          </cell>
          <cell r="N59">
            <v>0</v>
          </cell>
          <cell r="O59">
            <v>334233.82</v>
          </cell>
          <cell r="Q59">
            <v>0</v>
          </cell>
        </row>
        <row r="60">
          <cell r="M60">
            <v>16461</v>
          </cell>
          <cell r="N60">
            <v>245167.31999999998</v>
          </cell>
          <cell r="O60">
            <v>345902.17</v>
          </cell>
          <cell r="Q60">
            <v>220414</v>
          </cell>
        </row>
        <row r="61">
          <cell r="M61">
            <v>3338779.96</v>
          </cell>
          <cell r="N61">
            <v>-2051084.79</v>
          </cell>
          <cell r="O61">
            <v>368966.83</v>
          </cell>
          <cell r="Q61">
            <v>6768088.3399999999</v>
          </cell>
        </row>
        <row r="62">
          <cell r="M62">
            <v>0</v>
          </cell>
          <cell r="N62">
            <v>0</v>
          </cell>
          <cell r="O62">
            <v>0</v>
          </cell>
          <cell r="Q62">
            <v>0</v>
          </cell>
        </row>
        <row r="63">
          <cell r="M63">
            <v>0</v>
          </cell>
          <cell r="N63">
            <v>0</v>
          </cell>
          <cell r="O63">
            <v>40696.21</v>
          </cell>
          <cell r="Q63">
            <v>0</v>
          </cell>
        </row>
        <row r="64">
          <cell r="M64">
            <v>846450</v>
          </cell>
          <cell r="N64">
            <v>2135374.7400000002</v>
          </cell>
          <cell r="O64">
            <v>0</v>
          </cell>
          <cell r="Q64">
            <v>1405515.32</v>
          </cell>
        </row>
        <row r="65">
          <cell r="M65">
            <v>-3.3299999999999996</v>
          </cell>
          <cell r="N65">
            <v>-0.87</v>
          </cell>
          <cell r="O65">
            <v>129677.38</v>
          </cell>
          <cell r="Q65">
            <v>30559.91</v>
          </cell>
        </row>
        <row r="66">
          <cell r="M66">
            <v>-164993.97</v>
          </cell>
          <cell r="N66">
            <v>-315920.23</v>
          </cell>
          <cell r="O66">
            <v>0</v>
          </cell>
          <cell r="Q66">
            <v>-415826.78</v>
          </cell>
        </row>
        <row r="67">
          <cell r="M67">
            <v>74986.39</v>
          </cell>
          <cell r="N67">
            <v>79170.679999999993</v>
          </cell>
          <cell r="O67">
            <v>43036.4</v>
          </cell>
          <cell r="Q67">
            <v>0</v>
          </cell>
        </row>
        <row r="68">
          <cell r="Q68">
            <v>-274700.90000000002</v>
          </cell>
        </row>
        <row r="69">
          <cell r="M69">
            <v>8155245.6600000001</v>
          </cell>
          <cell r="N69">
            <v>63202</v>
          </cell>
          <cell r="O69">
            <v>0</v>
          </cell>
          <cell r="Q69">
            <v>1326804.1400000001</v>
          </cell>
        </row>
        <row r="70">
          <cell r="M70">
            <v>-686160.1</v>
          </cell>
          <cell r="N70">
            <v>-1113184.56</v>
          </cell>
          <cell r="O70">
            <v>645706.37</v>
          </cell>
          <cell r="Q70">
            <v>-21791.59</v>
          </cell>
        </row>
        <row r="71">
          <cell r="M71">
            <v>1910.85</v>
          </cell>
          <cell r="N71">
            <v>6411</v>
          </cell>
          <cell r="O71">
            <v>8405.25</v>
          </cell>
          <cell r="Q71">
            <v>-150919.10999999999</v>
          </cell>
        </row>
        <row r="72">
          <cell r="M72">
            <v>-514124.65</v>
          </cell>
          <cell r="N72">
            <v>-141021.51999999999</v>
          </cell>
          <cell r="O72">
            <v>26124.52</v>
          </cell>
          <cell r="Q72">
            <v>-801380.05999999994</v>
          </cell>
        </row>
        <row r="73">
          <cell r="M73">
            <v>-13279.51</v>
          </cell>
          <cell r="N73">
            <v>0</v>
          </cell>
          <cell r="O73">
            <v>180586.23999999999</v>
          </cell>
          <cell r="Q73">
            <v>-1348521.76</v>
          </cell>
        </row>
        <row r="74">
          <cell r="M74">
            <v>2928231.19</v>
          </cell>
          <cell r="N74">
            <v>1359751.71</v>
          </cell>
          <cell r="O74">
            <v>109109.71</v>
          </cell>
          <cell r="Q74">
            <v>-30672579.140000001</v>
          </cell>
        </row>
        <row r="76">
          <cell r="M76">
            <v>0</v>
          </cell>
          <cell r="N76">
            <v>0</v>
          </cell>
        </row>
        <row r="77">
          <cell r="M77">
            <v>-233333.81</v>
          </cell>
          <cell r="N77">
            <v>112100.15</v>
          </cell>
          <cell r="O77">
            <v>-0.01</v>
          </cell>
          <cell r="Q77">
            <v>-750600</v>
          </cell>
        </row>
        <row r="78">
          <cell r="M78">
            <v>10449101.640000001</v>
          </cell>
          <cell r="N78">
            <v>43825645.240000002</v>
          </cell>
          <cell r="O78">
            <v>354418.22</v>
          </cell>
          <cell r="Q78">
            <v>-10897710.93</v>
          </cell>
        </row>
        <row r="79">
          <cell r="M79">
            <v>0</v>
          </cell>
          <cell r="N79">
            <v>0</v>
          </cell>
          <cell r="O79">
            <v>0</v>
          </cell>
        </row>
        <row r="80">
          <cell r="M80">
            <v>0</v>
          </cell>
          <cell r="N80">
            <v>0</v>
          </cell>
          <cell r="O80">
            <v>0</v>
          </cell>
        </row>
        <row r="81">
          <cell r="M81">
            <v>0</v>
          </cell>
          <cell r="N81">
            <v>0</v>
          </cell>
          <cell r="O81">
            <v>0</v>
          </cell>
          <cell r="Q81">
            <v>-1436353.61</v>
          </cell>
        </row>
        <row r="82">
          <cell r="M82">
            <v>38655623.359999999</v>
          </cell>
          <cell r="N82">
            <v>160220374.19999999</v>
          </cell>
          <cell r="O82">
            <v>328170111.57999998</v>
          </cell>
          <cell r="Q82">
            <v>-612077.30000000005</v>
          </cell>
        </row>
      </sheetData>
      <sheetData sheetId="2"/>
      <sheetData sheetId="3">
        <row r="40">
          <cell r="Q40">
            <v>140084040.19999999</v>
          </cell>
          <cell r="R40">
            <v>145272785.61000001</v>
          </cell>
          <cell r="S40">
            <v>150073385.43000001</v>
          </cell>
          <cell r="T40">
            <v>160201644.83999994</v>
          </cell>
        </row>
        <row r="41">
          <cell r="P41">
            <v>17192890.809999999</v>
          </cell>
          <cell r="R41">
            <v>16423914.050000001</v>
          </cell>
          <cell r="S41">
            <v>16520687.160000002</v>
          </cell>
          <cell r="T41">
            <v>16269611.68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FA446-2080-47D4-A8BF-99C123344C94}">
  <sheetPr>
    <pageSetUpPr fitToPage="1"/>
  </sheetPr>
  <dimension ref="C3:S88"/>
  <sheetViews>
    <sheetView showGridLines="0" tabSelected="1" topLeftCell="C82" zoomScale="78" zoomScaleNormal="78" workbookViewId="0">
      <selection activeCell="R89" sqref="R89"/>
    </sheetView>
  </sheetViews>
  <sheetFormatPr baseColWidth="10" defaultColWidth="11.42578125" defaultRowHeight="15" x14ac:dyDescent="0.25"/>
  <cols>
    <col min="1" max="2" width="0" hidden="1" customWidth="1"/>
    <col min="3" max="3" width="91.7109375" customWidth="1"/>
    <col min="4" max="4" width="31.28515625" customWidth="1"/>
    <col min="5" max="5" width="33.42578125" bestFit="1" customWidth="1"/>
    <col min="6" max="6" width="25.5703125" customWidth="1"/>
    <col min="7" max="7" width="25.140625" customWidth="1"/>
    <col min="8" max="8" width="26.28515625" customWidth="1"/>
    <col min="9" max="9" width="26.85546875" customWidth="1"/>
    <col min="10" max="10" width="25.140625" customWidth="1"/>
    <col min="11" max="11" width="26.28515625" customWidth="1"/>
    <col min="12" max="12" width="25.5703125" customWidth="1"/>
    <col min="13" max="13" width="26" bestFit="1" customWidth="1"/>
    <col min="14" max="14" width="25.28515625" customWidth="1"/>
    <col min="15" max="15" width="26" customWidth="1"/>
    <col min="16" max="16" width="26.28515625" bestFit="1" customWidth="1"/>
    <col min="17" max="17" width="23.28515625" bestFit="1" customWidth="1"/>
    <col min="18" max="18" width="24.7109375" bestFit="1" customWidth="1"/>
  </cols>
  <sheetData>
    <row r="3" spans="3:19" ht="28.5" customHeight="1" x14ac:dyDescent="0.25">
      <c r="C3" s="38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3:19" ht="21" customHeight="1" x14ac:dyDescent="0.25">
      <c r="C4" s="40" t="s">
        <v>0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3:19" ht="15.75" x14ac:dyDescent="0.25">
      <c r="C5" s="42" t="s">
        <v>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3:19" ht="15.75" customHeight="1" x14ac:dyDescent="0.25">
      <c r="C6" s="44" t="s">
        <v>2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3:19" ht="15.75" customHeight="1" x14ac:dyDescent="0.25">
      <c r="C7" s="45" t="s">
        <v>3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9" spans="3:19" ht="25.5" customHeight="1" x14ac:dyDescent="0.25">
      <c r="C9" s="31" t="s">
        <v>4</v>
      </c>
      <c r="D9" s="32" t="s">
        <v>5</v>
      </c>
      <c r="E9" s="32" t="s">
        <v>6</v>
      </c>
      <c r="F9" s="34" t="s">
        <v>7</v>
      </c>
      <c r="G9" s="35"/>
      <c r="H9" s="35"/>
      <c r="I9" s="35"/>
      <c r="J9" s="35"/>
      <c r="K9" s="35"/>
      <c r="L9" s="35"/>
      <c r="M9" s="35"/>
      <c r="N9" s="35"/>
      <c r="O9" s="35"/>
      <c r="P9" s="36"/>
      <c r="Q9" s="36"/>
      <c r="R9" s="37"/>
    </row>
    <row r="10" spans="3:19" x14ac:dyDescent="0.25">
      <c r="C10" s="31"/>
      <c r="D10" s="33"/>
      <c r="E10" s="33"/>
      <c r="F10" s="1" t="s">
        <v>8</v>
      </c>
      <c r="G10" s="1" t="s">
        <v>9</v>
      </c>
      <c r="H10" s="1" t="s">
        <v>10</v>
      </c>
      <c r="I10" s="1" t="s">
        <v>11</v>
      </c>
      <c r="J10" s="2" t="s">
        <v>12</v>
      </c>
      <c r="K10" s="1" t="s">
        <v>13</v>
      </c>
      <c r="L10" s="2" t="s">
        <v>14</v>
      </c>
      <c r="M10" s="1" t="s">
        <v>15</v>
      </c>
      <c r="N10" s="1" t="s">
        <v>16</v>
      </c>
      <c r="O10" s="1" t="s">
        <v>17</v>
      </c>
      <c r="P10" s="1" t="s">
        <v>18</v>
      </c>
      <c r="Q10" s="1" t="s">
        <v>19</v>
      </c>
      <c r="R10" s="1" t="s">
        <v>20</v>
      </c>
    </row>
    <row r="11" spans="3:19" x14ac:dyDescent="0.25">
      <c r="C11" s="3" t="s">
        <v>21</v>
      </c>
      <c r="D11" s="4"/>
      <c r="E11" s="4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4"/>
    </row>
    <row r="12" spans="3:19" x14ac:dyDescent="0.25">
      <c r="C12" s="6" t="s">
        <v>22</v>
      </c>
      <c r="D12" s="26">
        <f>SUM(D13:D17)</f>
        <v>2319955991</v>
      </c>
      <c r="E12" s="26">
        <f>SUM(E13:E17)</f>
        <v>2319955991</v>
      </c>
      <c r="F12" s="8">
        <f>SUM(F13:F17)</f>
        <v>198393269.43000004</v>
      </c>
      <c r="G12" s="8">
        <f t="shared" ref="G12:Q12" si="0">SUM(G13:G17)</f>
        <v>219786854.09000003</v>
      </c>
      <c r="H12" s="8">
        <f t="shared" si="0"/>
        <v>203552988.50000003</v>
      </c>
      <c r="I12" s="8">
        <f t="shared" si="0"/>
        <v>196802848.67000002</v>
      </c>
      <c r="J12" s="8">
        <f t="shared" si="0"/>
        <v>189574066.31</v>
      </c>
      <c r="K12" s="8">
        <f t="shared" si="0"/>
        <v>197217276.24000004</v>
      </c>
      <c r="L12" s="8">
        <f t="shared" si="0"/>
        <v>198107785.06999996</v>
      </c>
      <c r="M12" s="8">
        <f t="shared" si="0"/>
        <v>202539066.52000004</v>
      </c>
      <c r="N12" s="8">
        <f t="shared" si="0"/>
        <v>180640049.12</v>
      </c>
      <c r="O12" s="8">
        <f t="shared" si="0"/>
        <v>185688053.33000001</v>
      </c>
      <c r="P12" s="8">
        <f t="shared" si="0"/>
        <v>190013649.09</v>
      </c>
      <c r="Q12" s="8">
        <f t="shared" si="0"/>
        <v>435800715.27999997</v>
      </c>
      <c r="R12" s="9">
        <f>SUM(F12:Q12)</f>
        <v>2598116621.6499996</v>
      </c>
    </row>
    <row r="13" spans="3:19" x14ac:dyDescent="0.25">
      <c r="C13" s="10" t="s">
        <v>23</v>
      </c>
      <c r="D13" s="27">
        <v>1907111856</v>
      </c>
      <c r="E13" s="27">
        <v>1907111856</v>
      </c>
      <c r="F13" s="12">
        <f>+[1]Cuenta!I40</f>
        <v>157157547.03000003</v>
      </c>
      <c r="G13" s="12">
        <f>+[1]Cuenta!J40</f>
        <v>178889906.20000005</v>
      </c>
      <c r="H13" s="12">
        <f>+[1]Cuenta!K40</f>
        <v>157153944.62</v>
      </c>
      <c r="I13" s="12">
        <f>+[1]Cuenta!L40</f>
        <v>157645870.31</v>
      </c>
      <c r="J13" s="12">
        <f>+[1]Cuenta!M40</f>
        <v>149501044.02000001</v>
      </c>
      <c r="K13" s="12">
        <f>+[1]Cuenta!N40</f>
        <v>157029240.94000003</v>
      </c>
      <c r="L13" s="12">
        <f>+[1]Cuenta!O40</f>
        <v>158056825.95999998</v>
      </c>
      <c r="M13" s="12">
        <f>+[1]Cuenta!P40</f>
        <v>161981432.55000001</v>
      </c>
      <c r="N13" s="12">
        <f>+[2]Cuenta!$Q$40</f>
        <v>140084040.19999999</v>
      </c>
      <c r="O13" s="12">
        <f>+[2]Cuenta!$R$40</f>
        <v>145272785.61000001</v>
      </c>
      <c r="P13" s="12">
        <f>+[2]Cuenta!$S$40</f>
        <v>150073385.43000001</v>
      </c>
      <c r="Q13" s="12">
        <f>+[2]Cuenta!$T$40</f>
        <v>160201644.83999994</v>
      </c>
      <c r="R13" s="9">
        <f t="shared" ref="R13:R76" si="1">SUM(F13:Q13)</f>
        <v>1873047667.71</v>
      </c>
    </row>
    <row r="14" spans="3:19" x14ac:dyDescent="0.25">
      <c r="C14" s="10" t="s">
        <v>24</v>
      </c>
      <c r="D14" s="27">
        <v>244734805</v>
      </c>
      <c r="E14" s="27">
        <v>244734805</v>
      </c>
      <c r="F14" s="13">
        <f>+'[1]Presupuesto 2021'!E28</f>
        <v>19249959.939999998</v>
      </c>
      <c r="G14" s="13">
        <f>+'[1]Presupuesto 2021'!F28</f>
        <v>19133572.600000001</v>
      </c>
      <c r="H14" s="13">
        <f>+'[1]Presupuesto 2021'!G28</f>
        <v>22857677.550000001</v>
      </c>
      <c r="I14" s="13">
        <f>+'[1]Presupuesto 2021'!H28</f>
        <v>14517246.49</v>
      </c>
      <c r="J14" s="13">
        <f>+'[1]Presupuesto 2021'!I28</f>
        <v>18731245.359999999</v>
      </c>
      <c r="K14" s="13">
        <f>+'[1]Presupuesto 2021'!J28</f>
        <v>19334157.219999999</v>
      </c>
      <c r="L14" s="13">
        <f>+'[1]Presupuesto 2021'!K28</f>
        <v>18747013.100000001</v>
      </c>
      <c r="M14" s="13">
        <f>+'[1]Presupuesto 2021'!L28</f>
        <v>19471058.43</v>
      </c>
      <c r="N14" s="13">
        <f>+'[2]Presupuesto 2021'!$M$28</f>
        <v>19471058.43</v>
      </c>
      <c r="O14" s="13">
        <f>+'[2]Presupuesto 2021'!$N$28</f>
        <v>19377156.189999998</v>
      </c>
      <c r="P14" s="13">
        <f>+'[2]Presupuesto 2021'!$O$28</f>
        <v>18920809.379999999</v>
      </c>
      <c r="Q14" s="13">
        <f>+'[2]Presupuesto 2021'!$R$28</f>
        <v>228660757.69999999</v>
      </c>
      <c r="R14" s="9">
        <f t="shared" si="1"/>
        <v>438471712.38999999</v>
      </c>
    </row>
    <row r="15" spans="3:19" x14ac:dyDescent="0.25">
      <c r="C15" s="10" t="s">
        <v>25</v>
      </c>
      <c r="D15" s="28"/>
      <c r="E15" s="28"/>
      <c r="R15" s="9">
        <f t="shared" si="1"/>
        <v>0</v>
      </c>
      <c r="S15" s="14"/>
    </row>
    <row r="16" spans="3:19" x14ac:dyDescent="0.25">
      <c r="C16" s="10" t="s">
        <v>26</v>
      </c>
      <c r="D16" s="27">
        <v>168109330</v>
      </c>
      <c r="E16" s="27">
        <v>168109330</v>
      </c>
      <c r="F16" s="13">
        <f>+'[1]Presupuesto 2021'!E29</f>
        <v>4029852.34</v>
      </c>
      <c r="G16" s="13">
        <f>+'[1]Presupuesto 2021'!F29</f>
        <v>3935308.47</v>
      </c>
      <c r="H16" s="13">
        <f>+'[1]Presupuesto 2021'!G29</f>
        <v>5681285.6500000004</v>
      </c>
      <c r="I16" s="13">
        <f>+'[1]Presupuesto 2021'!H29</f>
        <v>6694820.6000000006</v>
      </c>
      <c r="J16" s="13">
        <f>+'[1]Presupuesto 2021'!I29</f>
        <v>3427598.79</v>
      </c>
      <c r="K16" s="13">
        <f>+'[1]Presupuesto 2021'!J29</f>
        <v>2770491.81</v>
      </c>
      <c r="L16" s="13">
        <f>+'[1]Presupuesto 2021'!K29</f>
        <v>3614277.2199999997</v>
      </c>
      <c r="M16" s="13">
        <f>+'[1]Presupuesto 2021'!L29</f>
        <v>3892059.6799999997</v>
      </c>
      <c r="N16" s="13">
        <f>+'[2]Presupuesto 2021'!$M$29</f>
        <v>3892059.6799999997</v>
      </c>
      <c r="O16" s="13">
        <f>+'[2]Presupuesto 2021'!$N$29</f>
        <v>4614197.4800000004</v>
      </c>
      <c r="P16" s="13">
        <f>+'[2]Presupuesto 2021'!$O$29</f>
        <v>4498767.12</v>
      </c>
      <c r="Q16" s="13">
        <f>+'[2]Presupuesto 2021'!$Q$29</f>
        <v>30668701.059999999</v>
      </c>
      <c r="R16" s="9">
        <f t="shared" si="1"/>
        <v>77719419.899999991</v>
      </c>
    </row>
    <row r="17" spans="3:18" x14ac:dyDescent="0.25">
      <c r="C17" s="10" t="s">
        <v>27</v>
      </c>
      <c r="D17" s="28"/>
      <c r="E17" s="28"/>
      <c r="F17" s="13">
        <f>+[1]Cuenta!I41</f>
        <v>17955910.120000001</v>
      </c>
      <c r="G17" s="13">
        <f>+[1]Cuenta!J41</f>
        <v>17828066.82</v>
      </c>
      <c r="H17" s="13">
        <f>+[1]Cuenta!K41</f>
        <v>17860080.68</v>
      </c>
      <c r="I17" s="13">
        <f>+[1]Cuenta!L41</f>
        <v>17944911.27</v>
      </c>
      <c r="J17" s="13">
        <f>+[1]Cuenta!M41</f>
        <v>17914178.140000001</v>
      </c>
      <c r="K17" s="13">
        <f>+[1]Cuenta!N41</f>
        <v>18083386.27</v>
      </c>
      <c r="L17" s="13">
        <f>+[1]Cuenta!O41</f>
        <v>17689668.789999999</v>
      </c>
      <c r="M17" s="13">
        <f>+[1]Cuenta!P41</f>
        <v>17194515.859999999</v>
      </c>
      <c r="N17" s="13">
        <f>+[2]Cuenta!$P$41</f>
        <v>17192890.809999999</v>
      </c>
      <c r="O17" s="13">
        <f>+[2]Cuenta!$R$41</f>
        <v>16423914.050000001</v>
      </c>
      <c r="P17" s="13">
        <f>+[2]Cuenta!$S$41</f>
        <v>16520687.160000002</v>
      </c>
      <c r="Q17" s="13">
        <f>+[2]Cuenta!$T$41</f>
        <v>16269611.68</v>
      </c>
      <c r="R17" s="9">
        <f t="shared" si="1"/>
        <v>208877821.65000001</v>
      </c>
    </row>
    <row r="18" spans="3:18" s="16" customFormat="1" x14ac:dyDescent="0.25">
      <c r="C18" s="6" t="s">
        <v>28</v>
      </c>
      <c r="D18" s="26">
        <f>SUM(D19:D27)</f>
        <v>41251458959.51683</v>
      </c>
      <c r="E18" s="26">
        <f>SUM(E19:E27)</f>
        <v>41251458959.51683</v>
      </c>
      <c r="F18" s="15">
        <f>SUM(F19:F27)</f>
        <v>3118125137.6100035</v>
      </c>
      <c r="G18" s="15">
        <f t="shared" ref="G18:Q18" si="2">SUM(G19:G27)</f>
        <v>2741279577.3952894</v>
      </c>
      <c r="H18" s="15">
        <f t="shared" si="2"/>
        <v>2778769570.7617593</v>
      </c>
      <c r="I18" s="15">
        <f t="shared" si="2"/>
        <v>3062122531.8004961</v>
      </c>
      <c r="J18" s="15">
        <f t="shared" si="2"/>
        <v>2920558628.1299996</v>
      </c>
      <c r="K18" s="15">
        <f t="shared" si="2"/>
        <v>3830048240.1905794</v>
      </c>
      <c r="L18" s="15">
        <f t="shared" si="2"/>
        <v>2296664555.8099999</v>
      </c>
      <c r="M18" s="15">
        <f t="shared" si="2"/>
        <v>3413798122.2099991</v>
      </c>
      <c r="N18" s="15">
        <f t="shared" si="2"/>
        <v>3471034836.0699997</v>
      </c>
      <c r="O18" s="15">
        <f t="shared" si="2"/>
        <v>3003225524.4400005</v>
      </c>
      <c r="P18" s="15">
        <f t="shared" si="2"/>
        <v>2842916264.914999</v>
      </c>
      <c r="Q18" s="15">
        <f t="shared" si="2"/>
        <v>1099545618.5200002</v>
      </c>
      <c r="R18" s="9">
        <f t="shared" si="1"/>
        <v>34578088607.853127</v>
      </c>
    </row>
    <row r="19" spans="3:18" x14ac:dyDescent="0.25">
      <c r="C19" s="10" t="s">
        <v>29</v>
      </c>
      <c r="D19" s="27">
        <v>36044933915</v>
      </c>
      <c r="E19" s="27">
        <v>36044933915</v>
      </c>
      <c r="F19" s="13">
        <f>+'[1]Presupuesto 2021'!E30+'[1]Presupuesto 2021'!E31+'[1]Presupuesto 2021'!E32+'[1]Presupuesto 2021'!E33</f>
        <v>2979459442.3300033</v>
      </c>
      <c r="G19" s="13">
        <f>+'[1]Presupuesto 2021'!F30+'[1]Presupuesto 2021'!F31+'[1]Presupuesto 2021'!F32+'[1]Presupuesto 2021'!F33</f>
        <v>2577409520.2652893</v>
      </c>
      <c r="H19" s="13">
        <f>+'[1]Presupuesto 2021'!G30+'[1]Presupuesto 2021'!G31+'[1]Presupuesto 2021'!G32+'[1]Presupuesto 2021'!G33</f>
        <v>2475133833.831759</v>
      </c>
      <c r="I19" s="13">
        <f>+'[1]Presupuesto 2021'!H30+'[1]Presupuesto 2021'!H31+'[1]Presupuesto 2021'!H32+'[1]Presupuesto 2021'!H33</f>
        <v>2883119922.4704957</v>
      </c>
      <c r="J19" s="13">
        <f>+'[1]Presupuesto 2021'!I30+'[1]Presupuesto 2021'!I31+'[1]Presupuesto 2021'!I32+'[1]Presupuesto 2021'!I33</f>
        <v>2764323169.4699998</v>
      </c>
      <c r="K19" s="13">
        <f>+'[1]Presupuesto 2021'!J30+'[1]Presupuesto 2021'!J31+'[1]Presupuesto 2021'!J32+'[1]Presupuesto 2021'!J33</f>
        <v>3692163662.360579</v>
      </c>
      <c r="L19" s="13">
        <f>+'[1]Presupuesto 2021'!K30+'[1]Presupuesto 2021'!K31+'[1]Presupuesto 2021'!K32+'[1]Presupuesto 2021'!K33</f>
        <v>2143590842.1399999</v>
      </c>
      <c r="M19" s="13">
        <f>+'[1]Presupuesto 2021'!L30+'[1]Presupuesto 2021'!L31+'[1]Presupuesto 2021'!L32+'[1]Presupuesto 2021'!L33</f>
        <v>3236037394.9599996</v>
      </c>
      <c r="N19" s="13">
        <f>+'[2]Presupuesto 2021'!$M$30+'[2]Presupuesto 2021'!$M$31+'[2]Presupuesto 2021'!$M$32+'[2]Presupuesto 2021'!$M$33</f>
        <v>3293274108.8199997</v>
      </c>
      <c r="O19" s="13">
        <f>+'[2]Presupuesto 2021'!$N$30+'[2]Presupuesto 2021'!$N$31+'[2]Presupuesto 2021'!$N$32+'[2]Presupuesto 2021'!$N$33</f>
        <v>2852407322.52</v>
      </c>
      <c r="P19" s="13">
        <f>+'[2]Presupuesto 2021'!$O$30+'[2]Presupuesto 2021'!$O$31+'[2]Presupuesto 2021'!$O$32+'[2]Presupuesto 2021'!$O$33</f>
        <v>2691270945.3599997</v>
      </c>
      <c r="Q19" s="13">
        <f>+'[2]Presupuesto 2021'!$Q$30+'[2]Presupuesto 2021'!$Q$31+'[2]Presupuesto 2021'!$Q$32+'[2]Presupuesto 2021'!$Q$33</f>
        <v>948689555.34000003</v>
      </c>
      <c r="R19" s="9">
        <f t="shared" si="1"/>
        <v>32536879719.868126</v>
      </c>
    </row>
    <row r="20" spans="3:18" x14ac:dyDescent="0.25">
      <c r="C20" s="10" t="s">
        <v>30</v>
      </c>
      <c r="D20" s="27">
        <v>126437909</v>
      </c>
      <c r="E20" s="27">
        <v>126437909</v>
      </c>
      <c r="F20" s="13">
        <f>+'[1]Presupuesto 2021'!E34+'[1]Presupuesto 2021'!E35</f>
        <v>4352470.78</v>
      </c>
      <c r="G20" s="13">
        <f>+'[1]Presupuesto 2021'!F34+'[1]Presupuesto 2021'!F35</f>
        <v>3685018.4299999997</v>
      </c>
      <c r="H20" s="13">
        <f>+'[1]Presupuesto 2021'!G34+'[1]Presupuesto 2021'!G35</f>
        <v>6830597.7599999998</v>
      </c>
      <c r="I20" s="13">
        <f>+'[1]Presupuesto 2021'!H34+'[1]Presupuesto 2021'!H35</f>
        <v>18412039.920000002</v>
      </c>
      <c r="J20" s="13">
        <f>+'[1]Presupuesto 2021'!I34+'[1]Presupuesto 2021'!I35</f>
        <v>-907687.62999999989</v>
      </c>
      <c r="K20" s="13">
        <f>+'[1]Presupuesto 2021'!J34+'[1]Presupuesto 2021'!J35</f>
        <v>1541243.63</v>
      </c>
      <c r="L20" s="13">
        <f>+'[1]Presupuesto 2021'!K34+'[1]Presupuesto 2021'!K35</f>
        <v>1072594.51</v>
      </c>
      <c r="M20" s="13">
        <f>+'[1]Presupuesto 2021'!L34+'[1]Presupuesto 2021'!L35</f>
        <v>2750349.45</v>
      </c>
      <c r="N20" s="13">
        <f>+'[2]Presupuesto 2021'!$M$34+'[2]Presupuesto 2021'!$M$35</f>
        <v>2750349.45</v>
      </c>
      <c r="O20" s="13">
        <f>+'[2]Presupuesto 2021'!$N$34+'[2]Presupuesto 2021'!$N$35</f>
        <v>2914047.76</v>
      </c>
      <c r="P20" s="13">
        <f>+'[2]Presupuesto 2021'!$O$34+'[2]Presupuesto 2021'!$O$35</f>
        <v>3749475.72</v>
      </c>
      <c r="Q20" s="13">
        <f>+'[2]Presupuesto 2021'!$Q$34+'[2]Presupuesto 2021'!$Q$35</f>
        <v>606679.3899999999</v>
      </c>
      <c r="R20" s="9">
        <f t="shared" si="1"/>
        <v>47757179.170000002</v>
      </c>
    </row>
    <row r="21" spans="3:18" x14ac:dyDescent="0.25">
      <c r="C21" s="10" t="s">
        <v>31</v>
      </c>
      <c r="D21" s="27">
        <v>41615139</v>
      </c>
      <c r="E21" s="27">
        <v>41615139</v>
      </c>
      <c r="F21" s="13">
        <f>+'[1]Presupuesto 2021'!E36+'[1]Presupuesto 2021'!E37</f>
        <v>721423.21</v>
      </c>
      <c r="G21" s="13">
        <f>+'[1]Presupuesto 2021'!F36+'[1]Presupuesto 2021'!F37</f>
        <v>1470371.83</v>
      </c>
      <c r="H21" s="13">
        <f>+'[1]Presupuesto 2021'!G36+'[1]Presupuesto 2021'!G37</f>
        <v>2758266.05</v>
      </c>
      <c r="I21" s="13">
        <f>+'[1]Presupuesto 2021'!H36+'[1]Presupuesto 2021'!H37</f>
        <v>2273523.44</v>
      </c>
      <c r="J21" s="13">
        <f>+'[1]Presupuesto 2021'!I36+'[1]Presupuesto 2021'!I37</f>
        <v>2134517.73</v>
      </c>
      <c r="K21" s="13">
        <f>+'[1]Presupuesto 2021'!J36+'[1]Presupuesto 2021'!J37</f>
        <v>2265225</v>
      </c>
      <c r="L21" s="13">
        <f>+'[1]Presupuesto 2021'!K36+'[1]Presupuesto 2021'!K37</f>
        <v>3106601.77</v>
      </c>
      <c r="M21" s="13">
        <f>+'[1]Presupuesto 2021'!L36+'[1]Presupuesto 2021'!L37</f>
        <v>2250913.5</v>
      </c>
      <c r="N21" s="13">
        <f>+'[2]Presupuesto 2021'!$M$36+'[2]Presupuesto 2021'!$M$37</f>
        <v>2250913.5</v>
      </c>
      <c r="O21" s="13">
        <f>+'[2]Presupuesto 2021'!$N$36+'[2]Presupuesto 2021'!$N$37</f>
        <v>2315654.6100000003</v>
      </c>
      <c r="P21" s="13">
        <f>+'[2]Presupuesto 2021'!$O$36+'[2]Presupuesto 2021'!$O$37</f>
        <v>1303151.7550000001</v>
      </c>
      <c r="Q21" s="13">
        <f>+'[2]Presupuesto 2021'!$Q$36+'[2]Presupuesto 2021'!$Q$37</f>
        <v>1902728.04</v>
      </c>
      <c r="R21" s="9">
        <f t="shared" si="1"/>
        <v>24753290.434999999</v>
      </c>
    </row>
    <row r="22" spans="3:18" x14ac:dyDescent="0.25">
      <c r="C22" s="10" t="s">
        <v>32</v>
      </c>
      <c r="D22" s="27">
        <v>9163079</v>
      </c>
      <c r="E22" s="27">
        <v>9163079</v>
      </c>
      <c r="F22" s="13">
        <f>+'[1]Presupuesto 2021'!E38+'[1]Presupuesto 2021'!E39</f>
        <v>824.04</v>
      </c>
      <c r="G22" s="13">
        <f>+'[1]Presupuesto 2021'!F38+'[1]Presupuesto 2021'!F39</f>
        <v>119975.71</v>
      </c>
      <c r="H22" s="13">
        <f>+'[1]Presupuesto 2021'!G38+'[1]Presupuesto 2021'!G39</f>
        <v>151187.01999999999</v>
      </c>
      <c r="I22" s="13">
        <f>+'[1]Presupuesto 2021'!H38+'[1]Presupuesto 2021'!H39</f>
        <v>-101429.14</v>
      </c>
      <c r="J22" s="13">
        <f>+'[1]Presupuesto 2021'!I38+'[1]Presupuesto 2021'!I39</f>
        <v>1956.7</v>
      </c>
      <c r="K22" s="13">
        <f>+'[1]Presupuesto 2021'!J38+'[1]Presupuesto 2021'!J39</f>
        <v>518.33999999999992</v>
      </c>
      <c r="L22" s="13">
        <f>+'[1]Presupuesto 2021'!K38+'[1]Presupuesto 2021'!K39</f>
        <v>1870.3200000000002</v>
      </c>
      <c r="M22" s="13">
        <f>+'[1]Presupuesto 2021'!L38+'[1]Presupuesto 2021'!L39</f>
        <v>84554.21</v>
      </c>
      <c r="N22" s="13">
        <f>+'[2]Presupuesto 2021'!$M$38+'[2]Presupuesto 2021'!$M$39</f>
        <v>84554.21</v>
      </c>
      <c r="O22" s="13">
        <f>+'[2]Presupuesto 2021'!$N$38+'[2]Presupuesto 2021'!$N$39</f>
        <v>1042.71</v>
      </c>
      <c r="P22" s="13">
        <f>+'[2]Presupuesto 2021'!$O$38+'[2]Presupuesto 2021'!$O$39</f>
        <v>1863.7</v>
      </c>
      <c r="Q22" s="13">
        <f>+'[2]Presupuesto 2021'!$Q$38+'[2]Presupuesto 2021'!$Q$39</f>
        <v>-972.28</v>
      </c>
      <c r="R22" s="9">
        <f t="shared" si="1"/>
        <v>345945.54000000004</v>
      </c>
    </row>
    <row r="23" spans="3:18" x14ac:dyDescent="0.25">
      <c r="C23" s="10" t="s">
        <v>33</v>
      </c>
      <c r="D23" s="29">
        <v>434265646.51682979</v>
      </c>
      <c r="E23" s="29">
        <v>434265646.51682979</v>
      </c>
      <c r="F23" s="13">
        <f>+'[1]Presupuesto 2021'!E40+'[1]Presupuesto 2021'!E41+'[1]Presupuesto 2021'!E42+'[1]Presupuesto 2021'!E43</f>
        <v>49119950.740000002</v>
      </c>
      <c r="G23" s="13">
        <f>+'[1]Presupuesto 2021'!F40+'[1]Presupuesto 2021'!F41+'[1]Presupuesto 2021'!F42+'[1]Presupuesto 2021'!F43</f>
        <v>35445976.880000003</v>
      </c>
      <c r="H23" s="13">
        <f>+'[1]Presupuesto 2021'!G40+'[1]Presupuesto 2021'!G41+'[1]Presupuesto 2021'!G42+'[1]Presupuesto 2021'!G43</f>
        <v>113262423.23</v>
      </c>
      <c r="I23" s="13">
        <f>+'[1]Presupuesto 2021'!H40+'[1]Presupuesto 2021'!H41+'[1]Presupuesto 2021'!H42+'[1]Presupuesto 2021'!H43</f>
        <v>36654183.82</v>
      </c>
      <c r="J23" s="13">
        <f>+'[1]Presupuesto 2021'!I40+'[1]Presupuesto 2021'!I41+'[1]Presupuesto 2021'!I42+'[1]Presupuesto 2021'!I43</f>
        <v>31408867.539999999</v>
      </c>
      <c r="K23" s="13">
        <f>+'[1]Presupuesto 2021'!J40+'[1]Presupuesto 2021'!J41+'[1]Presupuesto 2021'!J42+'[1]Presupuesto 2021'!J43</f>
        <v>15739196.58</v>
      </c>
      <c r="L23" s="13">
        <f>+'[1]Presupuesto 2021'!K40+'[1]Presupuesto 2021'!K41+'[1]Presupuesto 2021'!K42+'[1]Presupuesto 2021'!K43</f>
        <v>24011312.720000003</v>
      </c>
      <c r="M23" s="13">
        <f>+'[1]Presupuesto 2021'!L40+'[1]Presupuesto 2021'!L41+'[1]Presupuesto 2021'!L42+'[1]Presupuesto 2021'!L43</f>
        <v>8283367.5000000009</v>
      </c>
      <c r="N23" s="13">
        <f>+'[2]Presupuesto 2021'!$M$40+'[2]Presupuesto 2021'!$M$41+'[2]Presupuesto 2021'!$M$42+'[2]Presupuesto 2021'!$M$43</f>
        <v>8283367.5000000009</v>
      </c>
      <c r="O23" s="13">
        <f>+'[2]Presupuesto 2021'!$N$40+'[2]Presupuesto 2021'!$N$41+'[2]Presupuesto 2021'!$N$42+'[2]Presupuesto 2021'!$N$43</f>
        <v>23232458.689999998</v>
      </c>
      <c r="P23" s="13">
        <f>+'[2]Presupuesto 2021'!$O$40+'[2]Presupuesto 2021'!$O$41+'[2]Presupuesto 2021'!$O$42+'[2]Presupuesto 2021'!$O$43</f>
        <v>43110542.240000002</v>
      </c>
      <c r="Q23" s="13">
        <f>+'[2]Presupuesto 2021'!$Q$40+'[2]Presupuesto 2021'!$Q$41+'[2]Presupuesto 2021'!$Q$42+'[2]Presupuesto 2021'!$Q$43</f>
        <v>68732310.680000007</v>
      </c>
      <c r="R23" s="9">
        <f t="shared" si="1"/>
        <v>457283958.12000006</v>
      </c>
    </row>
    <row r="24" spans="3:18" x14ac:dyDescent="0.25">
      <c r="C24" s="10" t="s">
        <v>34</v>
      </c>
      <c r="D24" s="27">
        <v>9363624</v>
      </c>
      <c r="E24" s="27">
        <v>9363624</v>
      </c>
      <c r="F24" s="13">
        <f>+'[1]Presupuesto 2021'!E44</f>
        <v>0</v>
      </c>
      <c r="G24" s="13">
        <f>+'[1]Presupuesto 2021'!F44</f>
        <v>6145.79</v>
      </c>
      <c r="H24" s="13">
        <f>+'[2]Presupuesto 2021'!$G$44</f>
        <v>6145.79</v>
      </c>
      <c r="I24" s="13">
        <f>+'[1]Presupuesto 2021'!H44</f>
        <v>0</v>
      </c>
      <c r="J24" s="13">
        <f>+'[1]Presupuesto 2021'!I44</f>
        <v>0</v>
      </c>
      <c r="K24" s="13">
        <f>+'[1]Presupuesto 2021'!J44</f>
        <v>5875330.5999999996</v>
      </c>
      <c r="L24" s="13">
        <f>+'[1]Presupuesto 2021'!K44</f>
        <v>0</v>
      </c>
      <c r="M24" s="13">
        <f>+'[1]Presupuesto 2021'!L44</f>
        <v>0</v>
      </c>
      <c r="N24" s="13">
        <f>+'[2]Presupuesto 2021'!$M$44</f>
        <v>0</v>
      </c>
      <c r="O24" s="13"/>
      <c r="P24" s="13"/>
      <c r="Q24" s="13"/>
      <c r="R24" s="9">
        <f t="shared" si="1"/>
        <v>5887622.1799999997</v>
      </c>
    </row>
    <row r="25" spans="3:18" x14ac:dyDescent="0.25">
      <c r="C25" s="10" t="s">
        <v>35</v>
      </c>
      <c r="D25" s="27">
        <v>1487345684</v>
      </c>
      <c r="E25" s="27">
        <v>1487345684</v>
      </c>
      <c r="F25" s="13">
        <f>+'[1]Presupuesto 2021'!E45+'[1]Presupuesto 2021'!E46+'[1]Presupuesto 2021'!E47+'[1]Presupuesto 2021'!E48+'[1]Presupuesto 2021'!E49+'[1]Presupuesto 2021'!E50+'[1]Presupuesto 2021'!E51+'[1]Presupuesto 2021'!E52</f>
        <v>73467778.340000004</v>
      </c>
      <c r="G25" s="13">
        <f>+'[1]Presupuesto 2021'!F45+'[1]Presupuesto 2021'!F46+'[1]Presupuesto 2021'!F47+'[1]Presupuesto 2021'!F48+'[1]Presupuesto 2021'!F49+'[1]Presupuesto 2021'!F50+'[1]Presupuesto 2021'!F51+'[1]Presupuesto 2021'!F52</f>
        <v>116112813.45999998</v>
      </c>
      <c r="H25" s="13">
        <f>+'[1]Presupuesto 2021'!G45+'[1]Presupuesto 2021'!G46+'[1]Presupuesto 2021'!G47+'[1]Presupuesto 2021'!G48+'[1]Presupuesto 2021'!G49+'[1]Presupuesto 2021'!G50+'[1]Presupuesto 2021'!G51+'[1]Presupuesto 2021'!G52</f>
        <v>163433866.87</v>
      </c>
      <c r="I25" s="13">
        <f>+'[1]Presupuesto 2021'!H45+'[1]Presupuesto 2021'!H46+'[1]Presupuesto 2021'!H47+'[1]Presupuesto 2021'!H48+'[1]Presupuesto 2021'!H49+'[1]Presupuesto 2021'!H50+'[1]Presupuesto 2021'!H51+'[1]Presupuesto 2021'!H52</f>
        <v>104287809.46000001</v>
      </c>
      <c r="J25" s="13">
        <f>+'[1]Presupuesto 2021'!I45+'[1]Presupuesto 2021'!I46+'[1]Presupuesto 2021'!I47+'[1]Presupuesto 2021'!I48+'[1]Presupuesto 2021'!I49+'[1]Presupuesto 2021'!I50+'[1]Presupuesto 2021'!I51+'[1]Presupuesto 2021'!I52</f>
        <v>104498548.90000001</v>
      </c>
      <c r="K25" s="13">
        <f>+'[1]Presupuesto 2021'!J45+'[1]Presupuesto 2021'!J46+'[1]Presupuesto 2021'!J47+'[1]Presupuesto 2021'!J48+'[1]Presupuesto 2021'!J49+'[1]Presupuesto 2021'!J50+'[1]Presupuesto 2021'!J51+'[1]Presupuesto 2021'!J52</f>
        <v>108317795.42</v>
      </c>
      <c r="L25" s="13">
        <f>+'[1]Presupuesto 2021'!K45+'[1]Presupuesto 2021'!K46+'[1]Presupuesto 2021'!K47+'[1]Presupuesto 2021'!K48+'[1]Presupuesto 2021'!K49+'[1]Presupuesto 2021'!K50+'[1]Presupuesto 2021'!K51+'[1]Presupuesto 2021'!K52</f>
        <v>117674783.88</v>
      </c>
      <c r="M25" s="13">
        <f>+'[1]Presupuesto 2021'!L45+'[1]Presupuesto 2021'!L46+'[1]Presupuesto 2021'!L47+'[1]Presupuesto 2021'!L48+'[1]Presupuesto 2021'!L49+'[1]Presupuesto 2021'!L50+'[1]Presupuesto 2021'!L51+'[1]Presupuesto 2021'!L52</f>
        <v>153839837.00999999</v>
      </c>
      <c r="N25" s="13">
        <f>+'[2]Presupuesto 2021'!$M$45+'[2]Presupuesto 2021'!$M$46+'[2]Presupuesto 2021'!$M$47+'[2]Presupuesto 2021'!$M$48+'[2]Presupuesto 2021'!$M$49+'[2]Presupuesto 2021'!$M$50+'[2]Presupuesto 2021'!$M$51+'[2]Presupuesto 2021'!$M$52</f>
        <v>153839837.00999999</v>
      </c>
      <c r="O25" s="13">
        <f>+'[2]Presupuesto 2021'!$N$45+'[2]Presupuesto 2021'!$N$46+'[2]Presupuesto 2021'!$N$47+'[2]Presupuesto 2021'!$N$48+'[2]Presupuesto 2021'!$N$49+'[2]Presupuesto 2021'!$N$50+'[2]Presupuesto 2021'!$N$51+'[2]Presupuesto 2021'!$N$52</f>
        <v>114319551.95999998</v>
      </c>
      <c r="P25" s="13">
        <f>+'[2]Presupuesto 2021'!$O$45+'[2]Presupuesto 2021'!$O$46+'[2]Presupuesto 2021'!$O$47+'[2]Presupuesto 2021'!$O$48+'[2]Presupuesto 2021'!$O$49+'[2]Presupuesto 2021'!$O$50+'[2]Presupuesto 2021'!$O$51+'[2]Presupuesto 2021'!$O$52</f>
        <v>94921147.370000005</v>
      </c>
      <c r="Q25" s="13">
        <f>+'[2]Presupuesto 2021'!$Q$45+'[2]Presupuesto 2021'!$Q$46+'[2]Presupuesto 2021'!$Q$47+'[2]Presupuesto 2021'!$Q$48+'[2]Presupuesto 2021'!$Q$49+'[2]Presupuesto 2021'!$Q$50+'[2]Presupuesto 2021'!$Q$51+'[2]Presupuesto 2021'!$Q$52</f>
        <v>68110594.689999998</v>
      </c>
      <c r="R25" s="9">
        <f t="shared" si="1"/>
        <v>1372824364.3699999</v>
      </c>
    </row>
    <row r="26" spans="3:18" x14ac:dyDescent="0.25">
      <c r="C26" s="10" t="s">
        <v>36</v>
      </c>
      <c r="D26" s="27">
        <v>3098333963</v>
      </c>
      <c r="E26" s="27">
        <v>3098333963</v>
      </c>
      <c r="F26" s="13">
        <f>+'[1]Presupuesto 2021'!E53+'[1]Presupuesto 2021'!E54+'[1]Presupuesto 2021'!E55+'[1]Presupuesto 2021'!E56+'[1]Presupuesto 2021'!E57+'[1]Presupuesto 2021'!E58+'[1]Presupuesto 2021'!E59+'[1]Presupuesto 2021'!E60+'[1]Presupuesto 2021'!E61+'[1]Presupuesto 2021'!E62+'[1]Presupuesto 2021'!E63+'[1]Presupuesto 2021'!E64+'[1]Presupuesto 2021'!E65</f>
        <v>11003248.17</v>
      </c>
      <c r="G26" s="13">
        <f>+'[1]Presupuesto 2021'!F53+'[1]Presupuesto 2021'!F54+'[1]Presupuesto 2021'!F55+'[1]Presupuesto 2021'!F56+'[1]Presupuesto 2021'!F57+'[1]Presupuesto 2021'!F58+'[1]Presupuesto 2021'!F59+'[1]Presupuesto 2021'!F60+'[1]Presupuesto 2021'!F61+'[1]Presupuesto 2021'!F62+'[1]Presupuesto 2021'!F63+'[1]Presupuesto 2021'!F64+'[1]Presupuesto 2021'!F65</f>
        <v>7029755.0299999993</v>
      </c>
      <c r="H26" s="13">
        <f>+'[1]Presupuesto 2021'!G53+'[1]Presupuesto 2021'!G54+'[1]Presupuesto 2021'!G55+'[1]Presupuesto 2021'!G56+'[1]Presupuesto 2021'!G57+'[1]Presupuesto 2021'!G58+'[1]Presupuesto 2021'!G59+'[1]Presupuesto 2021'!G60+'[1]Presupuesto 2021'!G61+'[1]Presupuesto 2021'!G62+'[1]Presupuesto 2021'!G63+'[1]Presupuesto 2021'!G64+'[1]Presupuesto 2021'!G65</f>
        <v>17193250.209999997</v>
      </c>
      <c r="I26" s="13">
        <f>+'[1]Presupuesto 2021'!H53+'[1]Presupuesto 2021'!H54+'[1]Presupuesto 2021'!H55+'[1]Presupuesto 2021'!H56+'[1]Presupuesto 2021'!H57+'[1]Presupuesto 2021'!H58+'[1]Presupuesto 2021'!H59+'[1]Presupuesto 2021'!H60+'[1]Presupuesto 2021'!H61+'[1]Presupuesto 2021'!H62+'[1]Presupuesto 2021'!H63+'[1]Presupuesto 2021'!H64+'[1]Presupuesto 2021'!H65</f>
        <v>17476481.829999998</v>
      </c>
      <c r="J26" s="13">
        <f>+'[1]Presupuesto 2021'!I53+'[1]Presupuesto 2021'!I54+'[1]Presupuesto 2021'!I55+'[1]Presupuesto 2021'!I56+'[1]Presupuesto 2021'!I57+'[1]Presupuesto 2021'!I58+'[1]Presupuesto 2021'!I59+'[1]Presupuesto 2021'!I60+'[1]Presupuesto 2021'!I61+'[1]Presupuesto 2021'!I62+'[1]Presupuesto 2021'!I63+'[1]Presupuesto 2021'!I64+'[1]Presupuesto 2021'!I65</f>
        <v>19099255.420000002</v>
      </c>
      <c r="K26" s="13">
        <f>+'[1]Presupuesto 2021'!J53+'[1]Presupuesto 2021'!J54+'[1]Presupuesto 2021'!J55+'[1]Presupuesto 2021'!J56+'[1]Presupuesto 2021'!J57+'[1]Presupuesto 2021'!J58+'[1]Presupuesto 2021'!J59+'[1]Presupuesto 2021'!J60+'[1]Presupuesto 2021'!J61+'[1]Presupuesto 2021'!J62+'[1]Presupuesto 2021'!J63+'[1]Presupuesto 2021'!J64+'[1]Presupuesto 2021'!J65</f>
        <v>4145268.2600000002</v>
      </c>
      <c r="L26" s="13">
        <f>+'[1]Presupuesto 2021'!K53+'[1]Presupuesto 2021'!K54+'[1]Presupuesto 2021'!K55+'[1]Presupuesto 2021'!K56+'[1]Presupuesto 2021'!K57+'[1]Presupuesto 2021'!K58+'[1]Presupuesto 2021'!K59+'[1]Presupuesto 2021'!K60+'[1]Presupuesto 2021'!K61+'[1]Presupuesto 2021'!K62+'[1]Presupuesto 2021'!K63+'[1]Presupuesto 2021'!K64+'[1]Presupuesto 2021'!K65</f>
        <v>7206550.4700000007</v>
      </c>
      <c r="M26" s="13">
        <f>+'[1]Presupuesto 2021'!L53+'[1]Presupuesto 2021'!L54+'[1]Presupuesto 2021'!L55+'[1]Presupuesto 2021'!L56+'[1]Presupuesto 2021'!L57+'[1]Presupuesto 2021'!L58+'[1]Presupuesto 2021'!L59+'[1]Presupuesto 2021'!L60+'[1]Presupuesto 2021'!L61+'[1]Presupuesto 2021'!L62+'[1]Presupuesto 2021'!L63+'[1]Presupuesto 2021'!L64+'[1]Presupuesto 2021'!L65</f>
        <v>10551705.58</v>
      </c>
      <c r="N26" s="13">
        <f>+'[2]Presupuesto 2021'!$M$53+'[2]Presupuesto 2021'!$M$54+'[2]Presupuesto 2021'!$M$55+'[2]Presupuesto 2021'!$M$56+'[2]Presupuesto 2021'!$M$57+'[2]Presupuesto 2021'!$M$58+'[2]Presupuesto 2021'!$M$59+'[2]Presupuesto 2021'!$M$60+'[2]Presupuesto 2021'!$M$61+'[2]Presupuesto 2021'!$M$62+'[2]Presupuesto 2021'!$M$63+'[2]Presupuesto 2021'!$M$64+'[2]Presupuesto 2021'!$M$65</f>
        <v>10551705.58</v>
      </c>
      <c r="O26" s="13">
        <f>+'[2]Presupuesto 2021'!$N$53+'[2]Presupuesto 2021'!$N$54+'[2]Presupuesto 2021'!$N$55+'[2]Presupuesto 2021'!$N$56+'[2]Presupuesto 2021'!$N$57+'[2]Presupuesto 2021'!$N$58+'[2]Presupuesto 2021'!$N$59+'[2]Presupuesto 2021'!$N$60+'[2]Presupuesto 2021'!$N$61+'[2]Presupuesto 2021'!$N$62+'[2]Presupuesto 2021'!$N$63+'[2]Presupuesto 2021'!$N$64+'[2]Presupuesto 2021'!$N$65</f>
        <v>8035446.1900000004</v>
      </c>
      <c r="P26" s="13">
        <f>+'[2]Presupuesto 2021'!$O$53+'[2]Presupuesto 2021'!$O$54+'[2]Presupuesto 2021'!$O$55+'[2]Presupuesto 2021'!$O$56+'[2]Presupuesto 2021'!$O$57+'[2]Presupuesto 2021'!$O$58+'[2]Presupuesto 2021'!$O$59+'[2]Presupuesto 2021'!$O$60+'[2]Presupuesto 2021'!$O$61+'[2]Presupuesto 2021'!$O$62+'[2]Presupuesto 2021'!$O$63+'[2]Presupuesto 2021'!$O$64+'[2]Presupuesto 2021'!$O$65</f>
        <v>8559138.7700000014</v>
      </c>
      <c r="Q26" s="13">
        <f>+'[2]Presupuesto 2021'!$Q$53+'[2]Presupuesto 2021'!$Q$54+'[2]Presupuesto 2021'!$Q$55+'[2]Presupuesto 2021'!$Q$56+'[2]Presupuesto 2021'!$Q$57+'[2]Presupuesto 2021'!$Q$58+'[2]Presupuesto 2021'!$Q$59+'[2]Presupuesto 2021'!$Q$60+'[2]Presupuesto 2021'!$Q$61+'[2]Presupuesto 2021'!$Q$62+'[2]Presupuesto 2021'!$Q$63+'[2]Presupuesto 2021'!$Q$64+'[2]Presupuesto 2021'!$Q$65</f>
        <v>11504722.66</v>
      </c>
      <c r="R26" s="9">
        <f t="shared" si="1"/>
        <v>132356528.16999999</v>
      </c>
    </row>
    <row r="27" spans="3:18" x14ac:dyDescent="0.25">
      <c r="C27" s="10" t="s">
        <v>37</v>
      </c>
      <c r="D27" s="28"/>
      <c r="E27" s="28"/>
      <c r="R27" s="9">
        <f t="shared" si="1"/>
        <v>0</v>
      </c>
    </row>
    <row r="28" spans="3:18" s="16" customFormat="1" x14ac:dyDescent="0.25">
      <c r="C28" s="6" t="s">
        <v>38</v>
      </c>
      <c r="D28" s="26">
        <f>SUM(D29:D37)</f>
        <v>227728748.22879997</v>
      </c>
      <c r="E28" s="26">
        <f>SUM(E29:E37)</f>
        <v>227728748.22879997</v>
      </c>
      <c r="F28" s="15">
        <f>SUM(F29:F37)</f>
        <v>11992454.33</v>
      </c>
      <c r="G28" s="15">
        <f t="shared" ref="G28:Q28" si="3">SUM(G29:G37)</f>
        <v>20782598.039999999</v>
      </c>
      <c r="H28" s="15">
        <f t="shared" si="3"/>
        <v>21571729.52</v>
      </c>
      <c r="I28" s="15">
        <f t="shared" si="3"/>
        <v>1817809.47</v>
      </c>
      <c r="J28" s="15">
        <f t="shared" si="3"/>
        <v>19193278.970000003</v>
      </c>
      <c r="K28" s="15">
        <f t="shared" si="3"/>
        <v>2354349.2000000002</v>
      </c>
      <c r="L28" s="15">
        <f t="shared" si="3"/>
        <v>5918526.7599999998</v>
      </c>
      <c r="M28" s="15">
        <f t="shared" si="3"/>
        <v>4667489.18</v>
      </c>
      <c r="N28" s="15">
        <f t="shared" si="3"/>
        <v>6866864.1799999997</v>
      </c>
      <c r="O28" s="15">
        <f t="shared" si="3"/>
        <v>-1421342.6300000001</v>
      </c>
      <c r="P28" s="15">
        <f t="shared" si="3"/>
        <v>723272.54</v>
      </c>
      <c r="Q28" s="15">
        <f t="shared" si="3"/>
        <v>-337814.29999999981</v>
      </c>
      <c r="R28" s="9">
        <f t="shared" si="1"/>
        <v>94129215.26000002</v>
      </c>
    </row>
    <row r="29" spans="3:18" x14ac:dyDescent="0.25">
      <c r="C29" s="10" t="s">
        <v>39</v>
      </c>
      <c r="D29" s="28"/>
      <c r="E29" s="28"/>
      <c r="R29" s="9">
        <f t="shared" si="1"/>
        <v>0</v>
      </c>
    </row>
    <row r="30" spans="3:18" x14ac:dyDescent="0.25">
      <c r="C30" s="10" t="s">
        <v>40</v>
      </c>
      <c r="D30" s="27">
        <v>25784788.716800001</v>
      </c>
      <c r="E30" s="27">
        <v>25784788.716800001</v>
      </c>
      <c r="F30" s="13">
        <f>+'[1]Presupuesto 2021'!E66</f>
        <v>2937383.56</v>
      </c>
      <c r="G30" s="13">
        <f>+'[1]Presupuesto 2021'!F66</f>
        <v>11190606.540000001</v>
      </c>
      <c r="H30" s="13">
        <f>+'[1]Presupuesto 2021'!G66</f>
        <v>-158352.10000000009</v>
      </c>
      <c r="I30" s="13">
        <f>+'[1]Presupuesto 2021'!H66</f>
        <v>577900.68000000005</v>
      </c>
      <c r="J30" s="13">
        <f>+'[1]Presupuesto 2021'!I66</f>
        <v>-412271.54</v>
      </c>
      <c r="K30" s="13">
        <f>+'[1]Presupuesto 2021'!J66</f>
        <v>14317.14</v>
      </c>
      <c r="L30" s="13">
        <f>+'[1]Presupuesto 2021'!K66</f>
        <v>-0.01</v>
      </c>
      <c r="M30" s="13">
        <f>+'[1]Presupuesto 2021'!L66</f>
        <v>-164993.97</v>
      </c>
      <c r="N30" s="13">
        <f>+'[2]Presupuesto 2021'!$M$66</f>
        <v>-164993.97</v>
      </c>
      <c r="O30" s="13">
        <f>+'[2]Presupuesto 2021'!$N$66</f>
        <v>-315920.23</v>
      </c>
      <c r="P30" s="13">
        <f>+'[2]Presupuesto 2021'!$O$66</f>
        <v>0</v>
      </c>
      <c r="Q30" s="13">
        <f>+'[2]Presupuesto 2021'!$Q$66</f>
        <v>-415826.78</v>
      </c>
      <c r="R30" s="9">
        <f t="shared" si="1"/>
        <v>13087849.320000002</v>
      </c>
    </row>
    <row r="31" spans="3:18" x14ac:dyDescent="0.25">
      <c r="C31" s="10" t="s">
        <v>41</v>
      </c>
      <c r="D31" s="27">
        <v>2701663.6799999997</v>
      </c>
      <c r="E31" s="27">
        <v>2701663.6799999997</v>
      </c>
      <c r="F31" s="13">
        <f>+'[1]Presupuesto 2021'!E67</f>
        <v>21500</v>
      </c>
      <c r="G31" s="13">
        <f>+'[1]Presupuesto 2021'!F67</f>
        <v>541694.21</v>
      </c>
      <c r="H31" s="13">
        <f>+'[1]Presupuesto 2021'!G67</f>
        <v>9389.15</v>
      </c>
      <c r="I31" s="13">
        <f>+'[1]Presupuesto 2021'!H67</f>
        <v>0</v>
      </c>
      <c r="J31" s="13">
        <f>+'[1]Presupuesto 2021'!I67</f>
        <v>125032.8</v>
      </c>
      <c r="K31" s="13">
        <f>+'[1]Presupuesto 2021'!J67</f>
        <v>13900</v>
      </c>
      <c r="L31" s="13">
        <f>+'[1]Presupuesto 2021'!K67</f>
        <v>74986.399999999994</v>
      </c>
      <c r="M31" s="13">
        <f>+'[1]Presupuesto 2021'!L67</f>
        <v>74986.39</v>
      </c>
      <c r="N31" s="13">
        <f>+'[2]Presupuesto 2021'!$M$67</f>
        <v>74986.39</v>
      </c>
      <c r="O31" s="13">
        <f>+'[2]Presupuesto 2021'!$N$67</f>
        <v>79170.679999999993</v>
      </c>
      <c r="P31" s="13">
        <f>+'[2]Presupuesto 2021'!$O$67</f>
        <v>43036.4</v>
      </c>
      <c r="Q31" s="13">
        <f>+'[2]Presupuesto 2021'!$Q$67</f>
        <v>0</v>
      </c>
      <c r="R31" s="9">
        <f t="shared" si="1"/>
        <v>1058682.42</v>
      </c>
    </row>
    <row r="32" spans="3:18" x14ac:dyDescent="0.25">
      <c r="C32" s="10" t="s">
        <v>42</v>
      </c>
      <c r="D32" s="27">
        <v>4683513.8319999995</v>
      </c>
      <c r="E32" s="27">
        <v>4683513.8319999995</v>
      </c>
      <c r="F32" s="13">
        <f>+'[1]Presupuesto 2021'!E68</f>
        <v>131175</v>
      </c>
      <c r="G32" s="13">
        <f>+'[1]Presupuesto 2021'!F68</f>
        <v>0</v>
      </c>
      <c r="H32" s="13">
        <f>+'[1]Presupuesto 2021'!G68</f>
        <v>1085672.51</v>
      </c>
      <c r="I32" s="13">
        <f>+'[1]Presupuesto 2021'!H68</f>
        <v>112590</v>
      </c>
      <c r="J32" s="13">
        <f>+'[1]Presupuesto 2021'!I68</f>
        <v>4085000</v>
      </c>
      <c r="K32" s="13">
        <f>+'[1]Presupuesto 2021'!J68</f>
        <v>-52032.94</v>
      </c>
      <c r="L32" s="13">
        <f>+'[1]Presupuesto 2021'!K68</f>
        <v>-604539.30000000005</v>
      </c>
      <c r="M32" s="13">
        <f>+'[1]Presupuesto 2021'!L68</f>
        <v>-2199375</v>
      </c>
      <c r="N32" s="13">
        <v>0</v>
      </c>
      <c r="O32" s="13"/>
      <c r="P32" s="13"/>
      <c r="Q32" s="13">
        <f>+'[2]Presupuesto 2021'!$Q$68</f>
        <v>-274700.90000000002</v>
      </c>
      <c r="R32" s="9">
        <f t="shared" si="1"/>
        <v>2283789.3699999996</v>
      </c>
    </row>
    <row r="33" spans="3:18" x14ac:dyDescent="0.25">
      <c r="C33" s="10" t="s">
        <v>43</v>
      </c>
      <c r="D33" s="28"/>
      <c r="E33" s="28"/>
      <c r="R33" s="9">
        <f t="shared" si="1"/>
        <v>0</v>
      </c>
    </row>
    <row r="34" spans="3:18" x14ac:dyDescent="0.25">
      <c r="C34" s="10" t="s">
        <v>44</v>
      </c>
      <c r="D34" s="28"/>
      <c r="E34" s="28"/>
      <c r="R34" s="9">
        <f t="shared" si="1"/>
        <v>0</v>
      </c>
    </row>
    <row r="35" spans="3:18" x14ac:dyDescent="0.25">
      <c r="C35" s="10" t="s">
        <v>45</v>
      </c>
      <c r="D35" s="27">
        <v>145209999.99999997</v>
      </c>
      <c r="E35" s="27">
        <v>145209999.99999997</v>
      </c>
      <c r="F35" s="13">
        <f>+'[1]Presupuesto 2021'!E69</f>
        <v>1189364.26</v>
      </c>
      <c r="G35" s="13">
        <f>+'[1]Presupuesto 2021'!F69</f>
        <v>7682339.96</v>
      </c>
      <c r="H35" s="13">
        <f>+'[1]Presupuesto 2021'!G69</f>
        <v>3519567.44</v>
      </c>
      <c r="I35" s="13">
        <f>+'[1]Presupuesto 2021'!H69</f>
        <v>1011657.74</v>
      </c>
      <c r="J35" s="13">
        <f>+'[1]Presupuesto 2021'!I69</f>
        <v>14538795.940000001</v>
      </c>
      <c r="K35" s="13">
        <f>+'[1]Presupuesto 2021'!J69</f>
        <v>2780556.21</v>
      </c>
      <c r="L35" s="13">
        <f>+'[1]Presupuesto 2021'!K69</f>
        <v>6265380.1699999999</v>
      </c>
      <c r="M35" s="13">
        <f>+'[1]Presupuesto 2021'!L69</f>
        <v>8155245.6600000001</v>
      </c>
      <c r="N35" s="13">
        <f>+'[2]Presupuesto 2021'!$M$69</f>
        <v>8155245.6600000001</v>
      </c>
      <c r="O35" s="13">
        <f>+'[2]Presupuesto 2021'!$N$69</f>
        <v>63202</v>
      </c>
      <c r="P35" s="13">
        <f>+'[2]Presupuesto 2021'!$O$69</f>
        <v>0</v>
      </c>
      <c r="Q35" s="13">
        <f>+'[2]Presupuesto 2021'!$Q$69</f>
        <v>1326804.1400000001</v>
      </c>
      <c r="R35" s="9">
        <f t="shared" si="1"/>
        <v>54688159.180000007</v>
      </c>
    </row>
    <row r="36" spans="3:18" x14ac:dyDescent="0.25">
      <c r="C36" s="10" t="s">
        <v>46</v>
      </c>
      <c r="D36" s="28"/>
      <c r="E36" s="28"/>
      <c r="R36" s="9">
        <f t="shared" si="1"/>
        <v>0</v>
      </c>
    </row>
    <row r="37" spans="3:18" x14ac:dyDescent="0.25">
      <c r="C37" s="10" t="s">
        <v>47</v>
      </c>
      <c r="D37" s="27">
        <v>49348782</v>
      </c>
      <c r="E37" s="27">
        <v>49348782</v>
      </c>
      <c r="F37" s="13">
        <f>+'[1]Presupuesto 2021'!E70+'[1]Presupuesto 2021'!E71+'[1]Presupuesto 2021'!E72</f>
        <v>7713031.5099999998</v>
      </c>
      <c r="G37" s="13">
        <f>+'[1]Presupuesto 2021'!F70+'[1]Presupuesto 2021'!F71+'[1]Presupuesto 2021'!F72</f>
        <v>1367957.33</v>
      </c>
      <c r="H37" s="13">
        <f>+'[1]Presupuesto 2021'!G70+'[1]Presupuesto 2021'!G71+'[1]Presupuesto 2021'!G72</f>
        <v>17115452.52</v>
      </c>
      <c r="I37" s="13">
        <f>+'[1]Presupuesto 2021'!H70+'[1]Presupuesto 2021'!H71+'[1]Presupuesto 2021'!H72</f>
        <v>115661.05000000002</v>
      </c>
      <c r="J37" s="13">
        <f>+'[1]Presupuesto 2021'!I70+'[1]Presupuesto 2021'!I71+'[1]Presupuesto 2021'!I72</f>
        <v>856721.77</v>
      </c>
      <c r="K37" s="13">
        <f>+'[1]Presupuesto 2021'!J70+'[1]Presupuesto 2021'!J71+'[1]Presupuesto 2021'!J72</f>
        <v>-402391.21</v>
      </c>
      <c r="L37" s="13">
        <f>+'[1]Presupuesto 2021'!K70+'[1]Presupuesto 2021'!K71+'[1]Presupuesto 2021'!K72</f>
        <v>182699.5</v>
      </c>
      <c r="M37" s="13">
        <f>+'[1]Presupuesto 2021'!L70+'[1]Presupuesto 2021'!L71+'[1]Presupuesto 2021'!L72</f>
        <v>-1198373.8999999999</v>
      </c>
      <c r="N37" s="13">
        <f>+'[2]Presupuesto 2021'!$M$70+'[2]Presupuesto 2021'!$M$71+'[2]Presupuesto 2021'!$M$72</f>
        <v>-1198373.8999999999</v>
      </c>
      <c r="O37" s="13">
        <f>+'[2]Presupuesto 2021'!$N$70+'[2]Presupuesto 2021'!$N$71+'[2]Presupuesto 2021'!$N$72</f>
        <v>-1247795.08</v>
      </c>
      <c r="P37" s="13">
        <f>+'[2]Presupuesto 2021'!$O$70+'[2]Presupuesto 2021'!$O$71+'[2]Presupuesto 2021'!$O$72</f>
        <v>680236.14</v>
      </c>
      <c r="Q37" s="13">
        <f>+'[2]Presupuesto 2021'!$Q$70+'[2]Presupuesto 2021'!$Q$71+'[2]Presupuesto 2021'!$Q$72</f>
        <v>-974090.75999999989</v>
      </c>
      <c r="R37" s="9">
        <f t="shared" si="1"/>
        <v>23010734.970000003</v>
      </c>
    </row>
    <row r="38" spans="3:18" x14ac:dyDescent="0.25">
      <c r="C38" s="6" t="s">
        <v>48</v>
      </c>
      <c r="D38" s="28"/>
      <c r="E38" s="28"/>
      <c r="R38" s="9">
        <f t="shared" si="1"/>
        <v>0</v>
      </c>
    </row>
    <row r="39" spans="3:18" x14ac:dyDescent="0.25">
      <c r="C39" s="10" t="s">
        <v>49</v>
      </c>
      <c r="D39" s="28"/>
      <c r="E39" s="28"/>
      <c r="R39" s="9">
        <f t="shared" si="1"/>
        <v>0</v>
      </c>
    </row>
    <row r="40" spans="3:18" x14ac:dyDescent="0.25">
      <c r="C40" s="10" t="s">
        <v>50</v>
      </c>
      <c r="D40" s="28"/>
      <c r="E40" s="28"/>
      <c r="R40" s="9">
        <f t="shared" si="1"/>
        <v>0</v>
      </c>
    </row>
    <row r="41" spans="3:18" x14ac:dyDescent="0.25">
      <c r="C41" s="10" t="s">
        <v>51</v>
      </c>
      <c r="D41" s="28"/>
      <c r="E41" s="28"/>
      <c r="R41" s="9">
        <f t="shared" si="1"/>
        <v>0</v>
      </c>
    </row>
    <row r="42" spans="3:18" x14ac:dyDescent="0.25">
      <c r="C42" s="10" t="s">
        <v>52</v>
      </c>
      <c r="D42" s="28"/>
      <c r="E42" s="28"/>
      <c r="R42" s="9">
        <f t="shared" si="1"/>
        <v>0</v>
      </c>
    </row>
    <row r="43" spans="3:18" x14ac:dyDescent="0.25">
      <c r="C43" s="10" t="s">
        <v>53</v>
      </c>
      <c r="D43" s="28"/>
      <c r="E43" s="28"/>
      <c r="R43" s="9">
        <f t="shared" si="1"/>
        <v>0</v>
      </c>
    </row>
    <row r="44" spans="3:18" x14ac:dyDescent="0.25">
      <c r="C44" s="10" t="s">
        <v>54</v>
      </c>
      <c r="D44" s="28"/>
      <c r="E44" s="28"/>
      <c r="R44" s="9">
        <f t="shared" si="1"/>
        <v>0</v>
      </c>
    </row>
    <row r="45" spans="3:18" x14ac:dyDescent="0.25">
      <c r="C45" s="10" t="s">
        <v>55</v>
      </c>
      <c r="D45" s="28"/>
      <c r="E45" s="28"/>
      <c r="R45" s="9">
        <f t="shared" si="1"/>
        <v>0</v>
      </c>
    </row>
    <row r="46" spans="3:18" x14ac:dyDescent="0.25">
      <c r="C46" s="10" t="s">
        <v>56</v>
      </c>
      <c r="D46" s="28"/>
      <c r="E46" s="28"/>
      <c r="R46" s="9">
        <f t="shared" si="1"/>
        <v>0</v>
      </c>
    </row>
    <row r="47" spans="3:18" x14ac:dyDescent="0.25">
      <c r="C47" s="6" t="s">
        <v>57</v>
      </c>
      <c r="D47" s="28"/>
      <c r="E47" s="28"/>
      <c r="R47" s="9">
        <f t="shared" si="1"/>
        <v>0</v>
      </c>
    </row>
    <row r="48" spans="3:18" x14ac:dyDescent="0.25">
      <c r="C48" s="10" t="s">
        <v>58</v>
      </c>
      <c r="D48" s="28"/>
      <c r="E48" s="28"/>
      <c r="R48" s="9">
        <f t="shared" si="1"/>
        <v>0</v>
      </c>
    </row>
    <row r="49" spans="3:18" x14ac:dyDescent="0.25">
      <c r="C49" s="10" t="s">
        <v>59</v>
      </c>
      <c r="D49" s="28"/>
      <c r="E49" s="28"/>
      <c r="R49" s="9">
        <f t="shared" si="1"/>
        <v>0</v>
      </c>
    </row>
    <row r="50" spans="3:18" x14ac:dyDescent="0.25">
      <c r="C50" s="10" t="s">
        <v>60</v>
      </c>
      <c r="D50" s="28"/>
      <c r="E50" s="28"/>
      <c r="R50" s="9">
        <f t="shared" si="1"/>
        <v>0</v>
      </c>
    </row>
    <row r="51" spans="3:18" x14ac:dyDescent="0.25">
      <c r="C51" s="10" t="s">
        <v>61</v>
      </c>
      <c r="D51" s="28"/>
      <c r="E51" s="28"/>
      <c r="R51" s="9">
        <f t="shared" si="1"/>
        <v>0</v>
      </c>
    </row>
    <row r="52" spans="3:18" x14ac:dyDescent="0.25">
      <c r="C52" s="10" t="s">
        <v>62</v>
      </c>
      <c r="D52" s="28"/>
      <c r="E52" s="28"/>
      <c r="R52" s="9">
        <f t="shared" si="1"/>
        <v>0</v>
      </c>
    </row>
    <row r="53" spans="3:18" x14ac:dyDescent="0.25">
      <c r="C53" s="10" t="s">
        <v>63</v>
      </c>
      <c r="D53" s="28"/>
      <c r="E53" s="28"/>
      <c r="R53" s="9">
        <f t="shared" si="1"/>
        <v>0</v>
      </c>
    </row>
    <row r="54" spans="3:18" x14ac:dyDescent="0.25">
      <c r="C54" s="6" t="s">
        <v>64</v>
      </c>
      <c r="D54" s="26">
        <f>SUM(D55:D63)</f>
        <v>283001276.63199997</v>
      </c>
      <c r="E54" s="26">
        <f>SUM(E55:E63)</f>
        <v>283001276.63199997</v>
      </c>
      <c r="F54" s="15">
        <f>SUM(F55:F63)</f>
        <v>1075556.6000000001</v>
      </c>
      <c r="G54" s="15">
        <f t="shared" ref="G54:Q54" si="4">SUM(G55:G63)</f>
        <v>54684534.149999999</v>
      </c>
      <c r="H54" s="15">
        <f t="shared" si="4"/>
        <v>27781263.149999999</v>
      </c>
      <c r="I54" s="15">
        <f t="shared" si="4"/>
        <v>104418151.68000001</v>
      </c>
      <c r="J54" s="15">
        <f t="shared" si="4"/>
        <v>841177.55999999982</v>
      </c>
      <c r="K54" s="15">
        <f t="shared" si="4"/>
        <v>-5274033.8999999994</v>
      </c>
      <c r="L54" s="15">
        <f t="shared" si="4"/>
        <v>-1275701.74</v>
      </c>
      <c r="M54" s="15">
        <f t="shared" si="4"/>
        <v>13130719.510000002</v>
      </c>
      <c r="N54" s="15">
        <f t="shared" si="4"/>
        <v>13130719.510000002</v>
      </c>
      <c r="O54" s="15">
        <f t="shared" si="4"/>
        <v>45297497.100000001</v>
      </c>
      <c r="P54" s="15">
        <f t="shared" si="4"/>
        <v>644114.15999999992</v>
      </c>
      <c r="Q54" s="15">
        <f t="shared" si="4"/>
        <v>-43669411.829999998</v>
      </c>
      <c r="R54" s="9">
        <f t="shared" si="1"/>
        <v>210784585.94999999</v>
      </c>
    </row>
    <row r="55" spans="3:18" x14ac:dyDescent="0.25">
      <c r="C55" s="10" t="s">
        <v>65</v>
      </c>
      <c r="D55" s="27">
        <v>64893746.631999999</v>
      </c>
      <c r="E55" s="27">
        <v>64893746.631999999</v>
      </c>
      <c r="F55" s="13">
        <f>+'[1]Presupuesto 2021'!E73+'[1]Presupuesto 2021'!E74</f>
        <v>229745.85</v>
      </c>
      <c r="G55" s="13">
        <f>+'[1]Presupuesto 2021'!F73+'[1]Presupuesto 2021'!F74</f>
        <v>3716020.92</v>
      </c>
      <c r="H55" s="13">
        <f>+'[1]Presupuesto 2021'!G73+'[1]Presupuesto 2021'!G74</f>
        <v>3732432.9099999997</v>
      </c>
      <c r="I55" s="13">
        <f>+'[1]Presupuesto 2021'!H73+'[1]Presupuesto 2021'!H74</f>
        <v>39631353.75</v>
      </c>
      <c r="J55" s="13">
        <f>+'[1]Presupuesto 2021'!I73+'[1]Presupuesto 2021'!I74</f>
        <v>1374020.88</v>
      </c>
      <c r="K55" s="13">
        <f>+'[1]Presupuesto 2021'!J73+'[1]Presupuesto 2021'!J74</f>
        <v>-4244063.6399999997</v>
      </c>
      <c r="L55" s="13">
        <f>+'[1]Presupuesto 2021'!K73+'[1]Presupuesto 2021'!K74</f>
        <v>-1326334.7</v>
      </c>
      <c r="M55" s="13">
        <f>+'[1]Presupuesto 2021'!L73+'[1]Presupuesto 2021'!L74</f>
        <v>2914951.68</v>
      </c>
      <c r="N55" s="13">
        <f>+'[2]Presupuesto 2021'!$M$73+'[2]Presupuesto 2021'!$M$74</f>
        <v>2914951.68</v>
      </c>
      <c r="O55" s="13">
        <f>+'[2]Presupuesto 2021'!$N$73+'[2]Presupuesto 2021'!$N$74</f>
        <v>1359751.71</v>
      </c>
      <c r="P55" s="13">
        <f>+'[2]Presupuesto 2021'!$O$73+'[2]Presupuesto 2021'!$O$74</f>
        <v>289695.95</v>
      </c>
      <c r="Q55" s="13">
        <f>+'[2]Presupuesto 2021'!$Q$73+'[2]Presupuesto 2021'!$Q$74</f>
        <v>-32021100.900000002</v>
      </c>
      <c r="R55" s="9">
        <f t="shared" si="1"/>
        <v>18571426.09</v>
      </c>
    </row>
    <row r="56" spans="3:18" x14ac:dyDescent="0.25">
      <c r="C56" s="10" t="s">
        <v>66</v>
      </c>
      <c r="D56" s="28"/>
      <c r="E56" s="28"/>
      <c r="R56" s="9">
        <f t="shared" si="1"/>
        <v>0</v>
      </c>
    </row>
    <row r="57" spans="3:18" x14ac:dyDescent="0.25">
      <c r="C57" s="10" t="s">
        <v>67</v>
      </c>
      <c r="D57" s="28"/>
      <c r="E57" s="28"/>
      <c r="R57" s="9">
        <f t="shared" si="1"/>
        <v>0</v>
      </c>
    </row>
    <row r="58" spans="3:18" x14ac:dyDescent="0.25">
      <c r="C58" s="10" t="s">
        <v>68</v>
      </c>
      <c r="D58" s="27">
        <v>3300000</v>
      </c>
      <c r="E58" s="27">
        <v>3300000</v>
      </c>
      <c r="R58" s="9">
        <f t="shared" si="1"/>
        <v>0</v>
      </c>
    </row>
    <row r="59" spans="3:18" x14ac:dyDescent="0.25">
      <c r="C59" s="10" t="s">
        <v>69</v>
      </c>
      <c r="D59" s="27">
        <v>72945554</v>
      </c>
      <c r="E59" s="27">
        <v>72945554</v>
      </c>
      <c r="F59" s="13">
        <f>+'[1]Presupuesto 2021'!E76+'[1]Presupuesto 2021'!E77</f>
        <v>845810.75</v>
      </c>
      <c r="G59" s="13">
        <f>+'[1]Presupuesto 2021'!F76+'[1]Presupuesto 2021'!F77</f>
        <v>2351850.16</v>
      </c>
      <c r="H59" s="13">
        <f>+'[1]Presupuesto 2021'!G76+'[1]Presupuesto 2021'!G77</f>
        <v>1138505.92</v>
      </c>
      <c r="I59" s="13">
        <f>+'[1]Presupuesto 2021'!H76+'[1]Presupuesto 2021'!H77</f>
        <v>754579.92</v>
      </c>
      <c r="J59" s="13">
        <f>+'[1]Presupuesto 2021'!I76+'[1]Presupuesto 2021'!I77</f>
        <v>913313.21</v>
      </c>
      <c r="K59" s="13">
        <f>+'[1]Presupuesto 2021'!J76+'[1]Presupuesto 2021'!J77</f>
        <v>0</v>
      </c>
      <c r="L59" s="13">
        <f>+'[1]Presupuesto 2021'!K76+'[1]Presupuesto 2021'!K77</f>
        <v>-0.09</v>
      </c>
      <c r="M59" s="13">
        <f>+'[1]Presupuesto 2021'!L76+'[1]Presupuesto 2021'!L77</f>
        <v>-233333.81</v>
      </c>
      <c r="N59" s="13">
        <f>+'[2]Presupuesto 2021'!$M$76+'[2]Presupuesto 2021'!$M$77</f>
        <v>-233333.81</v>
      </c>
      <c r="O59" s="13">
        <f>+'[2]Presupuesto 2021'!$N$76+'[2]Presupuesto 2021'!$N$77</f>
        <v>112100.15</v>
      </c>
      <c r="P59" s="13">
        <f>+'[2]Presupuesto 2021'!$O$77</f>
        <v>-0.01</v>
      </c>
      <c r="Q59" s="13">
        <f>+'[2]Presupuesto 2021'!$Q$77</f>
        <v>-750600</v>
      </c>
      <c r="R59" s="9">
        <f t="shared" si="1"/>
        <v>4898892.3900000015</v>
      </c>
    </row>
    <row r="60" spans="3:18" x14ac:dyDescent="0.25">
      <c r="C60" s="10" t="s">
        <v>70</v>
      </c>
      <c r="D60" s="28"/>
      <c r="E60" s="28"/>
      <c r="R60" s="9">
        <f t="shared" si="1"/>
        <v>0</v>
      </c>
    </row>
    <row r="61" spans="3:18" x14ac:dyDescent="0.25">
      <c r="C61" s="10" t="s">
        <v>71</v>
      </c>
      <c r="D61" s="28"/>
      <c r="E61" s="28"/>
      <c r="R61" s="9">
        <f t="shared" si="1"/>
        <v>0</v>
      </c>
    </row>
    <row r="62" spans="3:18" x14ac:dyDescent="0.25">
      <c r="C62" s="10" t="s">
        <v>72</v>
      </c>
      <c r="D62" s="27">
        <v>136861976</v>
      </c>
      <c r="E62" s="27">
        <v>136861976</v>
      </c>
      <c r="F62" s="13">
        <f>+'[1]Presupuesto 2021'!E78</f>
        <v>0</v>
      </c>
      <c r="G62" s="13">
        <f>+'[1]Presupuesto 2021'!F78</f>
        <v>48616663.07</v>
      </c>
      <c r="H62" s="13">
        <f>+'[1]Presupuesto 2021'!G78</f>
        <v>22910324.32</v>
      </c>
      <c r="I62" s="13">
        <f>+'[1]Presupuesto 2021'!H78</f>
        <v>64032218.009999998</v>
      </c>
      <c r="J62" s="13">
        <f>+'[1]Presupuesto 2021'!I78</f>
        <v>-1446156.53</v>
      </c>
      <c r="K62" s="13">
        <f>+'[1]Presupuesto 2021'!J78</f>
        <v>0</v>
      </c>
      <c r="L62" s="13">
        <f>+'[1]Presupuesto 2021'!K78</f>
        <v>50633.05</v>
      </c>
      <c r="M62" s="13">
        <f>+'[1]Presupuesto 2021'!L78</f>
        <v>10449101.640000001</v>
      </c>
      <c r="N62" s="13">
        <f>+'[2]Presupuesto 2021'!$M$78</f>
        <v>10449101.640000001</v>
      </c>
      <c r="O62" s="13">
        <f>+'[2]Presupuesto 2021'!$N$78</f>
        <v>43825645.240000002</v>
      </c>
      <c r="P62" s="13">
        <f>+'[2]Presupuesto 2021'!$O$78</f>
        <v>354418.22</v>
      </c>
      <c r="Q62" s="13">
        <f>+'[2]Presupuesto 2021'!$Q$78</f>
        <v>-10897710.93</v>
      </c>
      <c r="R62" s="9">
        <f t="shared" si="1"/>
        <v>188344237.72999999</v>
      </c>
    </row>
    <row r="63" spans="3:18" x14ac:dyDescent="0.25">
      <c r="C63" s="10" t="s">
        <v>73</v>
      </c>
      <c r="D63" s="27">
        <v>5000000</v>
      </c>
      <c r="E63" s="27">
        <v>5000000</v>
      </c>
      <c r="F63" s="13">
        <f>+'[1]Presupuesto 2021'!E79</f>
        <v>0</v>
      </c>
      <c r="G63" s="13">
        <f>+'[1]Presupuesto 2021'!F79</f>
        <v>0</v>
      </c>
      <c r="H63" s="13">
        <f>+'[1]Presupuesto 2021'!G79</f>
        <v>0</v>
      </c>
      <c r="I63" s="13">
        <f>+'[1]Presupuesto 2021'!H79</f>
        <v>0</v>
      </c>
      <c r="J63" s="13">
        <f>+'[1]Presupuesto 2021'!I79</f>
        <v>0</v>
      </c>
      <c r="K63" s="13">
        <f>+'[1]Presupuesto 2021'!J79</f>
        <v>-1029970.26</v>
      </c>
      <c r="L63" s="13">
        <f>+'[1]Presupuesto 2021'!K79</f>
        <v>0</v>
      </c>
      <c r="M63" s="13">
        <f>+'[1]Presupuesto 2021'!L79</f>
        <v>0</v>
      </c>
      <c r="N63" s="13">
        <f>+'[2]Presupuesto 2021'!$M$79</f>
        <v>0</v>
      </c>
      <c r="O63" s="13">
        <f>+'[2]Presupuesto 2021'!$N$79</f>
        <v>0</v>
      </c>
      <c r="P63" s="13">
        <f>+'[2]Presupuesto 2021'!$O$79</f>
        <v>0</v>
      </c>
      <c r="Q63" s="13"/>
      <c r="R63" s="9">
        <f t="shared" si="1"/>
        <v>-1029970.26</v>
      </c>
    </row>
    <row r="64" spans="3:18" x14ac:dyDescent="0.25">
      <c r="C64" s="6" t="s">
        <v>74</v>
      </c>
      <c r="D64" s="26">
        <f>SUM(D65:D68)</f>
        <v>4596279076</v>
      </c>
      <c r="E64" s="26">
        <f>SUM(E65:E68)</f>
        <v>4596279076</v>
      </c>
      <c r="F64" s="15">
        <f>SUM(F65:F71)</f>
        <v>201867647.88999999</v>
      </c>
      <c r="G64" s="15">
        <f t="shared" ref="G64:L64" si="5">SUM(G65:G71)</f>
        <v>295254826.80000001</v>
      </c>
      <c r="H64" s="15">
        <f t="shared" si="5"/>
        <v>442531778.09000003</v>
      </c>
      <c r="I64" s="15">
        <f t="shared" si="5"/>
        <v>1182300337.04</v>
      </c>
      <c r="J64" s="15">
        <f t="shared" si="5"/>
        <v>118835860.37</v>
      </c>
      <c r="K64" s="15">
        <f t="shared" si="5"/>
        <v>-443275935.79000002</v>
      </c>
      <c r="L64" s="15">
        <f t="shared" si="5"/>
        <v>427552726.01999998</v>
      </c>
      <c r="M64" s="15">
        <f t="shared" ref="M64:Q64" si="6">SUM(M65:M76)</f>
        <v>512803626.92999995</v>
      </c>
      <c r="N64" s="15">
        <f t="shared" si="6"/>
        <v>455794333.5</v>
      </c>
      <c r="O64" s="15">
        <f t="shared" si="6"/>
        <v>529242735.4199999</v>
      </c>
      <c r="P64" s="15">
        <f t="shared" si="6"/>
        <v>718099526.88</v>
      </c>
      <c r="Q64" s="15">
        <f t="shared" si="6"/>
        <v>372630514.32999998</v>
      </c>
      <c r="R64" s="9">
        <f t="shared" si="1"/>
        <v>4813637977.4799995</v>
      </c>
    </row>
    <row r="65" spans="3:18" x14ac:dyDescent="0.25">
      <c r="C65" s="10" t="s">
        <v>75</v>
      </c>
      <c r="D65" s="27">
        <v>22358824</v>
      </c>
      <c r="E65" s="27">
        <v>22358824</v>
      </c>
      <c r="F65" s="13">
        <f>+'[1]Presupuesto 2021'!E80</f>
        <v>0</v>
      </c>
      <c r="G65" s="13">
        <f>+'[1]Presupuesto 2021'!F80</f>
        <v>0</v>
      </c>
      <c r="H65" s="13">
        <f>+'[1]Presupuesto 2021'!G80</f>
        <v>3015434.43</v>
      </c>
      <c r="I65" s="13">
        <f>+'[1]Presupuesto 2021'!H80</f>
        <v>503443.15</v>
      </c>
      <c r="J65" s="13">
        <f>+'[1]Presupuesto 2021'!I80</f>
        <v>7802272.5999999996</v>
      </c>
      <c r="K65" s="13">
        <f>+'[1]Presupuesto 2021'!J80</f>
        <v>0</v>
      </c>
      <c r="L65" s="13">
        <f>+'[1]Presupuesto 2021'!K80</f>
        <v>0</v>
      </c>
      <c r="M65" s="13">
        <f>+'[1]Presupuesto 2021'!L80</f>
        <v>-2834665.83</v>
      </c>
      <c r="N65" s="13">
        <f>+'[2]Presupuesto 2021'!$M$80</f>
        <v>0</v>
      </c>
      <c r="O65" s="13">
        <f>+'[2]Presupuesto 2021'!$N$80</f>
        <v>0</v>
      </c>
      <c r="P65" s="13">
        <f>+'[2]Presupuesto 2021'!$O$80</f>
        <v>0</v>
      </c>
      <c r="Q65" s="13"/>
      <c r="R65" s="9">
        <f t="shared" si="1"/>
        <v>8486484.3499999996</v>
      </c>
    </row>
    <row r="66" spans="3:18" x14ac:dyDescent="0.25">
      <c r="C66" s="10" t="s">
        <v>76</v>
      </c>
      <c r="D66" s="27">
        <v>4573920252</v>
      </c>
      <c r="E66" s="27">
        <v>4573920252</v>
      </c>
      <c r="F66" s="13">
        <f>+'[1]Presupuesto 2021'!E81+'[1]Presupuesto 2021'!E82</f>
        <v>201867647.88999999</v>
      </c>
      <c r="G66" s="13">
        <f>+'[1]Presupuesto 2021'!F81+'[1]Presupuesto 2021'!F82</f>
        <v>295254826.80000001</v>
      </c>
      <c r="H66" s="13">
        <f>+'[1]Presupuesto 2021'!G81+'[1]Presupuesto 2021'!G82</f>
        <v>439516343.66000003</v>
      </c>
      <c r="I66" s="13">
        <f>+'[1]Presupuesto 2021'!H81+'[1]Presupuesto 2021'!H82</f>
        <v>1181796893.8899999</v>
      </c>
      <c r="J66" s="13">
        <f>+'[1]Presupuesto 2021'!I81+'[1]Presupuesto 2021'!I82</f>
        <v>111033587.77000001</v>
      </c>
      <c r="K66" s="13">
        <f>+'[1]Presupuesto 2021'!J81+'[1]Presupuesto 2021'!J82</f>
        <v>-443275935.79000002</v>
      </c>
      <c r="L66" s="13">
        <f>+'[1]Presupuesto 2021'!K81+'[1]Presupuesto 2021'!K82</f>
        <v>427552726.01999998</v>
      </c>
      <c r="M66" s="13">
        <f>+'[1]Presupuesto 2021'!L81+'[1]Presupuesto 2021'!L82</f>
        <v>38655623.420000002</v>
      </c>
      <c r="N66" s="13">
        <f>+'[2]Presupuesto 2021'!$M$81+'[2]Presupuesto 2021'!$M$82</f>
        <v>38655623.359999999</v>
      </c>
      <c r="O66" s="13">
        <f>+'[2]Presupuesto 2021'!$N$81+'[2]Presupuesto 2021'!$N$82</f>
        <v>160220374.19999999</v>
      </c>
      <c r="P66" s="13">
        <f>+'[2]Presupuesto 2021'!$O$81+'[2]Presupuesto 2021'!$O$82</f>
        <v>328170111.57999998</v>
      </c>
      <c r="Q66" s="13">
        <f>+'[2]Presupuesto 2021'!$Q$81+'[2]Presupuesto 2021'!$Q$82</f>
        <v>-2048430.9100000001</v>
      </c>
      <c r="R66" s="9">
        <f t="shared" si="1"/>
        <v>2777399391.8899999</v>
      </c>
    </row>
    <row r="67" spans="3:18" x14ac:dyDescent="0.25">
      <c r="C67" s="10" t="s">
        <v>77</v>
      </c>
      <c r="D67" s="11"/>
      <c r="E67" s="11"/>
      <c r="R67" s="9">
        <f t="shared" si="1"/>
        <v>0</v>
      </c>
    </row>
    <row r="68" spans="3:18" x14ac:dyDescent="0.25">
      <c r="C68" s="10" t="s">
        <v>78</v>
      </c>
      <c r="D68" s="11"/>
      <c r="E68" s="11"/>
      <c r="R68" s="9">
        <f t="shared" si="1"/>
        <v>0</v>
      </c>
    </row>
    <row r="69" spans="3:18" x14ac:dyDescent="0.25">
      <c r="C69" s="6" t="s">
        <v>79</v>
      </c>
      <c r="D69" s="7"/>
      <c r="E69" s="7"/>
      <c r="R69" s="9">
        <f t="shared" si="1"/>
        <v>0</v>
      </c>
    </row>
    <row r="70" spans="3:18" x14ac:dyDescent="0.25">
      <c r="C70" s="10" t="s">
        <v>80</v>
      </c>
      <c r="D70" s="11"/>
      <c r="E70" s="11"/>
      <c r="R70" s="9">
        <f t="shared" si="1"/>
        <v>0</v>
      </c>
    </row>
    <row r="71" spans="3:18" x14ac:dyDescent="0.25">
      <c r="C71" s="10" t="s">
        <v>81</v>
      </c>
      <c r="D71" s="11"/>
      <c r="E71" s="11"/>
      <c r="R71" s="9">
        <f t="shared" si="1"/>
        <v>0</v>
      </c>
    </row>
    <row r="72" spans="3:18" x14ac:dyDescent="0.25">
      <c r="C72" s="6" t="s">
        <v>82</v>
      </c>
      <c r="D72" s="30">
        <f>SUM(D73:D75)</f>
        <v>184408000</v>
      </c>
      <c r="E72" s="30">
        <f>SUM(E73:E75)</f>
        <v>184408000</v>
      </c>
      <c r="F72" s="15">
        <f>SUM(F73:F76)</f>
        <v>192436777.33000001</v>
      </c>
      <c r="G72" s="15">
        <f t="shared" ref="G72:Q72" si="7">SUM(G73:G76)</f>
        <v>202549652.43000001</v>
      </c>
      <c r="H72" s="15">
        <f t="shared" si="7"/>
        <v>220764501.93000001</v>
      </c>
      <c r="I72" s="15">
        <f t="shared" si="7"/>
        <v>214859109.87</v>
      </c>
      <c r="J72" s="15">
        <f t="shared" si="7"/>
        <v>202373473.23000002</v>
      </c>
      <c r="K72" s="15">
        <f t="shared" si="7"/>
        <v>208967026.34999999</v>
      </c>
      <c r="L72" s="15">
        <f t="shared" si="7"/>
        <v>221676961.75</v>
      </c>
      <c r="M72" s="15">
        <f t="shared" si="7"/>
        <v>238491334.66999999</v>
      </c>
      <c r="N72" s="15">
        <f t="shared" si="7"/>
        <v>208569355.06999999</v>
      </c>
      <c r="O72" s="15">
        <f t="shared" si="7"/>
        <v>184511180.60999998</v>
      </c>
      <c r="P72" s="15">
        <f t="shared" si="7"/>
        <v>194964707.64999998</v>
      </c>
      <c r="Q72" s="15">
        <f t="shared" si="7"/>
        <v>187339472.62</v>
      </c>
      <c r="R72" s="9">
        <f t="shared" si="1"/>
        <v>2477503553.5099998</v>
      </c>
    </row>
    <row r="73" spans="3:18" x14ac:dyDescent="0.25">
      <c r="C73" s="10" t="s">
        <v>83</v>
      </c>
      <c r="D73" s="28"/>
      <c r="E73" s="28"/>
      <c r="F73" s="9">
        <v>181420072.18000001</v>
      </c>
      <c r="G73" s="9">
        <v>189389077.93000001</v>
      </c>
      <c r="H73" s="9">
        <v>205358697.68000001</v>
      </c>
      <c r="I73" s="9">
        <v>206783274.44</v>
      </c>
      <c r="J73" s="9">
        <v>189569185.59</v>
      </c>
      <c r="K73" s="9">
        <v>194920152.12</v>
      </c>
      <c r="L73" s="13">
        <f>+'[1]P3 Ejecución '!I72</f>
        <v>203272558.53</v>
      </c>
      <c r="M73" s="13">
        <v>224600751.03999999</v>
      </c>
      <c r="N73" s="17">
        <v>190305626.31999999</v>
      </c>
      <c r="O73" s="17">
        <v>167893173.53999999</v>
      </c>
      <c r="P73" s="12">
        <v>167893173.53999999</v>
      </c>
      <c r="Q73" s="12">
        <v>165416555.47999999</v>
      </c>
      <c r="R73" s="9">
        <f t="shared" si="1"/>
        <v>2286822298.3899999</v>
      </c>
    </row>
    <row r="74" spans="3:18" x14ac:dyDescent="0.25">
      <c r="C74" s="10" t="s">
        <v>84</v>
      </c>
      <c r="D74" s="28"/>
      <c r="E74" s="28"/>
      <c r="F74" s="9"/>
      <c r="G74" s="9"/>
      <c r="H74" s="9"/>
      <c r="I74" s="9"/>
      <c r="J74" s="9"/>
      <c r="K74" s="9"/>
      <c r="R74" s="9">
        <f t="shared" si="1"/>
        <v>0</v>
      </c>
    </row>
    <row r="75" spans="3:18" x14ac:dyDescent="0.25">
      <c r="C75" s="10" t="s">
        <v>98</v>
      </c>
      <c r="D75" s="27">
        <v>184408000</v>
      </c>
      <c r="E75" s="27">
        <v>184408000</v>
      </c>
      <c r="F75" s="9"/>
      <c r="G75" s="9"/>
      <c r="H75" s="9"/>
      <c r="I75" s="9"/>
      <c r="J75" s="9"/>
      <c r="K75" s="9"/>
      <c r="R75" s="9">
        <f t="shared" si="1"/>
        <v>0</v>
      </c>
    </row>
    <row r="76" spans="3:18" x14ac:dyDescent="0.25">
      <c r="C76" s="10" t="s">
        <v>85</v>
      </c>
      <c r="D76" s="11"/>
      <c r="E76" s="11"/>
      <c r="F76" s="9">
        <v>11016705.15</v>
      </c>
      <c r="G76" s="9">
        <v>13160574.5</v>
      </c>
      <c r="H76" s="9">
        <v>15405804.25</v>
      </c>
      <c r="I76" s="9">
        <v>8075835.4299999997</v>
      </c>
      <c r="J76" s="9">
        <v>12804287.640000001</v>
      </c>
      <c r="K76" s="9">
        <v>14046874.23</v>
      </c>
      <c r="L76" s="13">
        <f>+'[1]P3 Ejecución '!I74</f>
        <v>18404403.219999999</v>
      </c>
      <c r="M76" s="17">
        <v>13890583.630000001</v>
      </c>
      <c r="N76" s="17">
        <v>18263728.75</v>
      </c>
      <c r="O76" s="17">
        <v>16618007.07</v>
      </c>
      <c r="P76" s="12">
        <v>27071534.109999999</v>
      </c>
      <c r="Q76" s="12">
        <v>21922917.140000001</v>
      </c>
      <c r="R76" s="9">
        <f t="shared" si="1"/>
        <v>190681255.12</v>
      </c>
    </row>
    <row r="77" spans="3:18" x14ac:dyDescent="0.25">
      <c r="C77" s="3" t="s">
        <v>86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7"/>
      <c r="Q77" s="7"/>
      <c r="R77" s="9">
        <f t="shared" ref="R77:R85" si="8">SUM(F77:Q77)</f>
        <v>0</v>
      </c>
    </row>
    <row r="78" spans="3:18" x14ac:dyDescent="0.25">
      <c r="C78" s="6" t="s">
        <v>87</v>
      </c>
      <c r="D78" s="7"/>
      <c r="E78" s="7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9">
        <f t="shared" si="8"/>
        <v>0</v>
      </c>
    </row>
    <row r="79" spans="3:18" x14ac:dyDescent="0.25">
      <c r="C79" s="10" t="s">
        <v>88</v>
      </c>
      <c r="D79" s="11"/>
      <c r="E79" s="11"/>
      <c r="R79" s="9">
        <f t="shared" si="8"/>
        <v>0</v>
      </c>
    </row>
    <row r="80" spans="3:18" x14ac:dyDescent="0.25">
      <c r="C80" s="10" t="s">
        <v>89</v>
      </c>
      <c r="D80" s="11"/>
      <c r="E80" s="11"/>
      <c r="R80" s="9">
        <f t="shared" si="8"/>
        <v>0</v>
      </c>
    </row>
    <row r="81" spans="3:18" x14ac:dyDescent="0.25">
      <c r="C81" s="6" t="s">
        <v>90</v>
      </c>
      <c r="D81" s="7"/>
      <c r="E81" s="7"/>
      <c r="F81" s="18">
        <f>SUM(F82:F83)</f>
        <v>107189143498</v>
      </c>
      <c r="G81" s="18">
        <f t="shared" ref="G81:Q81" si="9">SUM(G82:G83)</f>
        <v>108731815471.48</v>
      </c>
      <c r="H81" s="18">
        <f t="shared" si="9"/>
        <v>108829957343.20999</v>
      </c>
      <c r="I81" s="18">
        <f t="shared" si="9"/>
        <v>109564054628.33</v>
      </c>
      <c r="J81" s="18">
        <f t="shared" si="9"/>
        <v>111158026640.55</v>
      </c>
      <c r="K81" s="18">
        <f t="shared" si="9"/>
        <v>112472007648.78</v>
      </c>
      <c r="L81" s="18">
        <f t="shared" si="9"/>
        <v>113979439095.61</v>
      </c>
      <c r="M81" s="18">
        <f t="shared" si="9"/>
        <v>104631848827.48999</v>
      </c>
      <c r="N81" s="18">
        <f t="shared" si="9"/>
        <v>98491635953.380005</v>
      </c>
      <c r="O81" s="18">
        <f t="shared" si="9"/>
        <v>100257591372.98999</v>
      </c>
      <c r="P81" s="18">
        <f t="shared" si="9"/>
        <v>102176554093.33</v>
      </c>
      <c r="Q81" s="18">
        <f t="shared" si="9"/>
        <v>102418832517.39999</v>
      </c>
      <c r="R81" s="9">
        <f t="shared" si="8"/>
        <v>1279900907090.5498</v>
      </c>
    </row>
    <row r="82" spans="3:18" x14ac:dyDescent="0.25">
      <c r="C82" s="10" t="s">
        <v>91</v>
      </c>
      <c r="D82" s="11"/>
      <c r="E82" s="11"/>
      <c r="F82" s="9">
        <v>63451451176.230003</v>
      </c>
      <c r="G82" s="9">
        <v>64283196676.139999</v>
      </c>
      <c r="H82" s="9">
        <v>64258926980.389999</v>
      </c>
      <c r="I82" s="9">
        <v>64775909645.580002</v>
      </c>
      <c r="J82" s="9">
        <v>65997446450.830002</v>
      </c>
      <c r="K82" s="9">
        <v>66857494646.089996</v>
      </c>
      <c r="L82" s="13">
        <f>+'[1]P3 Ejecución '!I80</f>
        <v>67933198990.599998</v>
      </c>
      <c r="M82" s="17">
        <v>63202904554.93</v>
      </c>
      <c r="N82" s="12">
        <v>62326689524.330002</v>
      </c>
      <c r="O82" s="12">
        <v>62397065417.209999</v>
      </c>
      <c r="P82" s="12">
        <v>62437245553.400002</v>
      </c>
      <c r="Q82" s="12">
        <v>58621692374.410004</v>
      </c>
      <c r="R82" s="9">
        <f t="shared" si="8"/>
        <v>766543221990.14001</v>
      </c>
    </row>
    <row r="83" spans="3:18" x14ac:dyDescent="0.25">
      <c r="C83" s="10" t="s">
        <v>92</v>
      </c>
      <c r="D83" s="11"/>
      <c r="E83" s="11"/>
      <c r="F83" s="9">
        <v>43737692321.769997</v>
      </c>
      <c r="G83" s="9">
        <v>44448618795.339996</v>
      </c>
      <c r="H83" s="9">
        <v>44571030362.82</v>
      </c>
      <c r="I83" s="9">
        <v>44788144982.75</v>
      </c>
      <c r="J83" s="9">
        <v>45160580189.720001</v>
      </c>
      <c r="K83" s="9">
        <v>45614513002.690002</v>
      </c>
      <c r="L83" s="13">
        <f>+'[1]P3 Ejecución '!I81</f>
        <v>46046240105.010002</v>
      </c>
      <c r="M83" s="17">
        <v>41428944272.559998</v>
      </c>
      <c r="N83" s="12">
        <v>36164946429.050003</v>
      </c>
      <c r="O83" s="12">
        <v>37860525955.779999</v>
      </c>
      <c r="P83" s="12">
        <v>39739308539.93</v>
      </c>
      <c r="Q83" s="12">
        <v>43797140142.989998</v>
      </c>
      <c r="R83" s="9">
        <f t="shared" si="8"/>
        <v>513357685100.40997</v>
      </c>
    </row>
    <row r="84" spans="3:18" x14ac:dyDescent="0.25">
      <c r="C84" s="6" t="s">
        <v>93</v>
      </c>
      <c r="D84" s="7"/>
      <c r="E84" s="7"/>
      <c r="R84" s="9">
        <f t="shared" si="8"/>
        <v>0</v>
      </c>
    </row>
    <row r="85" spans="3:18" x14ac:dyDescent="0.25">
      <c r="C85" s="10" t="s">
        <v>94</v>
      </c>
      <c r="D85" s="11"/>
      <c r="E85" s="11"/>
      <c r="R85" s="9">
        <f t="shared" si="8"/>
        <v>0</v>
      </c>
    </row>
    <row r="86" spans="3:18" x14ac:dyDescent="0.25">
      <c r="C86" s="19" t="s">
        <v>95</v>
      </c>
      <c r="D86" s="20">
        <f>+D64+D54+D28+D18+D12+D72</f>
        <v>48862832051.377632</v>
      </c>
      <c r="E86" s="20">
        <f>+E64+E54+E28+E18+E12+E72</f>
        <v>48862832051.377632</v>
      </c>
      <c r="F86" s="20">
        <f>+F81+F72+F64+F54+F28+F18+F12</f>
        <v>110913034341.19</v>
      </c>
      <c r="G86" s="20">
        <f>+G81+G72+G64+G54+G28+G18+G12</f>
        <v>112266153514.38527</v>
      </c>
      <c r="H86" s="20">
        <f t="shared" ref="H86:Q86" si="10">+H81+H72+H64+H54+H28+H18+H12</f>
        <v>112524929175.16174</v>
      </c>
      <c r="I86" s="20">
        <f t="shared" si="10"/>
        <v>114326375416.86047</v>
      </c>
      <c r="J86" s="20">
        <f t="shared" si="10"/>
        <v>114609403125.12</v>
      </c>
      <c r="K86" s="20">
        <f t="shared" si="10"/>
        <v>116262044571.0706</v>
      </c>
      <c r="L86" s="20">
        <f t="shared" si="10"/>
        <v>117128083949.28</v>
      </c>
      <c r="M86" s="20">
        <f t="shared" si="10"/>
        <v>109017279186.50996</v>
      </c>
      <c r="N86" s="20">
        <f t="shared" si="10"/>
        <v>102827672110.82999</v>
      </c>
      <c r="O86" s="20">
        <f t="shared" si="10"/>
        <v>104204135021.25999</v>
      </c>
      <c r="P86" s="20">
        <f t="shared" si="10"/>
        <v>106123915628.56499</v>
      </c>
      <c r="Q86" s="20">
        <f t="shared" si="10"/>
        <v>104470141612.01999</v>
      </c>
      <c r="R86" s="20">
        <f t="shared" ref="R86" si="11">+R81+R72+R64+R54+R28+R18+R12</f>
        <v>1324673167652.2527</v>
      </c>
    </row>
    <row r="87" spans="3:18" ht="26.25" x14ac:dyDescent="0.25">
      <c r="C87" s="21" t="s">
        <v>96</v>
      </c>
      <c r="D87" s="22"/>
      <c r="E87" s="23"/>
      <c r="F87" s="23"/>
    </row>
    <row r="88" spans="3:18" ht="15.75" x14ac:dyDescent="0.25">
      <c r="C88" s="22" t="s">
        <v>97</v>
      </c>
      <c r="D88" s="22"/>
      <c r="E88" s="24"/>
      <c r="F88" s="25"/>
    </row>
  </sheetData>
  <mergeCells count="9">
    <mergeCell ref="C9:C10"/>
    <mergeCell ref="D9:D10"/>
    <mergeCell ref="E9:E10"/>
    <mergeCell ref="F9:R9"/>
    <mergeCell ref="C3:R3"/>
    <mergeCell ref="C4:R4"/>
    <mergeCell ref="C5:R5"/>
    <mergeCell ref="C6:R6"/>
    <mergeCell ref="C7:R7"/>
  </mergeCells>
  <pageMargins left="0.70866141732283472" right="0.70866141732283472" top="0.74803149606299213" bottom="0.74803149606299213" header="0.31496062992125984" footer="0.31496062992125984"/>
  <pageSetup paperSize="9" scale="2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Alinor Trinidad Acosta Peralta</dc:creator>
  <cp:lastModifiedBy>Alinor Trinidad Acosta Peralta</cp:lastModifiedBy>
  <cp:lastPrinted>2022-02-18T20:31:21Z</cp:lastPrinted>
  <dcterms:created xsi:type="dcterms:W3CDTF">2022-01-17T20:38:26Z</dcterms:created>
  <dcterms:modified xsi:type="dcterms:W3CDTF">2022-02-18T20:34:08Z</dcterms:modified>
</cp:coreProperties>
</file>