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94"/>
  </bookViews>
  <sheets>
    <sheet name="Auditoría" sheetId="2" r:id="rId1"/>
    <sheet name="Comercial" sheetId="3" r:id="rId2"/>
    <sheet name="Comercial Sectores" sheetId="4" r:id="rId3"/>
    <sheet name="Compra de Energía" sheetId="5" r:id="rId4"/>
    <sheet name="Com. Estratégica" sheetId="6" r:id="rId5"/>
    <sheet name="Distribución" sheetId="7" r:id="rId6"/>
    <sheet name="Finanzas" sheetId="8" r:id="rId7"/>
    <sheet name="Gestión Humana" sheetId="9" r:id="rId8"/>
    <sheet name="Gstión Social y Ser. Generales" sheetId="10" r:id="rId9"/>
    <sheet name="Grandes Clientes" sheetId="11" r:id="rId10"/>
    <sheet name="Logística" sheetId="12" r:id="rId11"/>
    <sheet name="Proyectos Financiados" sheetId="13" r:id="rId12"/>
    <sheet name="Reducción Pérdidas" sheetId="14" r:id="rId13"/>
    <sheet name="Seguridad Física" sheetId="15" r:id="rId14"/>
    <sheet name="Servicios Jurídicos" sheetId="16" r:id="rId15"/>
    <sheet name="OAI" sheetId="17" r:id="rId16"/>
    <sheet name="Planificación" sheetId="19" r:id="rId17"/>
    <sheet name="Tecnología"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_CMI1">'[5]Reglas || Tablas  ||  Controles'!$J$5</definedName>
    <definedName name="_CMI10">'[5]Reglas || Tablas  ||  Controles'!$J$15</definedName>
    <definedName name="_CMI11">'[5]Reglas || Tablas  ||  Controles'!$J$16</definedName>
    <definedName name="_CMI12">'[5]Reglas || Tablas  ||  Controles'!$J$17</definedName>
    <definedName name="_CMI13">'[5]Reglas || Tablas  ||  Controles'!$J$18</definedName>
    <definedName name="_CMI14">'[5]Reglas || Tablas  ||  Controles'!$J$19</definedName>
    <definedName name="_CMI15">'[5]Reglas || Tablas  ||  Controles'!$J$20</definedName>
    <definedName name="_CMI2">'[5]Reglas || Tablas  ||  Controles'!$J$6</definedName>
    <definedName name="_CMI3">'[5]Reglas || Tablas  ||  Controles'!$J$7</definedName>
    <definedName name="_CMI4">'[5]Reglas || Tablas  ||  Controles'!$J$9</definedName>
    <definedName name="_CMI5">'[5]Reglas || Tablas  ||  Controles'!$J$10</definedName>
    <definedName name="_CMI6">'[5]Reglas || Tablas  ||  Controles'!$J$11</definedName>
    <definedName name="_CMI9">'[5]Reglas || Tablas  ||  Controles'!$J$14</definedName>
    <definedName name="_xlnm._FilterDatabase" localSheetId="0" hidden="1">Auditoría!$A$7:$AX$46</definedName>
    <definedName name="_xlnm._FilterDatabase" localSheetId="4" hidden="1">'Com. Estratégica'!$B$7:$AH$8</definedName>
    <definedName name="_xlnm._FilterDatabase" localSheetId="1" hidden="1">Comercial!$B$6:$AG$77</definedName>
    <definedName name="_xlnm._FilterDatabase" localSheetId="2" hidden="1">'Comercial Sectores'!$B$7:$AG$175</definedName>
    <definedName name="_xlnm._FilterDatabase" localSheetId="3" hidden="1">'Compra de Energía'!$A$7:$AO$20</definedName>
    <definedName name="_xlnm._FilterDatabase" localSheetId="5" hidden="1">Distribución!$B$3:$AG$105</definedName>
    <definedName name="_xlnm._FilterDatabase" localSheetId="6" hidden="1">Finanzas!$B$6:$AF$39</definedName>
    <definedName name="_xlnm._FilterDatabase" localSheetId="7" hidden="1">'Gestión Humana'!$B$6:$AG$88</definedName>
    <definedName name="_xlnm._FilterDatabase" localSheetId="9" hidden="1">'Grandes Clientes'!$B$6:$AG$7</definedName>
    <definedName name="_xlnm._FilterDatabase" localSheetId="8" hidden="1">'Gstión Social y Ser. Generales'!$B$6:$AG$158</definedName>
    <definedName name="_xlnm._FilterDatabase" localSheetId="10" hidden="1">Logística!$B$6:$AG$68</definedName>
    <definedName name="_xlnm._FilterDatabase" localSheetId="15" hidden="1">OAI!$A$7:$AM$15</definedName>
    <definedName name="_xlnm._FilterDatabase" localSheetId="16" hidden="1">Planificación!$A$7:$BB$107</definedName>
    <definedName name="_xlnm._FilterDatabase" localSheetId="11" hidden="1">'Proyectos Financiados'!$A$6:$AM$72</definedName>
    <definedName name="_xlnm._FilterDatabase" localSheetId="12" hidden="1">'Reducción Pérdidas'!$A$7:$AN$56</definedName>
    <definedName name="_xlnm._FilterDatabase" localSheetId="13" hidden="1">'Seguridad Física'!$A$7:$AM$16</definedName>
    <definedName name="_xlnm._FilterDatabase" localSheetId="14" hidden="1">'Servicios Jurídicos'!$B$6:$AF$7</definedName>
    <definedName name="_xlnm._FilterDatabase" localSheetId="17" hidden="1">Tecnología!$B$6:$AG$104</definedName>
    <definedName name="_Toc339577478" localSheetId="0">Auditoría!#REF!</definedName>
    <definedName name="_Toc339577478" localSheetId="4">'Com. Estratégica'!#REF!</definedName>
    <definedName name="_Toc339577478" localSheetId="1">Comercial!#REF!</definedName>
    <definedName name="_Toc339577478" localSheetId="2">'Comercial Sectores'!#REF!</definedName>
    <definedName name="_Toc339577478" localSheetId="3">'Compra de Energía'!#REF!</definedName>
    <definedName name="_Toc339577478" localSheetId="6">Finanzas!#REF!</definedName>
    <definedName name="_Toc339577478" localSheetId="7">'Gestión Humana'!#REF!</definedName>
    <definedName name="_Toc339577478" localSheetId="9">'Grandes Clientes'!#REF!</definedName>
    <definedName name="_Toc339577478" localSheetId="8">'Gstión Social y Ser. Generales'!#REF!</definedName>
    <definedName name="_Toc339577478" localSheetId="10">Logística!#REF!</definedName>
    <definedName name="_Toc339577478" localSheetId="15">OAI!#REF!</definedName>
    <definedName name="_Toc339577478" localSheetId="16">Planificación!#REF!</definedName>
    <definedName name="_Toc339577478" localSheetId="11">'Proyectos Financiados'!#REF!</definedName>
    <definedName name="_Toc339577478" localSheetId="12">'Reducción Pérdidas'!#REF!</definedName>
    <definedName name="_Toc339577478" localSheetId="13">'Seguridad Física'!#REF!</definedName>
    <definedName name="_Toc339577478" localSheetId="14">'Servicios Jurídicos'!#REF!</definedName>
    <definedName name="_Toc339577478" localSheetId="17">Tecnología!#REF!</definedName>
    <definedName name="a">'[5]Reglas || Tablas  ||  Controles'!#REF!</definedName>
    <definedName name="_xlnm.Print_Area" localSheetId="0">Auditoría!$A$1:$AP$45</definedName>
    <definedName name="_xlnm.Print_Area" localSheetId="4">'Com. Estratégica'!$A$1:$AH$29</definedName>
    <definedName name="_xlnm.Print_Area" localSheetId="1">Comercial!$A$1:$AG$7</definedName>
    <definedName name="_xlnm.Print_Area" localSheetId="2">'Comercial Sectores'!$B$1:$AG$25</definedName>
    <definedName name="_xlnm.Print_Area" localSheetId="3">'Compra de Energía'!$A$1:$AG$14</definedName>
    <definedName name="_xlnm.Print_Area" localSheetId="6">Finanzas!$B$6:$AG$39</definedName>
    <definedName name="_xlnm.Print_Area" localSheetId="7">'Gestión Humana'!$A$1:$AG$76</definedName>
    <definedName name="_xlnm.Print_Area" localSheetId="9">'Grandes Clientes'!$A$1:$AG$7</definedName>
    <definedName name="_xlnm.Print_Area" localSheetId="8">'Gstión Social y Ser. Generales'!$A$1:$AG$20</definedName>
    <definedName name="_xlnm.Print_Area" localSheetId="10">Logística!$A$1:$AG$25</definedName>
    <definedName name="_xlnm.Print_Area" localSheetId="15">OAI!$A$1:$AE$15</definedName>
    <definedName name="_xlnm.Print_Area" localSheetId="16">Planificación!$A$1:$AT$7</definedName>
    <definedName name="_xlnm.Print_Area" localSheetId="11">'Proyectos Financiados'!$A$1:$AE$33</definedName>
    <definedName name="_xlnm.Print_Area" localSheetId="12">'Reducción Pérdidas'!$A$1:$AF$53</definedName>
    <definedName name="_xlnm.Print_Area" localSheetId="13">'Seguridad Física'!$A$1:$AE$15</definedName>
    <definedName name="_xlnm.Print_Area" localSheetId="14">'Servicios Jurídicos'!$B$1:$AF$25</definedName>
    <definedName name="_xlnm.Print_Area" localSheetId="17">Tecnología!$A$1:$AG$33</definedName>
    <definedName name="CMP">'[5]Reglas || Tablas  ||  Controles'!$E$5:$E$8</definedName>
    <definedName name="Facturación" localSheetId="4">#REF!</definedName>
    <definedName name="Facturación" localSheetId="1">#REF!</definedName>
    <definedName name="Facturación" localSheetId="2">#REF!</definedName>
    <definedName name="Facturación" localSheetId="5">#REF!</definedName>
    <definedName name="Facturación" localSheetId="6">#REF!</definedName>
    <definedName name="Facturación" localSheetId="9">#REF!</definedName>
    <definedName name="Facturación" localSheetId="8">#REF!</definedName>
    <definedName name="Facturación" localSheetId="10">#REF!</definedName>
    <definedName name="Facturación" localSheetId="15">#REF!</definedName>
    <definedName name="Facturación" localSheetId="16">#REF!</definedName>
    <definedName name="Facturación" localSheetId="13">#REF!</definedName>
    <definedName name="Facturación" localSheetId="14">#REF!</definedName>
    <definedName name="Facturación">#REF!</definedName>
    <definedName name="formato">'[5]Reglas || Tablas  ||  Controles'!$E$26:$E$28</definedName>
    <definedName name="FR">'[5]Reglas || Tablas  ||  Controles'!$E$20:$E$23</definedName>
    <definedName name="fsdfs...">#REF!</definedName>
    <definedName name="hola">[5]Empleados!#REF!</definedName>
    <definedName name="OIEO">'[5]Reglas || Tablas  ||  Controles'!$C$9</definedName>
    <definedName name="PERIODOS" localSheetId="4">#REF!</definedName>
    <definedName name="PERIODOS" localSheetId="1">#REF!</definedName>
    <definedName name="PERIODOS" localSheetId="2">#REF!</definedName>
    <definedName name="PERIODOS" localSheetId="5">#REF!</definedName>
    <definedName name="PERIODOS" localSheetId="6">#REF!</definedName>
    <definedName name="PERIODOS" localSheetId="9">#REF!</definedName>
    <definedName name="PERIODOS" localSheetId="8">#REF!</definedName>
    <definedName name="PERIODOS" localSheetId="10">#REF!</definedName>
    <definedName name="PERIODOS" localSheetId="15">#REF!</definedName>
    <definedName name="PERIODOS" localSheetId="16">#REF!</definedName>
    <definedName name="PERIODOS" localSheetId="13">#REF!</definedName>
    <definedName name="PERIODOS" localSheetId="14">#REF!</definedName>
    <definedName name="PERIODOS">#REF!</definedName>
    <definedName name="RNI" localSheetId="4">#REF!</definedName>
    <definedName name="RNI" localSheetId="1">#REF!</definedName>
    <definedName name="RNI" localSheetId="2">#REF!</definedName>
    <definedName name="RNI" localSheetId="5">#REF!</definedName>
    <definedName name="RNI" localSheetId="6">#REF!</definedName>
    <definedName name="RNI" localSheetId="9">#REF!</definedName>
    <definedName name="RNI" localSheetId="8">#REF!</definedName>
    <definedName name="RNI" localSheetId="10">#REF!</definedName>
    <definedName name="RNI" localSheetId="15">#REF!</definedName>
    <definedName name="RNI" localSheetId="16">#REF!</definedName>
    <definedName name="RNI" localSheetId="13">#REF!</definedName>
    <definedName name="RNI" localSheetId="14">#REF!</definedName>
    <definedName name="RNI">#REF!</definedName>
    <definedName name="SIEI" localSheetId="1">'[5]Reglas || Tablas  ||  Controles'!#REF!</definedName>
    <definedName name="SIEI" localSheetId="2">'[5]Reglas || Tablas  ||  Controles'!#REF!</definedName>
    <definedName name="SIEI" localSheetId="5">'[5]Reglas || Tablas  ||  Controles'!#REF!</definedName>
    <definedName name="SIEI" localSheetId="10">'[5]Reglas || Tablas  ||  Controles'!#REF!</definedName>
    <definedName name="SIEI" localSheetId="15">'[5]Reglas || Tablas  ||  Controles'!#REF!</definedName>
    <definedName name="SIEI" localSheetId="16">'[5]Reglas || Tablas  ||  Controles'!#REF!</definedName>
    <definedName name="SIEI" localSheetId="13">'[5]Reglas || Tablas  ||  Controles'!#REF!</definedName>
    <definedName name="SIEI" localSheetId="14">'[5]Reglas || Tablas  ||  Controles'!#REF!</definedName>
    <definedName name="SIEI">'[5]Reglas || Tablas  ||  Controles'!#REF!</definedName>
    <definedName name="SIEO" localSheetId="1">'[5]Reglas || Tablas  ||  Controles'!#REF!</definedName>
    <definedName name="SIEO" localSheetId="2">'[5]Reglas || Tablas  ||  Controles'!#REF!</definedName>
    <definedName name="SIEO" localSheetId="5">'[5]Reglas || Tablas  ||  Controles'!#REF!</definedName>
    <definedName name="SIEO" localSheetId="10">'[5]Reglas || Tablas  ||  Controles'!#REF!</definedName>
    <definedName name="SIEO" localSheetId="15">'[5]Reglas || Tablas  ||  Controles'!#REF!</definedName>
    <definedName name="SIEO" localSheetId="16">'[5]Reglas || Tablas  ||  Controles'!#REF!</definedName>
    <definedName name="SIEO" localSheetId="13">'[5]Reglas || Tablas  ||  Controles'!#REF!</definedName>
    <definedName name="SIEO" localSheetId="14">'[5]Reglas || Tablas  ||  Controles'!#REF!</definedName>
    <definedName name="SIEO">'[5]Reglas || Tablas  ||  Controles'!#REF!</definedName>
    <definedName name="SIF" localSheetId="2">'[5]Reglas || Tablas  ||  Controles'!#REF!</definedName>
    <definedName name="SIF" localSheetId="15">'[5]Reglas || Tablas  ||  Controles'!#REF!</definedName>
    <definedName name="SIF" localSheetId="16">'[5]Reglas || Tablas  ||  Controles'!#REF!</definedName>
    <definedName name="SIF" localSheetId="13">'[5]Reglas || Tablas  ||  Controles'!#REF!</definedName>
    <definedName name="SIF" localSheetId="14">'[5]Reglas || Tablas  ||  Controles'!#REF!</definedName>
    <definedName name="SIF">'[5]Reglas || Tablas  ||  Controles'!#REF!</definedName>
    <definedName name="TI">'[5]Reglas || Tablas  ||  Controles'!$E$12:$E$16</definedName>
    <definedName name="TIPOINDI" localSheetId="1">[5]Empleados!#REF!</definedName>
    <definedName name="TIPOINDI" localSheetId="2">[5]Empleados!#REF!</definedName>
    <definedName name="TIPOINDI" localSheetId="15">[5]Empleados!#REF!</definedName>
    <definedName name="TIPOINDI" localSheetId="16">[5]Empleados!#REF!</definedName>
    <definedName name="TIPOINDI" localSheetId="13">[5]Empleados!#REF!</definedName>
    <definedName name="TIPOINDI" localSheetId="14">[5]Empleados!#REF!</definedName>
    <definedName name="TIPOINDI">[5]Empleados!#REF!</definedName>
    <definedName name="VMI">'[5]Reglas || Tablas  ||  Controles'!$C$12</definedName>
    <definedName name="VMXI">'[5]Reglas || Tablas  ||  Controles'!$C$13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5" i="19" l="1"/>
  <c r="AT114" i="19"/>
  <c r="AT113" i="19"/>
  <c r="AT116" i="19" s="1"/>
  <c r="AS113" i="19"/>
  <c r="AM107" i="19"/>
  <c r="AA107" i="19"/>
  <c r="AN107" i="19" s="1"/>
  <c r="AO107" i="19" s="1"/>
  <c r="N107" i="19"/>
  <c r="AM106" i="19"/>
  <c r="AN106" i="19" s="1"/>
  <c r="AO106" i="19" s="1"/>
  <c r="AA106" i="19"/>
  <c r="N106" i="19"/>
  <c r="AN105" i="19"/>
  <c r="AO105" i="19" s="1"/>
  <c r="AM105" i="19"/>
  <c r="AA105" i="19"/>
  <c r="N105" i="19"/>
  <c r="AM104" i="19"/>
  <c r="AN104" i="19" s="1"/>
  <c r="AO104" i="19" s="1"/>
  <c r="AA104" i="19"/>
  <c r="N104" i="19"/>
  <c r="AM103" i="19"/>
  <c r="AA103" i="19"/>
  <c r="AN103" i="19" s="1"/>
  <c r="AO103" i="19" s="1"/>
  <c r="N103" i="19"/>
  <c r="AM102" i="19"/>
  <c r="AN102" i="19" s="1"/>
  <c r="AO102" i="19" s="1"/>
  <c r="AA102" i="19"/>
  <c r="N102" i="19"/>
  <c r="AN101" i="19"/>
  <c r="AO101" i="19" s="1"/>
  <c r="AM101" i="19"/>
  <c r="AA101" i="19"/>
  <c r="N101" i="19"/>
  <c r="AO100" i="19"/>
  <c r="AM100" i="19"/>
  <c r="AA100" i="19"/>
  <c r="AN100" i="19" s="1"/>
  <c r="N100" i="19"/>
  <c r="AM99" i="19"/>
  <c r="AA99" i="19"/>
  <c r="AN99" i="19" s="1"/>
  <c r="AO99" i="19" s="1"/>
  <c r="N99" i="19"/>
  <c r="AM98" i="19"/>
  <c r="AN98" i="19" s="1"/>
  <c r="AO98" i="19" s="1"/>
  <c r="AA98" i="19"/>
  <c r="N98" i="19"/>
  <c r="AN97" i="19"/>
  <c r="AO97" i="19" s="1"/>
  <c r="AM97" i="19"/>
  <c r="AA97" i="19"/>
  <c r="N97" i="19"/>
  <c r="AM96" i="19"/>
  <c r="AN96" i="19" s="1"/>
  <c r="AO96" i="19" s="1"/>
  <c r="AA96" i="19"/>
  <c r="N96" i="19"/>
  <c r="AM95" i="19"/>
  <c r="AA95" i="19"/>
  <c r="AN95" i="19" s="1"/>
  <c r="AO95" i="19" s="1"/>
  <c r="N95" i="19"/>
  <c r="AM94" i="19"/>
  <c r="AN94" i="19" s="1"/>
  <c r="AO94" i="19" s="1"/>
  <c r="AA94" i="19"/>
  <c r="N94" i="19"/>
  <c r="AN93" i="19"/>
  <c r="AO93" i="19" s="1"/>
  <c r="AM93" i="19"/>
  <c r="AA93" i="19"/>
  <c r="N93" i="19"/>
  <c r="AM92" i="19"/>
  <c r="AN92" i="19" s="1"/>
  <c r="AO92" i="19" s="1"/>
  <c r="AA92" i="19"/>
  <c r="N92" i="19"/>
  <c r="AM91" i="19"/>
  <c r="AA91" i="19"/>
  <c r="AN91" i="19" s="1"/>
  <c r="AO91" i="19" s="1"/>
  <c r="N91" i="19"/>
  <c r="AM90" i="19"/>
  <c r="AN90" i="19" s="1"/>
  <c r="AO90" i="19" s="1"/>
  <c r="AA90" i="19"/>
  <c r="N90" i="19"/>
  <c r="AN89" i="19"/>
  <c r="AO89" i="19" s="1"/>
  <c r="AM89" i="19"/>
  <c r="AA89" i="19"/>
  <c r="N89" i="19"/>
  <c r="AM88" i="19"/>
  <c r="AN88" i="19" s="1"/>
  <c r="AO88" i="19" s="1"/>
  <c r="AA88" i="19"/>
  <c r="N88" i="19"/>
  <c r="AM87" i="19"/>
  <c r="AA87" i="19"/>
  <c r="AN87" i="19" s="1"/>
  <c r="AO87" i="19" s="1"/>
  <c r="AM86" i="19"/>
  <c r="AA86" i="19"/>
  <c r="AN86" i="19" s="1"/>
  <c r="AO86" i="19" s="1"/>
  <c r="N86" i="19"/>
  <c r="AM85" i="19"/>
  <c r="AN85" i="19" s="1"/>
  <c r="AO85" i="19" s="1"/>
  <c r="AA85" i="19"/>
  <c r="N85" i="19"/>
  <c r="AN84" i="19"/>
  <c r="AO84" i="19" s="1"/>
  <c r="AM84" i="19"/>
  <c r="AA84" i="19"/>
  <c r="N84" i="19"/>
  <c r="AM83" i="19"/>
  <c r="AN83" i="19" s="1"/>
  <c r="AO83" i="19" s="1"/>
  <c r="AA83" i="19"/>
  <c r="N83" i="19"/>
  <c r="AM82" i="19"/>
  <c r="AA82" i="19"/>
  <c r="AN82" i="19" s="1"/>
  <c r="AO82" i="19" s="1"/>
  <c r="N82" i="19"/>
  <c r="AM81" i="19"/>
  <c r="AN81" i="19" s="1"/>
  <c r="AO81" i="19" s="1"/>
  <c r="AA81" i="19"/>
  <c r="N81" i="19"/>
  <c r="AN80" i="19"/>
  <c r="AO80" i="19" s="1"/>
  <c r="AM80" i="19"/>
  <c r="AA80" i="19"/>
  <c r="N80" i="19"/>
  <c r="AM79" i="19"/>
  <c r="AN79" i="19" s="1"/>
  <c r="AO79" i="19" s="1"/>
  <c r="AA79" i="19"/>
  <c r="N79" i="19"/>
  <c r="AM78" i="19"/>
  <c r="AA78" i="19"/>
  <c r="AN78" i="19" s="1"/>
  <c r="AO78" i="19" s="1"/>
  <c r="N78" i="19"/>
  <c r="AM77" i="19"/>
  <c r="AN77" i="19" s="1"/>
  <c r="AO77" i="19" s="1"/>
  <c r="AA77" i="19"/>
  <c r="N77" i="19"/>
  <c r="AN76" i="19"/>
  <c r="AO76" i="19" s="1"/>
  <c r="AM76" i="19"/>
  <c r="AA76" i="19"/>
  <c r="N76" i="19"/>
  <c r="AM75" i="19"/>
  <c r="AN75" i="19" s="1"/>
  <c r="AO75" i="19" s="1"/>
  <c r="AA75" i="19"/>
  <c r="N75" i="19"/>
  <c r="AM74" i="19"/>
  <c r="AA74" i="19"/>
  <c r="AN74" i="19" s="1"/>
  <c r="AO74" i="19" s="1"/>
  <c r="N74" i="19"/>
  <c r="AM73" i="19"/>
  <c r="AN73" i="19" s="1"/>
  <c r="AO73" i="19" s="1"/>
  <c r="AA73" i="19"/>
  <c r="N73" i="19"/>
  <c r="AN72" i="19"/>
  <c r="AO72" i="19" s="1"/>
  <c r="AM72" i="19"/>
  <c r="AA72" i="19"/>
  <c r="N72" i="19"/>
  <c r="AM71" i="19"/>
  <c r="AN71" i="19" s="1"/>
  <c r="AO71" i="19" s="1"/>
  <c r="AA71" i="19"/>
  <c r="N71" i="19"/>
  <c r="AM70" i="19"/>
  <c r="AA70" i="19"/>
  <c r="AN70" i="19" s="1"/>
  <c r="AO70" i="19" s="1"/>
  <c r="N70" i="19"/>
  <c r="AM69" i="19"/>
  <c r="AN69" i="19" s="1"/>
  <c r="AO69" i="19" s="1"/>
  <c r="AA69" i="19"/>
  <c r="N69" i="19"/>
  <c r="AN68" i="19"/>
  <c r="AO68" i="19" s="1"/>
  <c r="AM68" i="19"/>
  <c r="AA68" i="19"/>
  <c r="N68" i="19"/>
  <c r="AM67" i="19"/>
  <c r="AN67" i="19" s="1"/>
  <c r="AO67" i="19" s="1"/>
  <c r="AA67" i="19"/>
  <c r="N67" i="19"/>
  <c r="AM66" i="19"/>
  <c r="AA66" i="19"/>
  <c r="AN66" i="19" s="1"/>
  <c r="AO66" i="19" s="1"/>
  <c r="N66" i="19"/>
  <c r="AM65" i="19"/>
  <c r="AN65" i="19" s="1"/>
  <c r="AO65" i="19" s="1"/>
  <c r="AA65" i="19"/>
  <c r="N65" i="19"/>
  <c r="AN64" i="19"/>
  <c r="AO64" i="19" s="1"/>
  <c r="AM64" i="19"/>
  <c r="AA64" i="19"/>
  <c r="N64" i="19"/>
  <c r="AM63" i="19"/>
  <c r="AN63" i="19" s="1"/>
  <c r="AO63" i="19" s="1"/>
  <c r="AA63" i="19"/>
  <c r="N63" i="19"/>
  <c r="AM62" i="19"/>
  <c r="AA62" i="19"/>
  <c r="AN62" i="19" s="1"/>
  <c r="AO62" i="19" s="1"/>
  <c r="N62" i="19"/>
  <c r="AM61" i="19"/>
  <c r="AN61" i="19" s="1"/>
  <c r="AO61" i="19" s="1"/>
  <c r="AA61" i="19"/>
  <c r="N61" i="19"/>
  <c r="AN60" i="19"/>
  <c r="AO60" i="19" s="1"/>
  <c r="AM60" i="19"/>
  <c r="AA60" i="19"/>
  <c r="N60" i="19"/>
  <c r="AM59" i="19"/>
  <c r="AN59" i="19" s="1"/>
  <c r="AO59" i="19" s="1"/>
  <c r="AA59" i="19"/>
  <c r="N59" i="19"/>
  <c r="AM58" i="19"/>
  <c r="AA58" i="19"/>
  <c r="AN58" i="19" s="1"/>
  <c r="AO58" i="19" s="1"/>
  <c r="N58" i="19"/>
  <c r="AM57" i="19"/>
  <c r="AN57" i="19" s="1"/>
  <c r="AO57" i="19" s="1"/>
  <c r="AA57" i="19"/>
  <c r="N57" i="19"/>
  <c r="AN56" i="19"/>
  <c r="AO56" i="19" s="1"/>
  <c r="AM56" i="19"/>
  <c r="AA56" i="19"/>
  <c r="N56" i="19"/>
  <c r="AM55" i="19"/>
  <c r="AN55" i="19" s="1"/>
  <c r="AO55" i="19" s="1"/>
  <c r="AA55" i="19"/>
  <c r="N55" i="19"/>
  <c r="AM54" i="19"/>
  <c r="AA54" i="19"/>
  <c r="AN54" i="19" s="1"/>
  <c r="AO54" i="19" s="1"/>
  <c r="N54" i="19"/>
  <c r="AM53" i="19"/>
  <c r="AN53" i="19" s="1"/>
  <c r="AO53" i="19" s="1"/>
  <c r="AA53" i="19"/>
  <c r="N53" i="19"/>
  <c r="AN52" i="19"/>
  <c r="AO52" i="19" s="1"/>
  <c r="AM52" i="19"/>
  <c r="AA52" i="19"/>
  <c r="N52" i="19"/>
  <c r="AM51" i="19"/>
  <c r="AN51" i="19" s="1"/>
  <c r="AO51" i="19" s="1"/>
  <c r="AA51" i="19"/>
  <c r="N51" i="19"/>
  <c r="AM50" i="19"/>
  <c r="AA50" i="19"/>
  <c r="AN50" i="19" s="1"/>
  <c r="AO50" i="19" s="1"/>
  <c r="N50" i="19"/>
  <c r="AO49" i="19"/>
  <c r="AM49" i="19"/>
  <c r="AN49" i="19" s="1"/>
  <c r="AA49" i="19"/>
  <c r="N49" i="19"/>
  <c r="AM48" i="19"/>
  <c r="AA48" i="19"/>
  <c r="AN48" i="19" s="1"/>
  <c r="AO48" i="19" s="1"/>
  <c r="N48" i="19"/>
  <c r="AO47" i="19"/>
  <c r="AM47" i="19"/>
  <c r="AN47" i="19" s="1"/>
  <c r="AA47" i="19"/>
  <c r="N47" i="19"/>
  <c r="AM46" i="19"/>
  <c r="AA46" i="19"/>
  <c r="AN46" i="19" s="1"/>
  <c r="AO46" i="19" s="1"/>
  <c r="N46" i="19"/>
  <c r="AO45" i="19"/>
  <c r="AM45" i="19"/>
  <c r="AN45" i="19" s="1"/>
  <c r="AA45" i="19"/>
  <c r="N45" i="19"/>
  <c r="AM44" i="19"/>
  <c r="AA44" i="19"/>
  <c r="AN44" i="19" s="1"/>
  <c r="AO44" i="19" s="1"/>
  <c r="N44" i="19"/>
  <c r="AO43" i="19"/>
  <c r="AM43" i="19"/>
  <c r="AN43" i="19" s="1"/>
  <c r="AA43" i="19"/>
  <c r="N43" i="19"/>
  <c r="AM42" i="19"/>
  <c r="AA42" i="19"/>
  <c r="AN42" i="19" s="1"/>
  <c r="AO42" i="19" s="1"/>
  <c r="N42" i="19"/>
  <c r="AO41" i="19"/>
  <c r="AM41" i="19"/>
  <c r="AN41" i="19" s="1"/>
  <c r="AA41" i="19"/>
  <c r="N41" i="19"/>
  <c r="AM40" i="19"/>
  <c r="AA40" i="19"/>
  <c r="AN40" i="19" s="1"/>
  <c r="AO40" i="19" s="1"/>
  <c r="N40" i="19"/>
  <c r="AO39" i="19"/>
  <c r="AM39" i="19"/>
  <c r="AN39" i="19" s="1"/>
  <c r="AA39" i="19"/>
  <c r="N39" i="19"/>
  <c r="AM38" i="19"/>
  <c r="AA38" i="19"/>
  <c r="AN38" i="19" s="1"/>
  <c r="AO38" i="19" s="1"/>
  <c r="N38" i="19"/>
  <c r="AO37" i="19"/>
  <c r="AM37" i="19"/>
  <c r="AN37" i="19" s="1"/>
  <c r="AA37" i="19"/>
  <c r="N37" i="19"/>
  <c r="AM36" i="19"/>
  <c r="AA36" i="19"/>
  <c r="AN36" i="19" s="1"/>
  <c r="AO36" i="19" s="1"/>
  <c r="N36" i="19"/>
  <c r="AO35" i="19"/>
  <c r="AM35" i="19"/>
  <c r="AN35" i="19" s="1"/>
  <c r="AA35" i="19"/>
  <c r="N35" i="19"/>
  <c r="AM34" i="19"/>
  <c r="AA34" i="19"/>
  <c r="AN34" i="19" s="1"/>
  <c r="AO34" i="19" s="1"/>
  <c r="N34" i="19"/>
  <c r="AO33" i="19"/>
  <c r="AM33" i="19"/>
  <c r="AN33" i="19" s="1"/>
  <c r="AA33" i="19"/>
  <c r="N33" i="19"/>
  <c r="AM32" i="19"/>
  <c r="AA32" i="19"/>
  <c r="AN32" i="19" s="1"/>
  <c r="AO32" i="19" s="1"/>
  <c r="N32" i="19"/>
  <c r="AO31" i="19"/>
  <c r="AM31" i="19"/>
  <c r="AN31" i="19" s="1"/>
  <c r="AA31" i="19"/>
  <c r="N31" i="19"/>
  <c r="AM30" i="19"/>
  <c r="AA30" i="19"/>
  <c r="AN30" i="19" s="1"/>
  <c r="AO30" i="19" s="1"/>
  <c r="N30" i="19"/>
  <c r="AO29" i="19"/>
  <c r="AM29" i="19"/>
  <c r="AN29" i="19" s="1"/>
  <c r="AA29" i="19"/>
  <c r="N29" i="19"/>
  <c r="AM28" i="19"/>
  <c r="AA28" i="19"/>
  <c r="AN28" i="19" s="1"/>
  <c r="AO28" i="19" s="1"/>
  <c r="N28" i="19"/>
  <c r="AO27" i="19"/>
  <c r="AM27" i="19"/>
  <c r="AN27" i="19" s="1"/>
  <c r="AA27" i="19"/>
  <c r="N27" i="19"/>
  <c r="AM26" i="19"/>
  <c r="AA26" i="19"/>
  <c r="AN26" i="19" s="1"/>
  <c r="AO26" i="19" s="1"/>
  <c r="N26" i="19"/>
  <c r="AO25" i="19"/>
  <c r="AM25" i="19"/>
  <c r="AN25" i="19" s="1"/>
  <c r="AA25" i="19"/>
  <c r="N25" i="19"/>
  <c r="AM24" i="19"/>
  <c r="AA24" i="19"/>
  <c r="AN24" i="19" s="1"/>
  <c r="AO24" i="19" s="1"/>
  <c r="N24" i="19"/>
  <c r="AO23" i="19"/>
  <c r="AM23" i="19"/>
  <c r="AN23" i="19" s="1"/>
  <c r="AA23" i="19"/>
  <c r="N23" i="19"/>
  <c r="AM22" i="19"/>
  <c r="AA22" i="19"/>
  <c r="AN22" i="19" s="1"/>
  <c r="AO22" i="19" s="1"/>
  <c r="N22" i="19"/>
  <c r="AO21" i="19"/>
  <c r="AM21" i="19"/>
  <c r="AN21" i="19" s="1"/>
  <c r="AA21" i="19"/>
  <c r="N21" i="19"/>
  <c r="AM20" i="19"/>
  <c r="AA20" i="19"/>
  <c r="AN20" i="19" s="1"/>
  <c r="AO20" i="19" s="1"/>
  <c r="N20" i="19"/>
  <c r="AO19" i="19"/>
  <c r="AM19" i="19"/>
  <c r="AN19" i="19" s="1"/>
  <c r="AA19" i="19"/>
  <c r="N19" i="19"/>
  <c r="AM18" i="19"/>
  <c r="AA18" i="19"/>
  <c r="AN18" i="19" s="1"/>
  <c r="AO18" i="19" s="1"/>
  <c r="N18" i="19"/>
  <c r="AO17" i="19"/>
  <c r="AM17" i="19"/>
  <c r="AN17" i="19" s="1"/>
  <c r="AA17" i="19"/>
  <c r="N17" i="19"/>
  <c r="AM16" i="19"/>
  <c r="AA16" i="19"/>
  <c r="AN16" i="19" s="1"/>
  <c r="AO16" i="19" s="1"/>
  <c r="N16" i="19"/>
  <c r="AO15" i="19"/>
  <c r="AM15" i="19"/>
  <c r="AN15" i="19" s="1"/>
  <c r="AA15" i="19"/>
  <c r="N15" i="19"/>
  <c r="AM14" i="19"/>
  <c r="AA14" i="19"/>
  <c r="AN14" i="19" s="1"/>
  <c r="AO14" i="19" s="1"/>
  <c r="AM13" i="19"/>
  <c r="AA13" i="19"/>
  <c r="AN13" i="19" s="1"/>
  <c r="AO13" i="19" s="1"/>
  <c r="AN12" i="19"/>
  <c r="AO12" i="19" s="1"/>
  <c r="AM12" i="19"/>
  <c r="AA12" i="19"/>
  <c r="N12" i="19"/>
  <c r="AO11" i="19"/>
  <c r="AM11" i="19"/>
  <c r="AN11" i="19" s="1"/>
  <c r="AA11" i="19"/>
  <c r="N11" i="19"/>
  <c r="AN10" i="19"/>
  <c r="AO10" i="19" s="1"/>
  <c r="AM10" i="19"/>
  <c r="AA10" i="19"/>
  <c r="N10" i="19"/>
  <c r="AO9" i="19"/>
  <c r="AM9" i="19"/>
  <c r="AN9" i="19" s="1"/>
  <c r="AA9" i="19"/>
  <c r="N9" i="19"/>
  <c r="AN8" i="19"/>
  <c r="AO8" i="19" s="1"/>
  <c r="AM8" i="19"/>
  <c r="AA8" i="19"/>
  <c r="N8" i="19"/>
  <c r="AS115" i="19" l="1"/>
  <c r="AS116" i="19"/>
  <c r="AS114" i="19"/>
  <c r="P103" i="18" l="1"/>
  <c r="P102" i="18"/>
  <c r="P100" i="18"/>
  <c r="P99" i="18"/>
  <c r="P97" i="18"/>
  <c r="P96" i="18"/>
  <c r="P94" i="18"/>
  <c r="P93" i="18"/>
  <c r="P91" i="18"/>
  <c r="P90" i="18"/>
  <c r="AG14" i="18"/>
  <c r="N14" i="17" l="1"/>
  <c r="N13" i="17"/>
  <c r="N12" i="17"/>
  <c r="N11" i="17"/>
  <c r="N10" i="17"/>
  <c r="N9" i="17"/>
  <c r="AE44" i="16" l="1"/>
  <c r="AD44" i="16"/>
  <c r="AE43" i="16"/>
  <c r="AD43" i="16"/>
  <c r="AE42" i="16"/>
  <c r="AD42" i="16"/>
  <c r="AE41" i="16"/>
  <c r="AE45" i="16" s="1"/>
  <c r="AD41" i="16"/>
  <c r="AD45" i="16" s="1"/>
  <c r="O35" i="16"/>
  <c r="O34" i="16"/>
  <c r="O33" i="16"/>
  <c r="O32" i="16"/>
  <c r="O31" i="16"/>
  <c r="O30" i="16"/>
  <c r="O29" i="16"/>
  <c r="O28" i="16"/>
  <c r="O27" i="16"/>
  <c r="O26" i="16"/>
  <c r="O25" i="16"/>
  <c r="O24" i="16"/>
  <c r="O23" i="16"/>
  <c r="O22" i="16"/>
  <c r="O21" i="16"/>
  <c r="O20" i="16"/>
  <c r="O19" i="16"/>
  <c r="O16" i="16"/>
  <c r="O15" i="16"/>
  <c r="O14" i="16"/>
  <c r="O13" i="16"/>
  <c r="O12" i="16"/>
  <c r="O11" i="16"/>
  <c r="O10" i="16"/>
  <c r="O9" i="16"/>
  <c r="O8" i="16"/>
  <c r="N16" i="15" l="1"/>
  <c r="N15" i="15"/>
  <c r="N14" i="15"/>
  <c r="N13" i="15"/>
  <c r="N12" i="15"/>
  <c r="N11" i="15"/>
  <c r="N10" i="15"/>
  <c r="N9" i="15"/>
  <c r="N8" i="15"/>
  <c r="O49" i="14" l="1"/>
  <c r="O48" i="14"/>
  <c r="O47" i="14"/>
  <c r="O46" i="14"/>
  <c r="O45" i="14"/>
  <c r="O17" i="14"/>
  <c r="O15" i="14"/>
  <c r="O13" i="14"/>
  <c r="O11" i="14"/>
  <c r="O9" i="14"/>
  <c r="N72" i="13" l="1"/>
  <c r="N71" i="13"/>
  <c r="N70" i="13"/>
  <c r="N69" i="13"/>
  <c r="N68" i="13"/>
  <c r="N67" i="13"/>
  <c r="N6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N40" i="13"/>
  <c r="N39" i="13"/>
  <c r="N38" i="13"/>
  <c r="N37" i="13"/>
  <c r="N36" i="13"/>
  <c r="N35" i="13"/>
  <c r="N34" i="13"/>
  <c r="N33" i="13"/>
  <c r="N32" i="13"/>
  <c r="N31" i="13"/>
  <c r="N30" i="13"/>
  <c r="N29" i="13"/>
  <c r="N28" i="13"/>
  <c r="N27" i="13"/>
  <c r="N26" i="13"/>
  <c r="N25" i="13"/>
  <c r="N24" i="13"/>
  <c r="N23" i="13"/>
  <c r="N22" i="13"/>
  <c r="N21" i="13"/>
  <c r="N20" i="13"/>
  <c r="N19" i="13"/>
  <c r="N18" i="13"/>
  <c r="N17" i="13"/>
  <c r="N16" i="13"/>
  <c r="N15" i="13"/>
  <c r="N14" i="13"/>
  <c r="N13" i="13"/>
  <c r="N12" i="13"/>
  <c r="N11" i="13"/>
  <c r="N10" i="13"/>
  <c r="N9" i="13"/>
  <c r="N8" i="13"/>
  <c r="N7" i="13"/>
  <c r="P65" i="12" l="1"/>
  <c r="P64" i="12"/>
  <c r="P63" i="12"/>
  <c r="P62" i="12"/>
  <c r="P61" i="12"/>
  <c r="P60" i="12"/>
  <c r="P59" i="12"/>
  <c r="P58" i="12"/>
  <c r="P57" i="12"/>
  <c r="P56" i="12"/>
  <c r="P55" i="12"/>
  <c r="P54" i="12"/>
  <c r="P53" i="12"/>
  <c r="P52" i="12"/>
  <c r="P51" i="12"/>
  <c r="P50" i="12"/>
  <c r="P49" i="12"/>
  <c r="P48" i="12"/>
  <c r="P47" i="12"/>
  <c r="P46" i="12"/>
  <c r="P45" i="12"/>
  <c r="P44" i="12"/>
  <c r="P43" i="12"/>
  <c r="P42" i="12"/>
  <c r="P41"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34" i="11" l="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152" i="10" l="1"/>
  <c r="P151" i="10"/>
  <c r="P148" i="10"/>
  <c r="P147" i="10"/>
  <c r="P146" i="10"/>
  <c r="P143" i="10"/>
  <c r="P142" i="10"/>
  <c r="P141" i="10"/>
  <c r="P138" i="10"/>
  <c r="P137" i="10"/>
  <c r="P136" i="10"/>
  <c r="P133" i="10"/>
  <c r="P132" i="10"/>
  <c r="P131" i="10"/>
  <c r="P128" i="10"/>
  <c r="P127" i="10"/>
  <c r="P126" i="10"/>
  <c r="P123" i="10"/>
  <c r="P122" i="10"/>
  <c r="P121" i="10"/>
  <c r="P118" i="10"/>
  <c r="P117" i="10"/>
  <c r="P116" i="10"/>
  <c r="P113" i="10"/>
  <c r="P112" i="10"/>
  <c r="P111" i="10"/>
  <c r="P108" i="10"/>
  <c r="P107" i="10"/>
  <c r="P106" i="10"/>
  <c r="P103" i="10"/>
  <c r="P102" i="10"/>
  <c r="P101" i="10"/>
  <c r="P98" i="10"/>
  <c r="P97" i="10"/>
  <c r="P96" i="10"/>
  <c r="P93" i="10"/>
  <c r="P92" i="10"/>
  <c r="P91" i="10"/>
  <c r="P88" i="10"/>
  <c r="P87" i="10"/>
  <c r="P86" i="10"/>
  <c r="P83" i="10"/>
  <c r="P82" i="10"/>
  <c r="P81" i="10"/>
  <c r="P78" i="10"/>
  <c r="P77" i="10"/>
  <c r="P76" i="10"/>
  <c r="P73" i="10"/>
  <c r="P72" i="10"/>
  <c r="P71" i="10"/>
  <c r="P68" i="10"/>
  <c r="P67" i="10"/>
  <c r="P66" i="10"/>
  <c r="P63" i="10"/>
  <c r="P62" i="10"/>
  <c r="P61" i="10"/>
  <c r="P58" i="10"/>
  <c r="P57" i="10"/>
  <c r="P56" i="10"/>
  <c r="P53" i="10"/>
  <c r="P52" i="10"/>
  <c r="P51" i="10"/>
  <c r="H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88" i="9" l="1"/>
  <c r="P87" i="9"/>
  <c r="P86" i="9"/>
  <c r="P85" i="9"/>
  <c r="P84" i="9"/>
  <c r="P83" i="9"/>
  <c r="P82" i="9"/>
  <c r="P81" i="9"/>
  <c r="P80" i="9"/>
  <c r="P79" i="9"/>
  <c r="P78" i="9"/>
  <c r="P77" i="9"/>
  <c r="P76" i="9"/>
  <c r="P75" i="9"/>
  <c r="P74" i="9"/>
  <c r="P73" i="9"/>
  <c r="P72" i="9"/>
  <c r="P71" i="9"/>
  <c r="P70" i="9"/>
  <c r="P69" i="9"/>
  <c r="P64" i="9"/>
  <c r="P63" i="9"/>
  <c r="P62" i="9"/>
  <c r="P55" i="9"/>
  <c r="P54" i="9"/>
  <c r="P53" i="9"/>
  <c r="P52" i="9"/>
  <c r="P49" i="9"/>
  <c r="P48" i="9"/>
  <c r="P47" i="9"/>
  <c r="P46" i="9"/>
  <c r="P45" i="9"/>
  <c r="P44" i="9"/>
  <c r="P43" i="9"/>
  <c r="P41"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39" i="8" l="1"/>
  <c r="P38" i="8"/>
  <c r="P37" i="8"/>
  <c r="P36" i="8"/>
  <c r="P35" i="8"/>
  <c r="P34" i="8"/>
  <c r="P33" i="8"/>
  <c r="P32" i="8"/>
  <c r="P31" i="8"/>
  <c r="P30" i="8"/>
  <c r="P29" i="8"/>
  <c r="P28" i="8"/>
  <c r="P27" i="8"/>
  <c r="P26" i="8"/>
  <c r="P25" i="8"/>
  <c r="P24" i="8"/>
  <c r="P23" i="8"/>
  <c r="P22" i="8"/>
  <c r="P21" i="8"/>
  <c r="P20" i="8"/>
  <c r="P19" i="8"/>
  <c r="P18" i="8"/>
  <c r="P17" i="8"/>
  <c r="P16" i="8"/>
  <c r="P15" i="8"/>
  <c r="P14" i="8"/>
  <c r="P13" i="8"/>
  <c r="P12" i="8"/>
  <c r="P11" i="8"/>
  <c r="P10" i="8"/>
  <c r="P9" i="8"/>
  <c r="P8" i="8"/>
  <c r="P103" i="7" l="1"/>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57" i="6" l="1"/>
  <c r="P56" i="6"/>
  <c r="P55" i="6"/>
  <c r="P53" i="6"/>
  <c r="P52" i="6"/>
  <c r="P51" i="6"/>
  <c r="P50" i="6"/>
  <c r="P49" i="6"/>
  <c r="P48" i="6"/>
  <c r="P47" i="6"/>
  <c r="P46" i="6"/>
  <c r="P45" i="6"/>
  <c r="P44" i="6"/>
  <c r="P43" i="6"/>
  <c r="P42" i="6"/>
  <c r="P41" i="6"/>
  <c r="P40" i="6"/>
  <c r="P35" i="6"/>
  <c r="P34" i="6"/>
  <c r="P33" i="6"/>
  <c r="P32" i="6"/>
  <c r="P31" i="6"/>
  <c r="P30" i="6"/>
  <c r="P29" i="6"/>
  <c r="P28" i="6"/>
  <c r="P27" i="6"/>
  <c r="P26" i="6"/>
  <c r="P25" i="6"/>
  <c r="P24" i="6"/>
  <c r="P23" i="6"/>
  <c r="P22" i="6"/>
  <c r="P18" i="6"/>
  <c r="P17" i="6"/>
  <c r="P15" i="6"/>
  <c r="P12" i="6"/>
  <c r="P11" i="6"/>
  <c r="P10" i="6"/>
  <c r="P9" i="6"/>
  <c r="P17" i="5" l="1"/>
  <c r="P16" i="5"/>
  <c r="P15" i="5"/>
  <c r="P175" i="4" l="1"/>
  <c r="P174" i="4"/>
  <c r="P173" i="4"/>
  <c r="P172" i="4"/>
  <c r="P170" i="4" s="1"/>
  <c r="P171" i="4"/>
  <c r="AB170" i="4"/>
  <c r="AA170" i="4"/>
  <c r="Z170" i="4"/>
  <c r="Y170" i="4"/>
  <c r="X170" i="4"/>
  <c r="W170" i="4"/>
  <c r="V170" i="4"/>
  <c r="U170" i="4"/>
  <c r="T170" i="4"/>
  <c r="S170" i="4"/>
  <c r="R170" i="4"/>
  <c r="Q170" i="4"/>
  <c r="P169" i="4"/>
  <c r="P168" i="4"/>
  <c r="P167" i="4"/>
  <c r="P166" i="4"/>
  <c r="P165" i="4"/>
  <c r="AB164" i="4"/>
  <c r="AA164" i="4"/>
  <c r="Z164" i="4"/>
  <c r="Y164" i="4"/>
  <c r="X164" i="4"/>
  <c r="W164" i="4"/>
  <c r="V164" i="4"/>
  <c r="U164" i="4"/>
  <c r="T164" i="4"/>
  <c r="S164" i="4"/>
  <c r="R164" i="4"/>
  <c r="Q164" i="4"/>
  <c r="P164" i="4"/>
  <c r="P163" i="4"/>
  <c r="P162" i="4"/>
  <c r="P161" i="4"/>
  <c r="P160" i="4"/>
  <c r="P158" i="4" s="1"/>
  <c r="P159" i="4"/>
  <c r="AB158" i="4"/>
  <c r="AA158" i="4"/>
  <c r="Z158" i="4"/>
  <c r="Y158" i="4"/>
  <c r="X158" i="4"/>
  <c r="W158" i="4"/>
  <c r="V158" i="4"/>
  <c r="U158" i="4"/>
  <c r="T158" i="4"/>
  <c r="S158" i="4"/>
  <c r="R158" i="4"/>
  <c r="Q158" i="4"/>
  <c r="P157" i="4"/>
  <c r="P156" i="4"/>
  <c r="P155" i="4"/>
  <c r="P154" i="4"/>
  <c r="P153" i="4"/>
  <c r="AB152" i="4"/>
  <c r="AA152" i="4"/>
  <c r="Z152" i="4"/>
  <c r="Y152" i="4"/>
  <c r="X152" i="4"/>
  <c r="W152" i="4"/>
  <c r="V152" i="4"/>
  <c r="U152" i="4"/>
  <c r="T152" i="4"/>
  <c r="S152" i="4"/>
  <c r="R152" i="4"/>
  <c r="Q152" i="4"/>
  <c r="P152" i="4"/>
  <c r="P151" i="4"/>
  <c r="P150" i="4"/>
  <c r="P149" i="4"/>
  <c r="P148" i="4"/>
  <c r="P147" i="4"/>
  <c r="W146" i="4"/>
  <c r="Q146" i="4"/>
  <c r="P146" i="4"/>
  <c r="P145" i="4"/>
  <c r="P144" i="4"/>
  <c r="P143" i="4"/>
  <c r="P142" i="4"/>
  <c r="P141" i="4"/>
  <c r="P140" i="4" s="1"/>
  <c r="AB140" i="4"/>
  <c r="AA140" i="4"/>
  <c r="Z140" i="4"/>
  <c r="Y140" i="4"/>
  <c r="X140" i="4"/>
  <c r="W140" i="4"/>
  <c r="V140" i="4"/>
  <c r="U140" i="4"/>
  <c r="T140" i="4"/>
  <c r="S140" i="4"/>
  <c r="R140" i="4"/>
  <c r="Q140" i="4"/>
  <c r="P139" i="4"/>
  <c r="P138" i="4"/>
  <c r="P137" i="4"/>
  <c r="P136" i="4"/>
  <c r="P135" i="4"/>
  <c r="AB134" i="4"/>
  <c r="AA134" i="4"/>
  <c r="Z134" i="4"/>
  <c r="Y134" i="4"/>
  <c r="X134" i="4"/>
  <c r="W134" i="4"/>
  <c r="V134" i="4"/>
  <c r="U134" i="4"/>
  <c r="T134" i="4"/>
  <c r="S134" i="4"/>
  <c r="R134" i="4"/>
  <c r="Q134" i="4"/>
  <c r="P134" i="4"/>
  <c r="P133" i="4"/>
  <c r="P132" i="4"/>
  <c r="P131" i="4"/>
  <c r="P130" i="4"/>
  <c r="P129" i="4"/>
  <c r="P128" i="4" s="1"/>
  <c r="AB128" i="4"/>
  <c r="AA128" i="4"/>
  <c r="Z128" i="4"/>
  <c r="Y128" i="4"/>
  <c r="X128" i="4"/>
  <c r="W128" i="4"/>
  <c r="V128" i="4"/>
  <c r="U128" i="4"/>
  <c r="T128" i="4"/>
  <c r="S128" i="4"/>
  <c r="R128" i="4"/>
  <c r="Q128" i="4"/>
  <c r="P127" i="4"/>
  <c r="P126" i="4"/>
  <c r="P125" i="4"/>
  <c r="P124" i="4"/>
  <c r="P123" i="4"/>
  <c r="AB122" i="4"/>
  <c r="AA122" i="4"/>
  <c r="Z122" i="4"/>
  <c r="Y122" i="4"/>
  <c r="X122" i="4"/>
  <c r="W122" i="4"/>
  <c r="V122" i="4"/>
  <c r="U122" i="4"/>
  <c r="T122" i="4"/>
  <c r="S122" i="4"/>
  <c r="R122" i="4"/>
  <c r="Q122" i="4"/>
  <c r="P122" i="4"/>
  <c r="P121" i="4"/>
  <c r="P120" i="4"/>
  <c r="P119" i="4"/>
  <c r="P118" i="4"/>
  <c r="P117" i="4"/>
  <c r="P116" i="4" s="1"/>
  <c r="AB116" i="4"/>
  <c r="AA116" i="4"/>
  <c r="Z116" i="4"/>
  <c r="Y116" i="4"/>
  <c r="X116" i="4"/>
  <c r="W116" i="4"/>
  <c r="V116" i="4"/>
  <c r="U116" i="4"/>
  <c r="T116" i="4"/>
  <c r="S116" i="4"/>
  <c r="R116" i="4"/>
  <c r="Q116" i="4"/>
  <c r="P115" i="4"/>
  <c r="P114" i="4"/>
  <c r="P113" i="4"/>
  <c r="P112" i="4"/>
  <c r="P111" i="4"/>
  <c r="AB110" i="4"/>
  <c r="AA110" i="4"/>
  <c r="Z110" i="4"/>
  <c r="Y110" i="4"/>
  <c r="X110" i="4"/>
  <c r="W110" i="4"/>
  <c r="V110" i="4"/>
  <c r="U110" i="4"/>
  <c r="T110" i="4"/>
  <c r="S110" i="4"/>
  <c r="R110" i="4"/>
  <c r="Q110" i="4"/>
  <c r="P110" i="4"/>
  <c r="P109" i="4"/>
  <c r="P108" i="4"/>
  <c r="P107" i="4"/>
  <c r="P106" i="4"/>
  <c r="P105" i="4"/>
  <c r="P104" i="4" s="1"/>
  <c r="AB104" i="4"/>
  <c r="AA104" i="4"/>
  <c r="Z104" i="4"/>
  <c r="Y104" i="4"/>
  <c r="X104" i="4"/>
  <c r="W104" i="4"/>
  <c r="V104" i="4"/>
  <c r="U104" i="4"/>
  <c r="T104" i="4"/>
  <c r="S104" i="4"/>
  <c r="R104" i="4"/>
  <c r="Q104" i="4"/>
  <c r="P103" i="4"/>
  <c r="P102" i="4"/>
  <c r="P101" i="4"/>
  <c r="P100" i="4"/>
  <c r="P99" i="4"/>
  <c r="AB98" i="4"/>
  <c r="AA98" i="4"/>
  <c r="Z98" i="4"/>
  <c r="Y98" i="4"/>
  <c r="X98" i="4"/>
  <c r="W98" i="4"/>
  <c r="V98" i="4"/>
  <c r="U98" i="4"/>
  <c r="T98" i="4"/>
  <c r="S98" i="4"/>
  <c r="R98" i="4"/>
  <c r="Q98" i="4"/>
  <c r="P98" i="4"/>
  <c r="P97" i="4"/>
  <c r="P96" i="4"/>
  <c r="P95" i="4"/>
  <c r="P94" i="4"/>
  <c r="P93" i="4"/>
  <c r="P92" i="4" s="1"/>
  <c r="AB92" i="4"/>
  <c r="AA92" i="4"/>
  <c r="Z92" i="4"/>
  <c r="Y92" i="4"/>
  <c r="X92" i="4"/>
  <c r="W92" i="4"/>
  <c r="V92" i="4"/>
  <c r="U92" i="4"/>
  <c r="T92" i="4"/>
  <c r="S92" i="4"/>
  <c r="R92" i="4"/>
  <c r="Q92" i="4"/>
  <c r="P91" i="4"/>
  <c r="P90" i="4"/>
  <c r="P89" i="4"/>
  <c r="P88" i="4"/>
  <c r="P87" i="4"/>
  <c r="AB86" i="4"/>
  <c r="AA86" i="4"/>
  <c r="Z86" i="4"/>
  <c r="Y86" i="4"/>
  <c r="X86" i="4"/>
  <c r="W86" i="4"/>
  <c r="V86" i="4"/>
  <c r="U86" i="4"/>
  <c r="T86" i="4"/>
  <c r="S86" i="4"/>
  <c r="R86" i="4"/>
  <c r="Q86" i="4"/>
  <c r="P86" i="4"/>
  <c r="P85" i="4"/>
  <c r="P84" i="4"/>
  <c r="P83" i="4"/>
  <c r="P82" i="4"/>
  <c r="P81" i="4"/>
  <c r="P80" i="4" s="1"/>
  <c r="AB80" i="4"/>
  <c r="AA80" i="4"/>
  <c r="Z80" i="4"/>
  <c r="Y80" i="4"/>
  <c r="X80" i="4"/>
  <c r="W80" i="4"/>
  <c r="V80" i="4"/>
  <c r="U80" i="4"/>
  <c r="T80" i="4"/>
  <c r="S80" i="4"/>
  <c r="R80" i="4"/>
  <c r="Q80" i="4"/>
  <c r="P79" i="4"/>
  <c r="P78" i="4"/>
  <c r="P77" i="4"/>
  <c r="P76" i="4"/>
  <c r="P75" i="4"/>
  <c r="AB74" i="4"/>
  <c r="AA74" i="4"/>
  <c r="Z74" i="4"/>
  <c r="Y74" i="4"/>
  <c r="X74" i="4"/>
  <c r="W74" i="4"/>
  <c r="V74" i="4"/>
  <c r="U74" i="4"/>
  <c r="T74" i="4"/>
  <c r="S74" i="4"/>
  <c r="R74" i="4"/>
  <c r="Q74" i="4"/>
  <c r="P74" i="4"/>
  <c r="P73" i="4"/>
  <c r="P72" i="4"/>
  <c r="P70" i="4"/>
  <c r="P69" i="4"/>
  <c r="P68" i="4" s="1"/>
  <c r="AB68" i="4"/>
  <c r="AA68" i="4"/>
  <c r="Z68" i="4"/>
  <c r="Y68" i="4"/>
  <c r="X68" i="4"/>
  <c r="W68" i="4"/>
  <c r="V68" i="4"/>
  <c r="U68" i="4"/>
  <c r="T68" i="4"/>
  <c r="S68" i="4"/>
  <c r="R68" i="4"/>
  <c r="Q68" i="4"/>
  <c r="P67" i="4"/>
  <c r="P66" i="4"/>
  <c r="P65" i="4"/>
  <c r="P64" i="4"/>
  <c r="P62" i="4" s="1"/>
  <c r="P63" i="4"/>
  <c r="AB62" i="4"/>
  <c r="AA62" i="4"/>
  <c r="Z62" i="4"/>
  <c r="Y62" i="4"/>
  <c r="X62" i="4"/>
  <c r="W62" i="4"/>
  <c r="V62" i="4"/>
  <c r="U62" i="4"/>
  <c r="T62" i="4"/>
  <c r="S62" i="4"/>
  <c r="R62" i="4"/>
  <c r="Q62" i="4"/>
  <c r="P61" i="4"/>
  <c r="P60" i="4"/>
  <c r="P59" i="4"/>
  <c r="P58" i="4"/>
  <c r="P57" i="4"/>
  <c r="P56" i="4" s="1"/>
  <c r="AB56" i="4"/>
  <c r="AA56" i="4"/>
  <c r="Z56" i="4"/>
  <c r="Y56" i="4"/>
  <c r="X56" i="4"/>
  <c r="W56" i="4"/>
  <c r="V56" i="4"/>
  <c r="U56" i="4"/>
  <c r="T56" i="4"/>
  <c r="S56" i="4"/>
  <c r="R56" i="4"/>
  <c r="Q56" i="4"/>
  <c r="P55" i="4"/>
  <c r="P54" i="4"/>
  <c r="P53" i="4"/>
  <c r="P52" i="4"/>
  <c r="P50" i="4" s="1"/>
  <c r="P51" i="4"/>
  <c r="AB50" i="4"/>
  <c r="AA50" i="4"/>
  <c r="Z50" i="4"/>
  <c r="Y50" i="4"/>
  <c r="X50" i="4"/>
  <c r="W50" i="4"/>
  <c r="V50" i="4"/>
  <c r="U50" i="4"/>
  <c r="T50" i="4"/>
  <c r="S50" i="4"/>
  <c r="R50" i="4"/>
  <c r="Q50" i="4"/>
  <c r="P49" i="4"/>
  <c r="P48" i="4"/>
  <c r="P47" i="4"/>
  <c r="P46" i="4"/>
  <c r="P45" i="4"/>
  <c r="P44" i="4" s="1"/>
  <c r="AB44" i="4"/>
  <c r="AA44" i="4"/>
  <c r="Z44" i="4"/>
  <c r="Y44" i="4"/>
  <c r="X44" i="4"/>
  <c r="W44" i="4"/>
  <c r="V44" i="4"/>
  <c r="U44" i="4"/>
  <c r="T44" i="4"/>
  <c r="S44" i="4"/>
  <c r="R44" i="4"/>
  <c r="Q44" i="4"/>
  <c r="P43" i="4"/>
  <c r="P42" i="4"/>
  <c r="P41" i="4"/>
  <c r="P40" i="4"/>
  <c r="P38" i="4" s="1"/>
  <c r="P39" i="4"/>
  <c r="AB38" i="4"/>
  <c r="AA38" i="4"/>
  <c r="Z38" i="4"/>
  <c r="Y38" i="4"/>
  <c r="X38" i="4"/>
  <c r="W38" i="4"/>
  <c r="V38" i="4"/>
  <c r="U38" i="4"/>
  <c r="T38" i="4"/>
  <c r="S38" i="4"/>
  <c r="R38" i="4"/>
  <c r="Q38" i="4"/>
  <c r="P37" i="4"/>
  <c r="P36" i="4"/>
  <c r="P35" i="4"/>
  <c r="P34" i="4"/>
  <c r="P33" i="4"/>
  <c r="P32" i="4" s="1"/>
  <c r="AB32" i="4"/>
  <c r="AA32" i="4"/>
  <c r="Z32" i="4"/>
  <c r="Y32" i="4"/>
  <c r="X32" i="4"/>
  <c r="W32" i="4"/>
  <c r="V32" i="4"/>
  <c r="U32" i="4"/>
  <c r="T32" i="4"/>
  <c r="S32" i="4"/>
  <c r="R32" i="4"/>
  <c r="Q32" i="4"/>
  <c r="P31" i="4"/>
  <c r="P30" i="4"/>
  <c r="P29" i="4"/>
  <c r="P28" i="4"/>
  <c r="P26" i="4" s="1"/>
  <c r="P27" i="4"/>
  <c r="AB26" i="4"/>
  <c r="AA26" i="4"/>
  <c r="Z26" i="4"/>
  <c r="Y26" i="4"/>
  <c r="X26" i="4"/>
  <c r="W26" i="4"/>
  <c r="V26" i="4"/>
  <c r="U26" i="4"/>
  <c r="T26" i="4"/>
  <c r="S26" i="4"/>
  <c r="R26" i="4"/>
  <c r="Q26" i="4"/>
  <c r="P25" i="4"/>
  <c r="P24" i="4"/>
  <c r="P23" i="4"/>
  <c r="P22" i="4"/>
  <c r="P21" i="4"/>
  <c r="P20" i="4" s="1"/>
  <c r="AB20" i="4"/>
  <c r="AA20" i="4"/>
  <c r="Z20" i="4"/>
  <c r="Y20" i="4"/>
  <c r="X20" i="4"/>
  <c r="W20" i="4"/>
  <c r="V20" i="4"/>
  <c r="U20" i="4"/>
  <c r="T20" i="4"/>
  <c r="S20" i="4"/>
  <c r="R20" i="4"/>
  <c r="Q20" i="4"/>
  <c r="P19" i="4"/>
  <c r="P18" i="4"/>
  <c r="P17" i="4"/>
  <c r="P16" i="4"/>
  <c r="P14" i="4" s="1"/>
  <c r="P15" i="4"/>
  <c r="AB14" i="4"/>
  <c r="AA14" i="4"/>
  <c r="Z14" i="4"/>
  <c r="Y14" i="4"/>
  <c r="X14" i="4"/>
  <c r="W14" i="4"/>
  <c r="V14" i="4"/>
  <c r="U14" i="4"/>
  <c r="T14" i="4"/>
  <c r="S14" i="4"/>
  <c r="R14" i="4"/>
  <c r="Q14" i="4"/>
  <c r="P13" i="4"/>
  <c r="P12" i="4"/>
  <c r="P11" i="4"/>
  <c r="P10" i="4"/>
  <c r="P9" i="4"/>
  <c r="P8" i="4" s="1"/>
  <c r="AB8" i="4"/>
  <c r="AA8" i="4"/>
  <c r="Z8" i="4"/>
  <c r="Y8" i="4"/>
  <c r="X8" i="4"/>
  <c r="W8" i="4"/>
  <c r="V8" i="4"/>
  <c r="U8" i="4"/>
  <c r="T8" i="4"/>
  <c r="S8" i="4"/>
  <c r="R8" i="4"/>
  <c r="Q8" i="4"/>
  <c r="P76" i="3"/>
  <c r="P75" i="3"/>
  <c r="P73" i="3"/>
  <c r="P72" i="3"/>
  <c r="P71" i="3"/>
  <c r="P70" i="3"/>
  <c r="P69" i="3"/>
  <c r="P68" i="3"/>
  <c r="P67" i="3"/>
  <c r="P66" i="3"/>
  <c r="P65" i="3"/>
  <c r="P64" i="3"/>
  <c r="P63" i="3"/>
  <c r="P62" i="3"/>
  <c r="P60" i="3"/>
  <c r="P59" i="3"/>
  <c r="P58" i="3"/>
  <c r="P57" i="3"/>
  <c r="P56" i="3"/>
  <c r="P55" i="3"/>
  <c r="P54" i="3"/>
  <c r="P53" i="3"/>
  <c r="P52" i="3"/>
  <c r="P51" i="3"/>
  <c r="P50" i="3"/>
  <c r="P49" i="3"/>
  <c r="P47" i="3"/>
  <c r="P46" i="3"/>
  <c r="P45" i="3"/>
  <c r="P44" i="3"/>
  <c r="P43" i="3"/>
  <c r="P42" i="3"/>
  <c r="P41" i="3"/>
  <c r="P40" i="3"/>
  <c r="P39" i="3"/>
  <c r="P38" i="3"/>
  <c r="P37" i="3"/>
  <c r="P36" i="3"/>
  <c r="P35" i="3"/>
  <c r="P34" i="3"/>
  <c r="B34" i="3"/>
  <c r="B35" i="3" s="1"/>
  <c r="B36" i="3" s="1"/>
  <c r="B37" i="3" s="1"/>
  <c r="P33" i="3"/>
  <c r="P32" i="3"/>
  <c r="P31" i="3"/>
  <c r="P30" i="3"/>
  <c r="P29" i="3"/>
  <c r="P28" i="3"/>
  <c r="P27" i="3"/>
  <c r="P26" i="3"/>
  <c r="P25" i="3"/>
  <c r="P24" i="3"/>
  <c r="P23" i="3"/>
  <c r="P22" i="3"/>
  <c r="P21" i="3"/>
  <c r="P20" i="3"/>
  <c r="P19" i="3"/>
  <c r="P18" i="3"/>
  <c r="P17" i="3"/>
  <c r="P16" i="3"/>
  <c r="P15" i="3"/>
  <c r="P13" i="3"/>
  <c r="P10" i="3"/>
  <c r="P9" i="3"/>
  <c r="P8" i="3"/>
  <c r="P46" i="2" l="1"/>
  <c r="P45" i="2"/>
  <c r="P44" i="2"/>
  <c r="P43" i="2"/>
  <c r="P42" i="2"/>
  <c r="P41" i="2"/>
  <c r="P40" i="2"/>
  <c r="P39" i="2"/>
  <c r="P38" i="2"/>
  <c r="P37" i="2"/>
  <c r="P36" i="2"/>
  <c r="P35" i="2"/>
  <c r="P34" i="2"/>
  <c r="P33" i="2"/>
  <c r="P32" i="2"/>
  <c r="P31" i="2"/>
  <c r="P30" i="2"/>
  <c r="P29" i="2"/>
  <c r="P28" i="2"/>
  <c r="P27" i="2"/>
  <c r="P26" i="2"/>
  <c r="P25" i="2"/>
  <c r="P24" i="2"/>
  <c r="P23" i="2"/>
  <c r="P22" i="2"/>
  <c r="P21" i="2"/>
  <c r="P19" i="2"/>
  <c r="P18" i="2"/>
  <c r="P17" i="2"/>
  <c r="P16" i="2"/>
  <c r="P15" i="2"/>
  <c r="P14" i="2"/>
  <c r="P13" i="2"/>
  <c r="P12" i="2"/>
  <c r="P11" i="2"/>
  <c r="P10" i="2"/>
  <c r="P9" i="2"/>
  <c r="P8" i="2"/>
</calcChain>
</file>

<file path=xl/comments1.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L6" authorId="0" shapeId="0">
      <text>
        <r>
          <rPr>
            <b/>
            <sz val="12"/>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10.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11.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Q29" authorId="0" shapeId="0">
      <text>
        <r>
          <rPr>
            <b/>
            <sz val="9"/>
            <color indexed="81"/>
            <rFont val="Tahoma"/>
            <family val="2"/>
          </rPr>
          <t>Autor:</t>
        </r>
        <r>
          <rPr>
            <sz val="9"/>
            <color indexed="81"/>
            <rFont val="Tahoma"/>
            <family val="2"/>
          </rPr>
          <t xml:space="preserve">
pendiente de competar hasta que s termine elplan de abastecimiento</t>
        </r>
      </text>
    </comment>
  </commentList>
</comments>
</file>

<file path=xl/comments12.xml><?xml version="1.0" encoding="utf-8"?>
<comments xmlns="http://schemas.openxmlformats.org/spreadsheetml/2006/main">
  <authors>
    <author>Autor</author>
  </authors>
  <commentList>
    <comment ref="H6" authorId="0" shapeId="0">
      <text>
        <r>
          <rPr>
            <b/>
            <sz val="14"/>
            <color indexed="81"/>
            <rFont val="Tahoma"/>
            <family val="2"/>
          </rPr>
          <t>1-3</t>
        </r>
      </text>
    </comment>
    <comment ref="L6" authorId="0" shapeId="0">
      <text>
        <r>
          <rPr>
            <b/>
            <sz val="12"/>
            <color indexed="81"/>
            <rFont val="Tahoma"/>
            <family val="2"/>
          </rPr>
          <t>1.Más es más
2.Menos es más</t>
        </r>
      </text>
    </comment>
    <comment ref="M6" authorId="0" shapeId="0">
      <text>
        <r>
          <rPr>
            <b/>
            <sz val="12"/>
            <color indexed="81"/>
            <rFont val="Tahoma"/>
            <family val="2"/>
          </rPr>
          <t>1. Acumulado
2. Puntual</t>
        </r>
      </text>
    </comment>
    <comment ref="N6" authorId="0" shapeId="0">
      <text>
        <r>
          <rPr>
            <b/>
            <sz val="12"/>
            <color indexed="81"/>
            <rFont val="Tahoma"/>
            <family val="2"/>
          </rPr>
          <t>Si
No</t>
        </r>
      </text>
    </comment>
    <comment ref="AB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13.xml><?xml version="1.0" encoding="utf-8"?>
<comments xmlns="http://schemas.openxmlformats.org/spreadsheetml/2006/main">
  <authors>
    <author>Autor</author>
  </authors>
  <commentList>
    <comment ref="E6" authorId="0" shapeId="0">
      <text>
        <r>
          <rPr>
            <b/>
            <sz val="14"/>
            <color indexed="81"/>
            <rFont val="Tahoma"/>
            <family val="2"/>
          </rPr>
          <t>7 Actividades 2019</t>
        </r>
      </text>
    </comment>
    <comment ref="O19" authorId="0" shapeId="0">
      <text>
        <r>
          <rPr>
            <b/>
            <sz val="14"/>
            <color indexed="81"/>
            <rFont val="Tahoma"/>
            <family val="2"/>
          </rPr>
          <t>ver posibilidad de medir en cantidades o con una meta planificable.</t>
        </r>
      </text>
    </comment>
  </commentList>
</comments>
</file>

<file path=xl/comments14.xml><?xml version="1.0" encoding="utf-8"?>
<comments xmlns="http://schemas.openxmlformats.org/spreadsheetml/2006/main">
  <authors>
    <author>Autor</author>
  </authors>
  <commentList>
    <comment ref="G6" authorId="0" shapeId="0">
      <text>
        <r>
          <rPr>
            <b/>
            <sz val="14"/>
            <color indexed="81"/>
            <rFont val="Tahoma"/>
            <family val="2"/>
          </rPr>
          <t>1-3</t>
        </r>
      </text>
    </comment>
    <comment ref="K6" authorId="0" shapeId="0">
      <text>
        <r>
          <rPr>
            <b/>
            <sz val="12"/>
            <color indexed="81"/>
            <rFont val="Tahoma"/>
            <family val="2"/>
          </rPr>
          <t>1.Más es más
2.Menos es más</t>
        </r>
      </text>
    </comment>
    <comment ref="L6" authorId="0" shapeId="0">
      <text>
        <r>
          <rPr>
            <b/>
            <sz val="12"/>
            <color indexed="81"/>
            <rFont val="Tahoma"/>
            <family val="2"/>
          </rPr>
          <t>1. Acumulado
2. Puntual</t>
        </r>
      </text>
    </comment>
    <comment ref="M6" authorId="0" shapeId="0">
      <text>
        <r>
          <rPr>
            <b/>
            <sz val="12"/>
            <color indexed="81"/>
            <rFont val="Tahoma"/>
            <family val="2"/>
          </rPr>
          <t>Si
No</t>
        </r>
      </text>
    </comment>
    <comment ref="AA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15.xml><?xml version="1.0" encoding="utf-8"?>
<comments xmlns="http://schemas.openxmlformats.org/spreadsheetml/2006/main">
  <authors>
    <author>Autor</author>
  </authors>
  <commentList>
    <comment ref="D32" authorId="0" shapeId="0">
      <text>
        <r>
          <rPr>
            <b/>
            <sz val="14"/>
            <color indexed="81"/>
            <rFont val="Tahoma"/>
            <family val="2"/>
          </rPr>
          <t>Autor:</t>
        </r>
        <r>
          <rPr>
            <sz val="14"/>
            <color indexed="81"/>
            <rFont val="Tahoma"/>
            <family val="2"/>
          </rPr>
          <t xml:space="preserve">
Solicitar a Giovanna información sobre el estado de este proyecto</t>
        </r>
        <r>
          <rPr>
            <sz val="9"/>
            <color indexed="81"/>
            <rFont val="Tahoma"/>
            <family val="2"/>
          </rPr>
          <t xml:space="preserve">
</t>
        </r>
      </text>
    </comment>
    <comment ref="E37" authorId="0" shapeId="0">
      <text>
        <r>
          <rPr>
            <b/>
            <sz val="12"/>
            <color indexed="81"/>
            <rFont val="Tahoma"/>
            <family val="2"/>
          </rPr>
          <t>Autor:</t>
        </r>
        <r>
          <rPr>
            <sz val="12"/>
            <color indexed="81"/>
            <rFont val="Tahoma"/>
            <family val="2"/>
          </rPr>
          <t xml:space="preserve">
listado de la documentación</t>
        </r>
      </text>
    </comment>
    <comment ref="E40" authorId="0" shapeId="0">
      <text>
        <r>
          <rPr>
            <b/>
            <sz val="12"/>
            <color indexed="81"/>
            <rFont val="Tahoma"/>
            <family val="2"/>
          </rPr>
          <t>Autor:</t>
        </r>
        <r>
          <rPr>
            <sz val="12"/>
            <color indexed="81"/>
            <rFont val="Tahoma"/>
            <family val="2"/>
          </rPr>
          <t xml:space="preserve">
Hacer listado de los colaboradores con acceso al sharepoint para determinar las Cant. de documentacióbn impresa a distribuir en el área.
</t>
        </r>
      </text>
    </comment>
    <comment ref="E42" authorId="0" shapeId="0">
      <text>
        <r>
          <rPr>
            <b/>
            <sz val="14"/>
            <color indexed="81"/>
            <rFont val="Tahoma"/>
            <family val="2"/>
          </rPr>
          <t>Autor:</t>
        </r>
        <r>
          <rPr>
            <sz val="14"/>
            <color indexed="81"/>
            <rFont val="Tahoma"/>
            <family val="2"/>
          </rPr>
          <t xml:space="preserve">
Capacitación a los gerentes y coordinadores</t>
        </r>
      </text>
    </comment>
    <comment ref="E43" authorId="0" shapeId="0">
      <text>
        <r>
          <rPr>
            <b/>
            <sz val="16"/>
            <color indexed="81"/>
            <rFont val="Tahoma"/>
            <family val="2"/>
          </rPr>
          <t>Autor:</t>
        </r>
        <r>
          <rPr>
            <sz val="16"/>
            <color indexed="81"/>
            <rFont val="Tahoma"/>
            <family val="2"/>
          </rPr>
          <t xml:space="preserve">
sondeo del entendimiento del uso del sharepoint</t>
        </r>
      </text>
    </comment>
    <comment ref="E73" authorId="0" shapeId="0">
      <text>
        <r>
          <rPr>
            <b/>
            <sz val="18"/>
            <color indexed="81"/>
            <rFont val="Tahoma"/>
            <family val="2"/>
          </rPr>
          <t>Autor:</t>
        </r>
        <r>
          <rPr>
            <sz val="18"/>
            <color indexed="81"/>
            <rFont val="Tahoma"/>
            <family val="2"/>
          </rPr>
          <t xml:space="preserve">
Recomendar a gabriel que se agregue la simplificación de trámites de los servicios del catalogo. </t>
        </r>
      </text>
    </comment>
    <comment ref="D81" authorId="0" shapeId="0">
      <text>
        <r>
          <rPr>
            <b/>
            <sz val="9"/>
            <color indexed="81"/>
            <rFont val="Tahoma"/>
            <family val="2"/>
          </rPr>
          <t>Autor:</t>
        </r>
        <r>
          <rPr>
            <sz val="9"/>
            <color indexed="81"/>
            <rFont val="Tahoma"/>
            <family val="2"/>
          </rPr>
          <t xml:space="preserve">
Ver con Yina cuantas encuestas tiene programada.</t>
        </r>
      </text>
    </comment>
    <comment ref="E83" authorId="0" shapeId="0">
      <text>
        <r>
          <rPr>
            <b/>
            <sz val="9"/>
            <color indexed="81"/>
            <rFont val="Tahoma"/>
            <family val="2"/>
          </rPr>
          <t>Autor:</t>
        </r>
        <r>
          <rPr>
            <sz val="9"/>
            <color indexed="81"/>
            <rFont val="Tahoma"/>
            <family val="2"/>
          </rPr>
          <t xml:space="preserve">
Verificar si podemos planificar en base a los concpetos generales de las norma e ubicar estas actividades como entragables.</t>
        </r>
      </text>
    </comment>
    <comment ref="T99" authorId="0" shapeId="0">
      <text>
        <r>
          <rPr>
            <b/>
            <sz val="9"/>
            <color indexed="81"/>
            <rFont val="Tahoma"/>
            <family val="2"/>
          </rPr>
          <t>Autor:</t>
        </r>
        <r>
          <rPr>
            <sz val="9"/>
            <color indexed="81"/>
            <rFont val="Tahoma"/>
            <family val="2"/>
          </rPr>
          <t xml:space="preserve">
Diagramación</t>
        </r>
      </text>
    </comment>
    <comment ref="U99" authorId="0" shapeId="0">
      <text>
        <r>
          <rPr>
            <b/>
            <sz val="9"/>
            <color indexed="81"/>
            <rFont val="Tahoma"/>
            <family val="2"/>
          </rPr>
          <t>Autor:</t>
        </r>
        <r>
          <rPr>
            <sz val="9"/>
            <color indexed="81"/>
            <rFont val="Tahoma"/>
            <family val="2"/>
          </rPr>
          <t xml:space="preserve">
Diagramación</t>
        </r>
      </text>
    </comment>
    <comment ref="V99" authorId="0" shapeId="0">
      <text>
        <r>
          <rPr>
            <b/>
            <sz val="9"/>
            <color indexed="81"/>
            <rFont val="Tahoma"/>
            <family val="2"/>
          </rPr>
          <t>Autor:</t>
        </r>
        <r>
          <rPr>
            <sz val="9"/>
            <color indexed="81"/>
            <rFont val="Tahoma"/>
            <family val="2"/>
          </rPr>
          <t xml:space="preserve">
Impresión</t>
        </r>
      </text>
    </comment>
  </commentList>
</comments>
</file>

<file path=xl/comments16.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S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Crear SolPed y procesarla</t>
        </r>
      </text>
    </comment>
    <comment ref="U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Contratar Suplidor para migración</t>
        </r>
      </text>
    </comment>
    <comment ref="V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Colaborar con suplidor en implementación</t>
        </r>
      </text>
    </comment>
    <comment ref="S1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Hacer SolPed y procesarla</t>
        </r>
      </text>
    </comment>
    <comment ref="U1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Contratar Suplidor</t>
        </r>
      </text>
    </comment>
    <comment ref="V1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Apoyar suplidor en implementación</t>
        </r>
      </text>
    </comment>
  </commentList>
</comments>
</file>

<file path=xl/comments2.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G14" authorId="0" shapeId="0">
      <text>
        <r>
          <rPr>
            <b/>
            <sz val="9"/>
            <color indexed="81"/>
            <rFont val="Tahoma"/>
            <family val="2"/>
          </rPr>
          <t>Autor:</t>
        </r>
        <r>
          <rPr>
            <sz val="9"/>
            <color indexed="81"/>
            <rFont val="Tahoma"/>
            <family val="2"/>
          </rPr>
          <t xml:space="preserve">
Solicitud área especial TI?
Esta activida no requiere asistencia de TI ya que la empresa contratada es la responsable de la instalacion.</t>
        </r>
      </text>
    </comment>
  </commentList>
</comments>
</file>

<file path=xl/comments3.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4.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5.xml><?xml version="1.0" encoding="utf-8"?>
<comments xmlns="http://schemas.openxmlformats.org/spreadsheetml/2006/main">
  <authors>
    <author>Autor</author>
  </authors>
  <commentList>
    <comment ref="I7" authorId="0" shapeId="0">
      <text>
        <r>
          <rPr>
            <b/>
            <sz val="14"/>
            <color indexed="81"/>
            <rFont val="Tahoma"/>
            <family val="2"/>
          </rPr>
          <t>1-3</t>
        </r>
      </text>
    </comment>
    <comment ref="N7" authorId="0" shapeId="0">
      <text>
        <r>
          <rPr>
            <b/>
            <sz val="12"/>
            <color indexed="81"/>
            <rFont val="Tahoma"/>
            <family val="2"/>
          </rPr>
          <t>1. Acumulado
2. Puntual</t>
        </r>
      </text>
    </comment>
    <comment ref="O7" authorId="0" shapeId="0">
      <text>
        <r>
          <rPr>
            <b/>
            <sz val="12"/>
            <color indexed="81"/>
            <rFont val="Tahoma"/>
            <family val="2"/>
          </rPr>
          <t>Si
No</t>
        </r>
      </text>
    </comment>
    <comment ref="AC7"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6.xml><?xml version="1.0" encoding="utf-8"?>
<comments xmlns="http://schemas.openxmlformats.org/spreadsheetml/2006/main">
  <authors>
    <author>Autor</author>
  </authors>
  <commentList>
    <comment ref="I3" authorId="0" shapeId="0">
      <text>
        <r>
          <rPr>
            <b/>
            <sz val="14"/>
            <color indexed="81"/>
            <rFont val="Tahoma"/>
            <family val="2"/>
          </rPr>
          <t>1-3</t>
        </r>
      </text>
    </comment>
    <comment ref="M3" authorId="0" shapeId="0">
      <text>
        <r>
          <rPr>
            <b/>
            <sz val="12"/>
            <color indexed="81"/>
            <rFont val="Tahoma"/>
            <family val="2"/>
          </rPr>
          <t>1.Más es más
2.Menos es más</t>
        </r>
      </text>
    </comment>
    <comment ref="N3" authorId="0" shapeId="0">
      <text>
        <r>
          <rPr>
            <b/>
            <sz val="12"/>
            <color indexed="81"/>
            <rFont val="Tahoma"/>
            <family val="2"/>
          </rPr>
          <t>1. Acumulado
2. Puntual</t>
        </r>
      </text>
    </comment>
    <comment ref="O3" authorId="0" shapeId="0">
      <text>
        <r>
          <rPr>
            <b/>
            <sz val="12"/>
            <color indexed="81"/>
            <rFont val="Tahoma"/>
            <family val="2"/>
          </rPr>
          <t>Si
No</t>
        </r>
      </text>
    </comment>
    <comment ref="AC3"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7.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8.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9.xml><?xml version="1.0" encoding="utf-8"?>
<comments xmlns="http://schemas.openxmlformats.org/spreadsheetml/2006/main">
  <authors>
    <author>Autor</author>
  </authors>
  <commentList>
    <comment ref="I6" authorId="0" shapeId="0">
      <text>
        <r>
          <rPr>
            <b/>
            <sz val="14"/>
            <color indexed="81"/>
            <rFont val="Tahoma"/>
            <family val="2"/>
          </rPr>
          <t>1-3</t>
        </r>
      </text>
    </comment>
    <comment ref="M6" authorId="0" shapeId="0">
      <text>
        <r>
          <rPr>
            <b/>
            <sz val="12"/>
            <color indexed="81"/>
            <rFont val="Tahoma"/>
            <family val="2"/>
          </rPr>
          <t>1.Más es más
2.Menos es más</t>
        </r>
      </text>
    </comment>
    <comment ref="N6" authorId="0" shapeId="0">
      <text>
        <r>
          <rPr>
            <b/>
            <sz val="12"/>
            <color indexed="81"/>
            <rFont val="Tahoma"/>
            <family val="2"/>
          </rPr>
          <t>1. Acumulado
2. Puntual</t>
        </r>
      </text>
    </comment>
    <comment ref="O6" authorId="0" shapeId="0">
      <text>
        <r>
          <rPr>
            <b/>
            <sz val="12"/>
            <color indexed="81"/>
            <rFont val="Tahoma"/>
            <family val="2"/>
          </rPr>
          <t>Si
No</t>
        </r>
      </text>
    </comment>
    <comment ref="AC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G17" authorId="0" shapeId="0">
      <text>
        <r>
          <rPr>
            <b/>
            <sz val="9"/>
            <color indexed="81"/>
            <rFont val="Tahoma"/>
            <family val="2"/>
          </rPr>
          <t>Autor:</t>
        </r>
        <r>
          <rPr>
            <sz val="9"/>
            <color indexed="81"/>
            <rFont val="Tahoma"/>
            <family val="2"/>
          </rPr>
          <t xml:space="preserve">
Solicitaron incremento para este proyecto???
Pier, lo agregamos a la petición de incrementos ya que el presupuesto de Gestión Social fue llevado a cero. Como tenemos nueva administración se debe solicitar nuevamente el presupuesto.</t>
        </r>
      </text>
    </comment>
    <comment ref="G18" authorId="0" shapeId="0">
      <text>
        <r>
          <rPr>
            <b/>
            <sz val="9"/>
            <color indexed="81"/>
            <rFont val="Tahoma"/>
            <family val="2"/>
          </rPr>
          <t>Autor:</t>
        </r>
        <r>
          <rPr>
            <sz val="9"/>
            <color indexed="81"/>
            <rFont val="Tahoma"/>
            <family val="2"/>
          </rPr>
          <t xml:space="preserve">
Solicitaron incremento para este proyecto???
Pier, lo agregamos a la petición de incrementos ya que el presupuesto de Gestión Social fue llevado a cero. Como tenemos nueva administración se debe solicitar nuevamente el presupuesto.</t>
        </r>
      </text>
    </comment>
    <comment ref="F19" authorId="0" shapeId="0">
      <text>
        <r>
          <rPr>
            <b/>
            <sz val="12"/>
            <color indexed="81"/>
            <rFont val="Tahoma"/>
            <family val="2"/>
          </rPr>
          <t>Repetida</t>
        </r>
      </text>
    </comment>
    <comment ref="G20" authorId="0" shapeId="0">
      <text>
        <r>
          <rPr>
            <b/>
            <sz val="9"/>
            <color indexed="81"/>
            <rFont val="Tahoma"/>
            <family val="2"/>
          </rPr>
          <t>Autor:</t>
        </r>
        <r>
          <rPr>
            <sz val="9"/>
            <color indexed="81"/>
            <rFont val="Tahoma"/>
            <family val="2"/>
          </rPr>
          <t xml:space="preserve">
Solicitaron incremento para este proyecto???
Pier, lo agregamos a la petición de incrementos ya que el presupuesto de Gestión Social fue llevado a cero. Como tenemos nueva administración se debe solicitar nuevamente el presupuesto.</t>
        </r>
      </text>
    </comment>
    <comment ref="F21" authorId="0" shapeId="0">
      <text>
        <r>
          <rPr>
            <b/>
            <sz val="9"/>
            <color indexed="81"/>
            <rFont val="Tahoma"/>
            <family val="2"/>
          </rPr>
          <t>Repetida</t>
        </r>
      </text>
    </comment>
    <comment ref="G21" authorId="0" shapeId="0">
      <text>
        <r>
          <rPr>
            <b/>
            <sz val="9"/>
            <color indexed="81"/>
            <rFont val="Tahoma"/>
            <family val="2"/>
          </rPr>
          <t>Autor:</t>
        </r>
        <r>
          <rPr>
            <sz val="9"/>
            <color indexed="81"/>
            <rFont val="Tahoma"/>
            <family val="2"/>
          </rPr>
          <t xml:space="preserve">
Solicitaron incremento para este proyecto???
Pier, lo agregamos a la petición de incrementos ya que el presupuesto de Gestión Social fue llevado a cero. Como tenemos nueva administración se debe solicitar nuevamente el presupuesto.</t>
        </r>
      </text>
    </comment>
    <comment ref="K24" authorId="0" shapeId="0">
      <text>
        <r>
          <rPr>
            <b/>
            <sz val="12"/>
            <color indexed="81"/>
            <rFont val="Tahoma"/>
            <family val="2"/>
          </rPr>
          <t>Útiles? 20?</t>
        </r>
      </text>
    </comment>
    <comment ref="AG25" authorId="0" shapeId="0">
      <text>
        <r>
          <rPr>
            <b/>
            <sz val="11"/>
            <color indexed="81"/>
            <rFont val="Tahoma"/>
            <family val="2"/>
          </rPr>
          <t>Autor:</t>
        </r>
        <r>
          <rPr>
            <sz val="11"/>
            <color indexed="81"/>
            <rFont val="Tahoma"/>
            <family val="2"/>
          </rPr>
          <t xml:space="preserve">
En proceso de autorización.</t>
        </r>
      </text>
    </comment>
  </commentList>
</comments>
</file>

<file path=xl/sharedStrings.xml><?xml version="1.0" encoding="utf-8"?>
<sst xmlns="http://schemas.openxmlformats.org/spreadsheetml/2006/main" count="15252" uniqueCount="3111">
  <si>
    <t>PLAN OPERATIVO ANUAL 2021</t>
  </si>
  <si>
    <t>DIRECCIÓN DE AUDITORÍA INTERNA</t>
  </si>
  <si>
    <t>PLAN ESTRATEGICO </t>
  </si>
  <si>
    <t>Indicador de Resultados</t>
  </si>
  <si>
    <t>Proyecto</t>
  </si>
  <si>
    <t>Actividad</t>
  </si>
  <si>
    <t>Sub Actividad</t>
  </si>
  <si>
    <t>Descripción</t>
  </si>
  <si>
    <t>Valoración</t>
  </si>
  <si>
    <t>Riesgo que mitiga</t>
  </si>
  <si>
    <t>Métrica o Indicador de desempeño</t>
  </si>
  <si>
    <t>Unidad de medida</t>
  </si>
  <si>
    <t>Línea Base</t>
  </si>
  <si>
    <t>Plazo</t>
  </si>
  <si>
    <t>Requiere proceso de Compras</t>
  </si>
  <si>
    <t>Previsto 2021</t>
  </si>
  <si>
    <t>OBJETIVOS MENSUALES</t>
  </si>
  <si>
    <t>Medio de Verificación</t>
  </si>
  <si>
    <t>Unidad Responsable</t>
  </si>
  <si>
    <t>Colaborador Responsable</t>
  </si>
  <si>
    <t>Área de la que requiere soporte</t>
  </si>
  <si>
    <t>Presupuesto Total</t>
  </si>
  <si>
    <t>Objetivo
 Estratégico</t>
  </si>
  <si>
    <t>Estrategia</t>
  </si>
  <si>
    <t>Ene</t>
  </si>
  <si>
    <t>Feb</t>
  </si>
  <si>
    <t>Mar</t>
  </si>
  <si>
    <t>Abr</t>
  </si>
  <si>
    <t>May</t>
  </si>
  <si>
    <t>Jun</t>
  </si>
  <si>
    <t>Jul</t>
  </si>
  <si>
    <t>Ago</t>
  </si>
  <si>
    <t>Sept</t>
  </si>
  <si>
    <t>Oct</t>
  </si>
  <si>
    <t>Nov</t>
  </si>
  <si>
    <t>Dic</t>
  </si>
  <si>
    <t>Reducir las pérdidas de energía</t>
  </si>
  <si>
    <t>Asegurar la disminución del fraude eléctrico a través del marco regulatorio</t>
  </si>
  <si>
    <t>Ejecución Plan de Auditoría</t>
  </si>
  <si>
    <t>Auditoria Gerencia Reducción de Pérdidas Sector.</t>
  </si>
  <si>
    <t>Se analizará el logro de los objetivos planteados en el Plan Operativo Anual. De igual forma, se comprobará el cumplimiento de las normas.</t>
  </si>
  <si>
    <t>Aumento de las pérdidas por hurto de energía.</t>
  </si>
  <si>
    <t>% de Cumplimiento</t>
  </si>
  <si>
    <t>Porciento</t>
  </si>
  <si>
    <t>Mas es mas</t>
  </si>
  <si>
    <t>Acumulado</t>
  </si>
  <si>
    <t>No</t>
  </si>
  <si>
    <t>Minutas de reuniones, fotos, control de visitas, Pantalla del Software Teammate, informes, carta inicio de auditorías, correos fotos, documento de socialización.</t>
  </si>
  <si>
    <t>Gerencia de Auditoría Comercial y Técnica</t>
  </si>
  <si>
    <t>José Rafael Batista</t>
  </si>
  <si>
    <t>GERENCIA GESTION COMERCIAL Y REDUCCION DE PERDIDAS</t>
  </si>
  <si>
    <t>Incrementar la cartera de clientes de manera rentable y sostenible en el tiempo</t>
  </si>
  <si>
    <t xml:space="preserve">Auditoría de Obras con Fondo de Organismos Multilaterales.
</t>
  </si>
  <si>
    <t xml:space="preserve">Se verificará el cumplimiento de los acuerdos contractuales realizados entre EDENORTE y las empresas contratistas. También el estatus de las obras contratadas. </t>
  </si>
  <si>
    <t>GERENCIA DE INGENIERIA Y OBRAS</t>
  </si>
  <si>
    <t>Incrementar y eficientizar el cobro</t>
  </si>
  <si>
    <t>Asegurar la calidad de la facturación</t>
  </si>
  <si>
    <t xml:space="preserve">Auditoria a la Gerencia de Tasación.
</t>
  </si>
  <si>
    <t>Se verificará la documentación soporte (evidencias) correspondientes a los casos reportados para realizar una recuperación de energía. Asimismo, se determinará que porciento de la energía facturada como recuperada (tasada) se alcanza cobrar. Por otra parte, se comprobará el cumplimiento de las normas, así como la identificación y gestión de los riesgos asociados al proceso.</t>
  </si>
  <si>
    <t>Reducción de los niveles de eficiencia y efectividad operativa</t>
  </si>
  <si>
    <t>GERENCIA DE FACTURACION</t>
  </si>
  <si>
    <t>Crear alianzas estratégicas con instituciones para fortalecer la gestión de pagos</t>
  </si>
  <si>
    <t>Auditoria al Proceso AFR</t>
  </si>
  <si>
    <t>Evaluar el proceso de registro y control de los proyectos AFR.</t>
  </si>
  <si>
    <t>GERENCIA DE GESTION DE NEGOCIOS Y GRANDES CLIENTES</t>
  </si>
  <si>
    <t>Incrementar el uso de canales de pago de bajo costo para la empresa y los clientes</t>
  </si>
  <si>
    <t>Auditoría a las gestiones de cobros generadas en la empresa y por Estafetas</t>
  </si>
  <si>
    <t>Evaluar el proceso de cobro, registro y liquidación de la gestión.</t>
  </si>
  <si>
    <t>GERENCIA DE COBRANZAS CENTRALIZADAS</t>
  </si>
  <si>
    <t>Garantizar la calidad y seguridad del suministro de energía</t>
  </si>
  <si>
    <t>Asegurar los controles necesarios en las operaciones de baja tensión</t>
  </si>
  <si>
    <t xml:space="preserve">Auditoria a los Centros Técnicos Comerciales.
</t>
  </si>
  <si>
    <t xml:space="preserve">Se verificará el cumplimiento de los acuerdos contractuales realizados entre EDENORTE y las empresas contratistas. Asimismo, se revisará la facturación (Pago) de los trabajos realizados en cada Centro Técnico. </t>
  </si>
  <si>
    <t>Reducción de los niveles de generación de flujos de efectivo y deterioro de la imagen de la empresa como proveedor de un servicio de calidad</t>
  </si>
  <si>
    <t>GERENCIA DE AUDITORIA COMERCIAL Y TECNICA</t>
  </si>
  <si>
    <t>Implementar planes de expansión de redes</t>
  </si>
  <si>
    <t xml:space="preserve">Auditoria de Obras con Fondos Propios.
</t>
  </si>
  <si>
    <t>Se verificará el cumplimiento de los acuerdos contractuales realizados entre EDENORTE y las empresas contratistas. También, el estatus de las obras contratadas. Por otra parte, se comprobará el cumplimiento de las normas, así como la identificación y gestión de los riesgos asociados a los procesos desarrollados en la ejecución de Obras.</t>
  </si>
  <si>
    <t>GERENCIA DE OBRAS</t>
  </si>
  <si>
    <t>Garantizar la eficiencia de los mantenimientos correctivos y preventivos</t>
  </si>
  <si>
    <t xml:space="preserve">Auditoria a la Gerencia de Mantenimiento de Redes Sector.
</t>
  </si>
  <si>
    <t xml:space="preserve">Se verificará el cumplimiento de los acuerdos contractuales realizados entre EDENORTE y las empresas contratistas. De igual forma, la creación y cierre de las ordenes creadas en el sistema para realizar el pago de los trabajos realizados. </t>
  </si>
  <si>
    <t>GERENCIA MANTENIMIENTO SECTORES DD</t>
  </si>
  <si>
    <t>Eficientizar las operaciones de la empresa</t>
  </si>
  <si>
    <t>Asegurar el cumplimiento del 100% de las prerrogativas contenidas en el marco regulatorio</t>
  </si>
  <si>
    <t>Auditoria sobre las pólizas de seguros generales</t>
  </si>
  <si>
    <t>Auditar la contratación y cumplimiento de lo contratado en las pólizas de seguros generales.</t>
  </si>
  <si>
    <t>Que se realicen pagos a pólizas, y que no se ejecuten las reclamaciones correspondientes.</t>
  </si>
  <si>
    <t>% de avance</t>
  </si>
  <si>
    <t>Cantidad</t>
  </si>
  <si>
    <t>Gerencia de Auditoria Administrativa y Financiera</t>
  </si>
  <si>
    <t>María Elena Caba</t>
  </si>
  <si>
    <t>Gerencia de Tesorería</t>
  </si>
  <si>
    <t>Arqueo fondos de caja chica corporativo</t>
  </si>
  <si>
    <t>Arqueo a los fondos de caja chica custodiados por las áreas corporativas</t>
  </si>
  <si>
    <t>Que se haga uso indebido de los fondos de caja chica</t>
  </si>
  <si>
    <t>GERENCIA DE CONTABILIDAD</t>
  </si>
  <si>
    <t>Implementación NOBACI</t>
  </si>
  <si>
    <t>Dar seguimiento a las Observaciones de la CGR
Coordinar acciones de mejoras con el Equipo de e Implementación
Informar a los involucrados y alta gerencia</t>
  </si>
  <si>
    <t>Coordinar el establecimiento de los planes de acción que faciliten la integración de controles que propone la NOBACI 
Conocer las fases y principales actividades del proceso de reclutamiento y selección, valorando el impacto, la capacidad y la efectividad de la respuesta, la calidad del servicio y el cumplimiento del marco normativo como parte de las expectativas de los usuarios y de los objetivos del proceso.</t>
  </si>
  <si>
    <t>Penalizaciones por incumplimiento a las nuevas regulaciones.</t>
  </si>
  <si>
    <t>CANTIDAD DE INFORME</t>
  </si>
  <si>
    <t>INFORME</t>
  </si>
  <si>
    <t>Auditoría de Procesos</t>
  </si>
  <si>
    <t>Daniel Augusto Rodríguez Felix</t>
  </si>
  <si>
    <t>Asegurar el abastecimiento oportuno y de calidad  de materiales y servicios</t>
  </si>
  <si>
    <t>Ejecución Plan de Auditoria</t>
  </si>
  <si>
    <t>Auditoria al proceso de adecuación  de los locales para oficinas comerciales, almacenes y oficinas administrativas.</t>
  </si>
  <si>
    <t>Auditoria al proceso que se lleva a cabo para las adecuaciones de los locales de Edenorte (oficinas comerciales, Administrativas y almacenes)</t>
  </si>
  <si>
    <t>Gerencia de Servicios Generales</t>
  </si>
  <si>
    <t>Auditoría al proceso de mantenimiento y reparación de vehículos de Edenorte</t>
  </si>
  <si>
    <t>Conocer y valorar la calidad de los ofrecidos de cara a efeicientizar las operaciones de la empresa.                              Segregar los diferentes servicios y valrorar la efectividad de sus ejecución</t>
  </si>
  <si>
    <t>GERENCIA DE TRANSPORTACION</t>
  </si>
  <si>
    <t>Garantizar la calidad de la información para análisis y toma de decisiones</t>
  </si>
  <si>
    <t>AUDITORIA AL SISTEMA DE PERSONAL Y NOMINA (SPN)</t>
  </si>
  <si>
    <t>Evaluar la calidad e integridad de la información a nivel de la base de datos y otros elementos que componen el sistema</t>
  </si>
  <si>
    <t>GERENCIA DE AUDITORIA DE SISTEMAS INFORMATICOS</t>
  </si>
  <si>
    <t>José Carlos Hernández Martínez</t>
  </si>
  <si>
    <t>GERENCIA DE SISTEMAS</t>
  </si>
  <si>
    <t>Mejorar la capacidad de respuesta de los procesos claves por medio de herramientas y metodologías que garanticen su eficiencia y efectividad</t>
  </si>
  <si>
    <t>Inventario físico de los Vehículos de la empresa</t>
  </si>
  <si>
    <t>Realizar un levantamiento físico de la flotilla vehicular de denorte,para  verificar cantidad que se dispone y condiciones físicas de los vehículos, entre otros aspectos.</t>
  </si>
  <si>
    <t>% avance</t>
  </si>
  <si>
    <t>Auditoria a los alquileres de maquinarias y equipos</t>
  </si>
  <si>
    <t>Realizar un levantamiento del proceso de alquiler y gestión de las maquinarias y equipos que se utilizan en Edenorte para el desarrollo de las actividades.</t>
  </si>
  <si>
    <t>Falta de alineación e integración de las áreas funcionales y procesos de la empresa, incrementándose con esto los costos operativos y disminuyéndose la velocidad de respuesta.</t>
  </si>
  <si>
    <t>GERENCIA DE SERVICIOS GENERALES</t>
  </si>
  <si>
    <t>AUDITORIA AL SISTEMA DE MESA DE AYUDA</t>
  </si>
  <si>
    <t>Evaluar los tiempos de respuestas de las solicitudes e incidencias realizadas por medio del sistema KACE. Adicionalmente, evaluar los indicadores de desempeños en bases a tickes, llamadas, asignación de trabajos y cierre de ticket</t>
  </si>
  <si>
    <t>Pantalla de Teammate, Correos electrónicos, Minutas, documentos</t>
  </si>
  <si>
    <t>DEPARTAMENTO DE SOPORTE TI</t>
  </si>
  <si>
    <t>AUDITORIA A LOS PROCESOS DE DESARROLLO DE SOFTWARES</t>
  </si>
  <si>
    <t>Se verificará y se evaluará si al momento de construir un sistema se cumplen las mejores prácticas y metodologías que garanticen la calidad del software, apoyo a los procesos claves y satisfacción de los usuarios</t>
  </si>
  <si>
    <t>AUDITORIA AL SISTEMA COMERCIAL SGC</t>
  </si>
  <si>
    <t>Evaluar y verificar que el sistema SGC cumple con los estándares y prácticas de desarrollo de software</t>
  </si>
  <si>
    <t>Optimizar los sistemas de control y seguimiento a la gestión</t>
  </si>
  <si>
    <t>Auditoria a la adquisición y gestión de material gastable</t>
  </si>
  <si>
    <t>Auditar el proceso de adquisición y  gestión de material gastable.</t>
  </si>
  <si>
    <t>Retrasos en el abastecimiento de materiales por recrudecimiento y burocratización de la ley de compras.</t>
  </si>
  <si>
    <t>GERENCIA DE CONTROL DE GESTION - DP&amp;CG</t>
  </si>
  <si>
    <t>Seguimiento a la  Ejecución Presupuestaria</t>
  </si>
  <si>
    <t>Seguimiento al comportamiento de la ejecución presupuestaria por áreas</t>
  </si>
  <si>
    <t>Que se ejecuten montos que no estén acorde a lo presupuestado.</t>
  </si>
  <si>
    <t>GERENCIA DE PLANIFICACION Y PRESUPUESTO</t>
  </si>
  <si>
    <t>Auditoría al proceso de adquisición y gestión de las cámaras de seguridad.</t>
  </si>
  <si>
    <t>Auditar la adquisición y gestión de las cámaras de seguridad instaladas en las diferentes áreas de la empresa</t>
  </si>
  <si>
    <t>Auditoría  Clientes BNB</t>
  </si>
  <si>
    <t>Revisar el proceso de los registros de los obras BNB</t>
  </si>
  <si>
    <t xml:space="preserve">Auditoria al Proceso de Fallidos totales y bajas forzados </t>
  </si>
  <si>
    <t>Verificar el proceso de las bajas forzadas y los fallidos totales, que los motivos por los que se realizan estén acorde a lo indicado en el marco regulatorio</t>
  </si>
  <si>
    <t>Auditoría al proceso de liquidaciones de caja e IC-05 y Envío de valores a banco</t>
  </si>
  <si>
    <t>Revisar el proceso de cuadre y Liquidación de las Cajas comerciales y el envió, oportuno, de los valores cobrados a banco</t>
  </si>
  <si>
    <t>Auditoria al Proceso de Cambio de fecha de vencimiento</t>
  </si>
  <si>
    <t>Verificar que los cambios de tarifas realizados durante el período de la auditoría, cumplen con el marco regulatorio.</t>
  </si>
  <si>
    <t>GERENCIA DE SERVICIOS COMERCIALES CENTRALIZADOS</t>
  </si>
  <si>
    <t>Auditoria al Proceso de Reclamaciones y refacturas de consumo de energía</t>
  </si>
  <si>
    <t>Verificar el motivo por el que se realizan las reclamaciones y refacturas a los símbolos variables y confirmar el tiempo de resolución  de las reclamaciones</t>
  </si>
  <si>
    <t>Auditoria al Proceso de Cobros manuales, T-Master</t>
  </si>
  <si>
    <t>Revisar el proceso de manejo de inventario y registro de los recibos manuales</t>
  </si>
  <si>
    <t>Auditoria a la Gestión de cobros oficinas comerciales</t>
  </si>
  <si>
    <t>Revisar el proceso de ingreso de los cobros y manejo de las cajas fuertes</t>
  </si>
  <si>
    <t xml:space="preserve">Informe al Despacho de Materiales Considerados Chatarra.
</t>
  </si>
  <si>
    <t xml:space="preserve">Se comprobará el cumplimiento de los acuerdos contractuales realizados entre EDENORTE y las empresas contratistas y se verificará que los materiales declarados como chatarras cuentan con las certificaciones requeridas. </t>
  </si>
  <si>
    <t>GERENCIA DE ALMACEN</t>
  </si>
  <si>
    <t xml:space="preserve">Se comprobará el cumplimiento de los acuerdos contractuales realizados entre EDENORTE y las empresas contratistas. De igual forma, se verificará que los materiales declarados como chatarras cuentan con las certificaciones requeridas. </t>
  </si>
  <si>
    <t>Auditoria Gerencia Compra de Energía.</t>
  </si>
  <si>
    <t>Se verificará las condiciones de los equipos (Contadores) utilizados para medir la energía recibida en las subestaciones. También, se analizará el proceso utilizado para calcular y facturar la energía servida por las empresas generadoras. De igual forma, se comprobará el cumplimiento de las normas, así como la identificación y gestión de los riesgos asociados al proceso.</t>
  </si>
  <si>
    <t>GERENCIA DE COMPRA DE ENERGIA</t>
  </si>
  <si>
    <t>AUDITORIA DE SEGURIDAD: CUENTAS DE USUARIOS</t>
  </si>
  <si>
    <t>Se evaluará el proceso de gestión de cuentas de usuarios de los sistemas SAP, SGC, SGD, SPN y del Active Directory (usuarios de red)</t>
  </si>
  <si>
    <t>Auditar el proceso de alquiler y gestión de los Hand Help (TPL)</t>
  </si>
  <si>
    <t xml:space="preserve">Auditar el proceso de alquiler y gestión de los equipos Hand Help (TPL) utilizados para la lectura de los medidores </t>
  </si>
  <si>
    <t xml:space="preserve">Reducción de los niveles de entrega, incrementando los errores, encareciendo y disminuyendo los niveles operativos de la empresa </t>
  </si>
  <si>
    <t>GERENCIA DE INFRAESTRUCTURA</t>
  </si>
  <si>
    <t>Auditoria a la nómina de empleados</t>
  </si>
  <si>
    <t>Auditoria del personal incluido en nómina vs arqueo físico de los empleados.</t>
  </si>
  <si>
    <t>Impacto negativo en el clima y moral laboral, reduciendo la capacidad de respuesta oportuna de la empresa frente a los requerimientos de servicio de los clientes</t>
  </si>
  <si>
    <t>GERENCIA DE COMPENSACION Y BENEFICIOS</t>
  </si>
  <si>
    <t>Optimizar el sistema de gestión del talento humano</t>
  </si>
  <si>
    <t>Optimizar y mantener la gestión por competencias</t>
  </si>
  <si>
    <t>Auditoría al Proceso de Reclutamiento y Selección</t>
  </si>
  <si>
    <t>Conocer las fases y principales actividades del proceso de R&amp;S
Valorar el impacto del servicio acorde a los objetivos del proceso
Evaluar las expectativas de los usuarios
Conocer las fases y principales actividades del proceso de reclutamiento y selección, valorando el impacto, la capacidad y la efectividad de la respuesta, la calidad del servicio y el cumplimiento del marco normativo como parte de las expectativas de los usuarios y de los objetivos del proceso.</t>
  </si>
  <si>
    <t>Penalizaciones por incumplimiento y deterioro de la reputación de la empresa frente a sus diferentes grupos de opinión.</t>
  </si>
  <si>
    <t>Informe, correo, carta, fotos, listados, control de visita</t>
  </si>
  <si>
    <t>GERENCIA DE RECLUTAMIENTO Y SELECCION</t>
  </si>
  <si>
    <t xml:space="preserve">Incrementar la calidad del servicio </t>
  </si>
  <si>
    <t>Garantizar la fidelización de clientes residenciales y comerciales</t>
  </si>
  <si>
    <t xml:space="preserve">Auditoria al Proceso de Solicitud y Altas de contratos </t>
  </si>
  <si>
    <t xml:space="preserve">Evaluar el proceso de solicitud y contratación de clientes, confirmar el tiempo de ejecución de estos procesos. </t>
  </si>
  <si>
    <t>Medición Neta</t>
  </si>
  <si>
    <t xml:space="preserve">Evaluar el proceso de contratación, cobro y registro en el sistema de los clientes que poseen medidores Pre - Pago. </t>
  </si>
  <si>
    <t>Mejorar la imagen corporativa y la comunicación</t>
  </si>
  <si>
    <t>Crear acercamientos estratégicos con grupos de interés</t>
  </si>
  <si>
    <t>Auditoria al proceso de Donaciones realizadas por Edenorte.</t>
  </si>
  <si>
    <t>Realizar auditoría al proceso de Donaciones llevado a cabo a través de las diferentes áreas de la empresa</t>
  </si>
  <si>
    <t>Revueltas sociales debido al fortalecimiento de los grupos comunitarios.</t>
  </si>
  <si>
    <t>GERENCIA GESTION SOCIAL</t>
  </si>
  <si>
    <t>DIRECCION COMERCIAL</t>
  </si>
  <si>
    <t>% de Cobranza</t>
  </si>
  <si>
    <t>Contratación de estafetas corporativas. Bancas de loterías, para el cobro de factura de energía eléctrica.</t>
  </si>
  <si>
    <t>Expandir el cobro de factura en las bancas de loterías.
Ampliar cartera de estafetas corporativas.</t>
  </si>
  <si>
    <t>Cantidad de Contratación</t>
  </si>
  <si>
    <t>Correo, Contrato</t>
  </si>
  <si>
    <t>Cobranzas Centralizada</t>
  </si>
  <si>
    <t>Juana Elizabeth</t>
  </si>
  <si>
    <t>GERENCIA DE CONTRATOS, REGULACION Y OPINION</t>
  </si>
  <si>
    <t>Instalación de puntos de pagos (asociaciones, farmacias, etc.)</t>
  </si>
  <si>
    <t>Lograr la instalación en un 100% de los Canales de Pagos al finalizar el año 2020.
Coordinar con el suplidor la instalación de los POS.</t>
  </si>
  <si>
    <t>Cantidad de Instalaciones</t>
  </si>
  <si>
    <t>Correo Instalación</t>
  </si>
  <si>
    <t>GERENCIA DE COMUNICACION ESTRATEGICA</t>
  </si>
  <si>
    <t>Realización de auditorias y supervisión de los procesos de cobranzas (procedimiento vs operativa)</t>
  </si>
  <si>
    <t>Identificar las debilidades en los procesos de cobranzas.
Verificación de la correcta aplicación de los procesos comerciales de las OOCC y Estafetas Comerciales.</t>
  </si>
  <si>
    <t>Cantidad de Auditoria</t>
  </si>
  <si>
    <t>Puntual</t>
  </si>
  <si>
    <t>Informe auditoria</t>
  </si>
  <si>
    <t>Desarrollo Aplicación para el control de facturas de comisión y material gastable de las estafetas comerciales.</t>
  </si>
  <si>
    <t>Asegurar y controlar el pago de comisión en las estafetas de pagos.
Digitar mensualmente las facturas emitidas por los estafeteros  para pagos de comisión.</t>
  </si>
  <si>
    <t>Porciento avance implementación</t>
  </si>
  <si>
    <t>Correo Implementación</t>
  </si>
  <si>
    <t>GERENCIA DE CONTROL DE GESTION COMERCIAL</t>
  </si>
  <si>
    <t>Integrar los procesos productivos de la empresa a través del uso de plataformas tecnológicas que optimicen el funcionamiento de los mismos</t>
  </si>
  <si>
    <t>Virtual Pos (BOLSA DE CONTRATOS)</t>
  </si>
  <si>
    <t>Eficientizar el cobro en la cartera de clientes industriales y Cobros Domiciliados (cobro automático)
Minimizar la cantidad de tiempo para el cobro de factura en el sistema Open SGC, agrupando una cantidad de contratos.</t>
  </si>
  <si>
    <t>Asegurar el cumplimiento de los estándares establecidos en las normas de calidad vigentes</t>
  </si>
  <si>
    <t>Calidad de Servicio</t>
  </si>
  <si>
    <t>Formación al personal de Cobranzas en las oficinas comerciales.</t>
  </si>
  <si>
    <t>Garantizar y eficientizar los procesos de cobros en las oficinas comerciales.
Asegurar la correcta aplicación de la operativa de cobros.</t>
  </si>
  <si>
    <t>Cantidad Formación</t>
  </si>
  <si>
    <t>Convocatoria reunión, fotos</t>
  </si>
  <si>
    <t>GERENCIA DE CAPACITACION Y DESARROLLO</t>
  </si>
  <si>
    <t>Garantizar la satisfacción del servicio externo e interno</t>
  </si>
  <si>
    <t>Implementación del panel de firmas para el pago con tarjeta de crédito.</t>
  </si>
  <si>
    <t>Eficientizar el proceso de cobros con tarjeta de créditos en las cajas comerciales de la empresa
Recibir el pago con tarjeta de crédito sin contacto ni firma, el cual permitirá tener una alternativa fácil, rápida y segura, para los clientes como para los cajeros.</t>
  </si>
  <si>
    <t>Correo</t>
  </si>
  <si>
    <t>% de Perdidas</t>
  </si>
  <si>
    <t>Incorporar clientes al ciclo comercial, a través de las cooperativas eléctricas.</t>
  </si>
  <si>
    <t>Identificación de las zonas a trabajar
Asegurar la calidad en la contratación del cliente en la zona de difícil gestión.</t>
  </si>
  <si>
    <t>Cantidad de clientes del proyecto</t>
  </si>
  <si>
    <t>Informes</t>
  </si>
  <si>
    <t>Cooperativas Eléctricas</t>
  </si>
  <si>
    <t>María Teresa León</t>
  </si>
  <si>
    <t>GERENCIA TECNICA DE DISTRIBUCION</t>
  </si>
  <si>
    <t>Incrementar la gestión de cobros en las cooperativas eléctricas.</t>
  </si>
  <si>
    <t>*Instalar POS en el punto de pago, para la realización del cobro.
Asegurar que los clientes cumplan con el pago de su factura</t>
  </si>
  <si>
    <t>Reducción de ingresos y aumento de fraude por parte de clientes no dispuestos a pagar el monto de su factura eléctrica debido a la nueva tarifa aplicada.</t>
  </si>
  <si>
    <t>Pesos RD$ cobrados</t>
  </si>
  <si>
    <t>Monto</t>
  </si>
  <si>
    <t>Realizar reuniones con los Lideres Comunitarios, para la Apertura de Cooperativas Eléctricas y/o Centros de Gestion en lugares Remotos</t>
  </si>
  <si>
    <t>Coordinar con Gestión Social, la participación de las reuniones.
Identificar las localidades a Gestionar</t>
  </si>
  <si>
    <t>Debilitamiento de la imagen de la empresa frente a los clientes, alentando fraudes y situaciones de no pago de compromisos de estos frente a la empresa.</t>
  </si>
  <si>
    <t>Cantidad de reuniones</t>
  </si>
  <si>
    <t>Compensación de Fianzas Vencidas que cumplan con los parámetros regulatorios</t>
  </si>
  <si>
    <t>* Selección de clientes que cumplen
* Extracción de fianza disponible
* Compensación de la deuda en el Sistema
Aplicación de la Fianza abandonadas por los clientes dados de baja, compensando la misma con la deuda (Según LGE).</t>
  </si>
  <si>
    <t>Cantidad de Compensaciones</t>
  </si>
  <si>
    <t>Correos Electrónicos</t>
  </si>
  <si>
    <t>Control de Gestion</t>
  </si>
  <si>
    <t>Julio Alexander Almonte</t>
  </si>
  <si>
    <t>Ejecución de las Bajas Masivas por Impago</t>
  </si>
  <si>
    <t>* Selección de clientes que cumplen
* Carga de los contratos en el HGI
* Cambiar el Estado de los contratos
* Colocar incidencias en el SGC
Cambiar el Estado de los Contratos que exceden el tiempo que legalmente la empresa puede seguir facturando, una vez han superado los 120 días sin realizar pago (Depuraciones de la Base de Datos, según LGE)</t>
  </si>
  <si>
    <t>Cantidad de Procesos de Bajas</t>
  </si>
  <si>
    <t>Calidad de servicio</t>
  </si>
  <si>
    <t>Levantamiento de los Errores de Asociación de los clientes para la actualización de sus datos en el SGC</t>
  </si>
  <si>
    <t>* Selección de clientes que cumplen
* Preparar resumen de casos
* Enviar detalle por NIC para su corrección
Realizar una lista de los campos mal asignados en el SGC (Errores), para su corrección (Depuración de BD)</t>
  </si>
  <si>
    <t>Cantidad de Extracciones</t>
  </si>
  <si>
    <t>Generación de la Cartera para el Cobro Compulsivo a clientes morosos</t>
  </si>
  <si>
    <t>* Selección de clientes que cumplen con los parámetros establecidos en el procedimiento
* Enviar detalle de NIC para su gestión
* Autorización para cambio de carteras en el SGC.
Generación del listado de clientes morosos que tienen deuda mayor a 5+ Fact para su gestión de cobros compulsivos.</t>
  </si>
  <si>
    <t>Cantidad de Carteras Generadas</t>
  </si>
  <si>
    <t>Actualización y Seguimiento de la Cartera de Empleados</t>
  </si>
  <si>
    <t>* Levantamiento del requerimiento
* Identificar variables necesarias
* Reunión con las áreas que manejan las informaciones no comerciales
* Desarrollo y publicación
Dar seguimiento al estatus comercial de cada uno de los empleados de EDENorte</t>
  </si>
  <si>
    <t>Reducción de la tasa de rentabilidad de la empresa debilitando con esto su capacidad de generar valor económico y poder enfrentar compromisos frente a acreedores</t>
  </si>
  <si>
    <t>Cantidad de Emisión de la Cartera</t>
  </si>
  <si>
    <t>Aplicación, Correos, Documentos, Reuniones</t>
  </si>
  <si>
    <t>GERENCIA DE DESARROLLO ORGANIZACIONAL</t>
  </si>
  <si>
    <t>Acceso para el seguimiento a los Indicadores de Gestion vía dispositivos móviles.</t>
  </si>
  <si>
    <t>* Levantamiento de los reportes
* Selección de la plataforma
* Migración de los Reportes, 
* Desarrollo de los Informes
* Diseño de Tableros
* Etc.
Lograr la visualización de los indicadores de gestión desde una interfaz móvil (Web)</t>
  </si>
  <si>
    <t>Porcentaje de Ejecución</t>
  </si>
  <si>
    <t>Aplicación</t>
  </si>
  <si>
    <t>Optimización de costos</t>
  </si>
  <si>
    <t>Evaluar propuestas de nuevas plataformas para el envío de SMS</t>
  </si>
  <si>
    <t>* Investigar opciones
* Informar a empresas del interés en la herramienta
* Conocer propuesta
* Evaluación expos
Investigar en el mercado la existencia de otros productos más avanzados que puedan eficientizar el servicio de envío de mini-mensajes.</t>
  </si>
  <si>
    <t>Cantidad de Propuestas</t>
  </si>
  <si>
    <t>Propuesta Recibida</t>
  </si>
  <si>
    <t>Depuración de los Cambios de Tarifa de BTS1 a BTS2</t>
  </si>
  <si>
    <t>Selección de los cambios de tarifas a ser trabajados del levantamiento realizado por los Sectores</t>
  </si>
  <si>
    <t>Cantidad de Procesos Ejecutados</t>
  </si>
  <si>
    <t>Consulta</t>
  </si>
  <si>
    <t>Mejora del Proceso de Control de Facturas a Estafetas y Control de Materiales a Estafetas</t>
  </si>
  <si>
    <t>Desarrollo de una aplicación para automatizar el Control de Facturas a Estafetas y Control de Materiales a Estafetas</t>
  </si>
  <si>
    <t>Mejora del Proceso de manejo de las carteras de la Gerencia de Negocios</t>
  </si>
  <si>
    <t>Desarrollo de una aplicación para automatizar la labor de los Ejecutivos de Cuentas</t>
  </si>
  <si>
    <t>Emisión informes diarios programados para el seguimiento a la Gestión Comercial</t>
  </si>
  <si>
    <t>Elaborar y remitir los informes diarios programados, en los plazos establecido y con calidad</t>
  </si>
  <si>
    <t>Cantidad de Informes</t>
  </si>
  <si>
    <t>Presentación de resultados comerciales</t>
  </si>
  <si>
    <t>Elaborar la presentación de rendición de cuenta en la Dirección y Administración con los indicadores comerciales</t>
  </si>
  <si>
    <t>Cantidad de Presentaciones</t>
  </si>
  <si>
    <t>Consolidación y Actualización de los Planes Operativos de las Gerencias Comerciales</t>
  </si>
  <si>
    <t>Realizar el levantamiento de las ejecuciones planificadas en cada gerencia para el mes en cuestión</t>
  </si>
  <si>
    <t>Cantidad de Planes</t>
  </si>
  <si>
    <t>Mesa Comercial de seguimiento mensual a los Indicadores Comerciales</t>
  </si>
  <si>
    <t>Reunión mensual de seguimiento con el Director en la cual los Gerentes presentaran los avances de la gestión del mes</t>
  </si>
  <si>
    <t>Cantidad de Encuentros</t>
  </si>
  <si>
    <t>Convocatoria reunión</t>
  </si>
  <si>
    <t>Desarrollar Plan Operativo 2022</t>
  </si>
  <si>
    <t>Realización de la Planificación Operativa y de Presupuesto del año entrante</t>
  </si>
  <si>
    <t>Porciento culminación Planificación</t>
  </si>
  <si>
    <t>Documento</t>
  </si>
  <si>
    <t>Mantener el nivel de calidad de la Facturación en un 99% tomando como referencia clientes medidos vs clientes estimados</t>
  </si>
  <si>
    <t>Asegurar la calidad de la facturación y lograr la satisfacción de nuestros clientes
Cumplir con el marco Regulatorio y alcanzar niveles óptimos de facturación</t>
  </si>
  <si>
    <t>% Calidad de la Facturación</t>
  </si>
  <si>
    <t>Informe de Facturación</t>
  </si>
  <si>
    <t>Facturación</t>
  </si>
  <si>
    <t>Rosy Cabrera</t>
  </si>
  <si>
    <t>Asegurar que las facturas incorrectas vs las facturas emitidas no sobrepasen el 4% indicado en la Norma de Calidad.</t>
  </si>
  <si>
    <t>Asegurar la calidad en las facturas emitidas
Procurar el menor porcentaje de las facturas incorrectas con respecto al número total de facturas emitidas permitido en la Norma de Calidad Sie-019-2012</t>
  </si>
  <si>
    <t>% de facturas de consumo incorrectas</t>
  </si>
  <si>
    <t>Menos es mas</t>
  </si>
  <si>
    <t>Informe de refacturas</t>
  </si>
  <si>
    <t>Asegurar el 99% de resolución de anom. Generadas vs resueltas.</t>
  </si>
  <si>
    <t xml:space="preserve">Acorde a los parámetros actuales de facturación, tenemos una cantidad de clientes que ingresan o se detienen y entran en lo que llamamos anomalías de facturación que son aquellos casos que un personal de facturación analiza para confirmar si es posible enviar la factura. </t>
  </si>
  <si>
    <t>Reducción de ingresos y aumento de fraude por parte de clientes por el deterioro de las condiciones socio-económicas de las localidades</t>
  </si>
  <si>
    <t>Cantidad de anomalías resueltas Vs generadas</t>
  </si>
  <si>
    <t>Informe de anomalías</t>
  </si>
  <si>
    <t xml:space="preserve">Control de Gestion </t>
  </si>
  <si>
    <t>Asegurar que las estimaciones de un mes no sobrepasen el 5% indicado en la Norma de Calidad.</t>
  </si>
  <si>
    <t>Asegurar la calidad de la facturación/Mantener el control de las estimaciones Vs el total de clientes medidos por mes.</t>
  </si>
  <si>
    <t>% de clientes estimados</t>
  </si>
  <si>
    <t>Informe de Estimaciones/Norma de Calidad</t>
  </si>
  <si>
    <t>GERENCIA DE REGULACION</t>
  </si>
  <si>
    <t>Mantener por debajo del 10% las estimaciones consecutivas Vs la estimación del primer mes.</t>
  </si>
  <si>
    <t>Retroalimentación continua entre las áreas relacionadas a los fines de lograr la normalización de los clientes
Eliminar la cantidad de facturas emitidas repetidas sin una lectura real a través de la normalización del suministro</t>
  </si>
  <si>
    <t>% Estimaciones reiteradas repetitivas</t>
  </si>
  <si>
    <t>Revisión de la Facturación de los clientes en tarifa BTS1 &gt; a 15,000</t>
  </si>
  <si>
    <t>Analizar facturación en esta tarifa identificada en este rango en $$ que conlleve a una mejor calidad y emisión de factura, asegurando la satisfacción de nuestros clientes.</t>
  </si>
  <si>
    <t>Cantidad de clientes revisados</t>
  </si>
  <si>
    <t>Revisión de la Facturación de los clientes en tarifa BTS2 &gt; a 20,000</t>
  </si>
  <si>
    <t>% clientes revisados</t>
  </si>
  <si>
    <t xml:space="preserve">Educar al cliente acerca de la facturación </t>
  </si>
  <si>
    <t>Explicar al cliente las tarifas por rangos de consumo, arañitas de facturas en oficinas comerciales principales, entrenamiento focalizado a empleados internos. Detallar conceptos facturados en las redes sociales (factura), preguntas frecuentes en las redes y en la web, videos puntuales, lectura del medidor, diferentes tecnologías.
Con esta actividad pretendemos abarcar a los clientes BN1 y BN2 y fidelizarlos-educarlos en cuanto a los conceptos de facturación, tarifa eléctrica, que puedan aprender a consumir de manera responsable a través del conocimiento.</t>
  </si>
  <si>
    <t>Cantidad de publicaciones</t>
  </si>
  <si>
    <t>Informe de publicaciones / capacitaciones</t>
  </si>
  <si>
    <t>Formar lideres de entrenamiento en las oficinas tipo A de los Sectores para la negociación de las actas de irregularidad.</t>
  </si>
  <si>
    <t xml:space="preserve">Seleccionar un representante por oficina tipo A  y entrenarlo en el área de tasación para que sea multiplicador en la oficina a la que pertenece.
Asegurar el cobro del acta cargada y evitar anulaciones por ante Protecom. </t>
  </si>
  <si>
    <t>Cantidad de formación</t>
  </si>
  <si>
    <t>Informe de resultados / empleado capacitado.</t>
  </si>
  <si>
    <t>Optimizar la gestión del servicio a grandes clientes</t>
  </si>
  <si>
    <t xml:space="preserve">Revisión del 100% de la facturación de los clientes industriales </t>
  </si>
  <si>
    <t>Tomando en cuenta que representa un 37% del total facturado.</t>
  </si>
  <si>
    <t>Cantidad de clientes validados</t>
  </si>
  <si>
    <t>Informe de resultados</t>
  </si>
  <si>
    <t>Depuración y reintegración de clientes al ciclo comercial (deuda mayor a 5 facturas)</t>
  </si>
  <si>
    <t>* Depuración de clientes
* Gestión de llamadas
* Negociación de la deuda
Depurar y reintegrar cartera de deuda mayor a 5 facturas vencidas</t>
  </si>
  <si>
    <t>Cantidad de clientes</t>
  </si>
  <si>
    <t>Acceso a la Aplicación SGC</t>
  </si>
  <si>
    <t xml:space="preserve">Servicios Comerciales </t>
  </si>
  <si>
    <t xml:space="preserve">Marco Martinez </t>
  </si>
  <si>
    <t>Identificación física de los suministros bonoluz mediante la colocación de Stikers.</t>
  </si>
  <si>
    <t>Colocación en terreno de estiker para identificar a los suministros que son bonoluz.
Reducción de ingresos y aumento de fraude por parte de clientes no dispuestos a pagar el monto de su factura eléctrica debido a la nueva tarifa aplicada.</t>
  </si>
  <si>
    <t>Cantidad de Suministros</t>
  </si>
  <si>
    <t>Correos Electrónicos / Fotos</t>
  </si>
  <si>
    <t>Depuración y reintegración de Clientes en Cartera Bonoluz</t>
  </si>
  <si>
    <t>Realizar saneamiento y gestión de clientes Bonoluz que se encuentren fuera del ciclo comercial con mas de 4 facturas vencidas.</t>
  </si>
  <si>
    <t>Cantidad de Clientes</t>
  </si>
  <si>
    <t>Imagen Corporativa</t>
  </si>
  <si>
    <t>Realización de encuesta pos servicio satisfacción clientes</t>
  </si>
  <si>
    <t>Analizar las opiniones de los clientes y su satisfacción con el servicio recibido</t>
  </si>
  <si>
    <t>Sistema</t>
  </si>
  <si>
    <t>Mantener el porcentaje de resolución de la reclamaciones  en plazo según la norma de calidad</t>
  </si>
  <si>
    <t>Levantamiento de información y Coordinación con áreas involucradas
Resolver y velar porque las reclamaciones sean resueltas  dentro del plazo</t>
  </si>
  <si>
    <t>Porcentaje de resolución de las reclamaciones en plazo  (%)</t>
  </si>
  <si>
    <t>Informes /  Aplicación SGC</t>
  </si>
  <si>
    <t>Medir y mantener el tiempo de respuesta y atención en Call Center</t>
  </si>
  <si>
    <t>Disminuir el tiempo promedio de duración de las llamadas al Call Center, ofreciendo una respuesta más rápida a los clientes</t>
  </si>
  <si>
    <t>Tiempo Medio de Atención (Min.)</t>
  </si>
  <si>
    <t>Minuto</t>
  </si>
  <si>
    <t>Informe de resultados y consulta en AVAYA</t>
  </si>
  <si>
    <t>Medir y mejorar el tiempo de espera y de atención en Oficinas Comerciales dentro del plazo establecido en la norma de calidad.</t>
  </si>
  <si>
    <t>* Levantamiento de información
* Elaboración y remisión de informes
* Coordinación con áreas involucradas
Medir y mantener el tiempo de espera y de atención dentro del plazo establecido en la Norma de Calidad (30 minutos)</t>
  </si>
  <si>
    <t>% de Clientes Atendidos en Plazo</t>
  </si>
  <si>
    <t>Informe / Aplicación SGC</t>
  </si>
  <si>
    <t>Medir el nivel de satisfacción de los clientes en oficinas comerciales a través de los resultados de los buzones de sugerencia.</t>
  </si>
  <si>
    <t xml:space="preserve">* Análisis de los resultados de los buzones
* Elaboración  de los  planes  de acción
* Presentación de los planes de acción a las áreas involucradas
Medir el nivel de satisfacción de los clientes en oficinas comerciales,  a través de los resultados de los buzones de sugerencia. </t>
  </si>
  <si>
    <t>% de nivel de satisfacción</t>
  </si>
  <si>
    <t>Capacitar usuarios líderes y personal de las oficinas,  expertos en procesos comerciales.</t>
  </si>
  <si>
    <t>Desarrollar Representantes de Servicios especialistas en procesos comerciales que puedan entrenar el personal de nuevo ingreso de las diferentes oficinas comerciales</t>
  </si>
  <si>
    <t>Cantidad de formaciones</t>
  </si>
  <si>
    <t>Elaboración de planes de acción de acuerdo al levantamiento de buzones de sugerencias, encuestas CIER, Call Center y de satisfacción de clientes</t>
  </si>
  <si>
    <t>* Analizar resultados de las diferentes encuestas
* Realizar resumen y presentación a la DC y Sectores sobre resultados
* Elaborar planes de acción sobre oportunidades de mejoras detectadas
Analizar los informes de resultado de los buzones de sugerencias, encuestas CIER, Call Center y de satisfacción al cliente, de las opiniones de los clientes expresadas vía los buzones de sugerencias colocados en las OOCC.</t>
  </si>
  <si>
    <t xml:space="preserve">Informes </t>
  </si>
  <si>
    <t>Realización de auditorías de los procesos y normas en las OOCC</t>
  </si>
  <si>
    <t>Realización de auditorías de los procesos, normas, estructuras físicas  y atención al cliente anualmente en las OOCC. 
Elaboración de informes de resultados 
Socialización de resultados con las áreas involucradas u los sectores
Verificación  de la correcta aplicación de los procesos comerciales y de atención a clientes en las OOCC</t>
  </si>
  <si>
    <t>Cantidad de oficinas auditadas</t>
  </si>
  <si>
    <t xml:space="preserve">Envío de  factura a los cliente vía WhatsApp </t>
  </si>
  <si>
    <t xml:space="preserve">* Identificación de los  clientes y/o usuarios que tienen contacto vía WhatsApp, validando mediante un mensaje  la titularidad  del contrato.
* Extraer todos los clientes que  autorizaron el envío de su  factura ecológica. 
*Ya culminada la herramienta, será implementada la modalidad de envío de factura por WhatsApp a todos los clientes que realicen  solicitud de contrato.
</t>
  </si>
  <si>
    <t>TI</t>
  </si>
  <si>
    <t>Validación  a los levantamiento de segmento</t>
  </si>
  <si>
    <t>Asegurar que la calidad en que se realiza el levantamiento de segmento
Realizar arqueo aleatorio de los casos levantado  en el terreno por el personal de lectura: Usuarios Sin contratos. Segmentos de clientes de negocios, Clasificación de los segmentos por consumo (A,B,C,D), etc., para verificar la calidad en que se realizo el levantamiento</t>
  </si>
  <si>
    <t>Contrato levantado</t>
  </si>
  <si>
    <t>Llamada, foto, correo, verificación OPEN</t>
  </si>
  <si>
    <t>Técnica Comercial</t>
  </si>
  <si>
    <t>Bienvenido Lantigua</t>
  </si>
  <si>
    <t>Mantenimiento de rutas por centros de lectura.</t>
  </si>
  <si>
    <t>movimientos de rutas de lectura.
Mantenientos de las rutas de lectura con el objetivo de eficientizar la operativa de los centros de lectura, asegurando la calidad de la facturación, evitando incrementos no planificados de las pérdidas.</t>
  </si>
  <si>
    <t>Centros de lectura implementados.</t>
  </si>
  <si>
    <t>Correos, movimientos de rutas e itinerarios.</t>
  </si>
  <si>
    <t>Mantenimiento de Equipo por Sector MPL - MPD</t>
  </si>
  <si>
    <t>Asegurar la calidad de los equipos 
Realizar actualización, revisión y arqueo del total de los equipos MPL-MPD, asegurando el correcto uso de los mismo .</t>
  </si>
  <si>
    <t>Equipos verificados</t>
  </si>
  <si>
    <t>Correos</t>
  </si>
  <si>
    <t>Mejoras a OnMap</t>
  </si>
  <si>
    <t xml:space="preserve">Desarrollar mejoras al sistema ONMAPBOT
Realizar las mejoras necesarias para optimizar el sistema ONMAPBOT para garantizar que nuestros personal interno tenga acceso a </t>
  </si>
  <si>
    <t>Mejoras realizadas</t>
  </si>
  <si>
    <t>Correos, Documentos.</t>
  </si>
  <si>
    <t>Toma de inventario de materiales a los Centros Técnicos y sus brigadas</t>
  </si>
  <si>
    <t>Remitir la información a los Gerentes Comerciales, Encargados ST Sectores, Encargado OC y CT correspondiente.
Realizar arqueos aleatorios a los Centros Técnicos y sus brigadas.</t>
  </si>
  <si>
    <t>Cantidad de Centros Técnicos</t>
  </si>
  <si>
    <t>Informe de arqueo y correo</t>
  </si>
  <si>
    <t xml:space="preserve">Realizar análisis de las cantidades de brigadas por centro Técnico. </t>
  </si>
  <si>
    <t>Analizar de la cantidad de brigadas que existe en cada centro técnico.
Realizar análisis de la cantidad de brigadas de cada centro técnico, según lo requiera la producción o generación de trabajo, con la finalidad de que cada centro tenga la cantidad de brigadas necesarias.</t>
  </si>
  <si>
    <t>Centros Técnicos analizados.</t>
  </si>
  <si>
    <t>Implentación de las penalizaciones a brigadas vía CEB</t>
  </si>
  <si>
    <t>Aplicación de penalizaciones a la Brigadas de las Contratas</t>
  </si>
  <si>
    <t>Porcentaje avance implementación</t>
  </si>
  <si>
    <t>Capacitación del Personal Interno (Servicio Técnico)</t>
  </si>
  <si>
    <t>Capacitaciones al personal Interno.
Capacitar al personal interno en áreas que impacte de forma positiva en la operativa y en la calidad del servicio brindado, basándonos en las normas y procedimientos de nuestra empresa.</t>
  </si>
  <si>
    <t>Capacitaciones realizadas.</t>
  </si>
  <si>
    <t>fotos y lista de asistencia</t>
  </si>
  <si>
    <t>Capacitación técnicas para las Brigadas (Campos Entrenamiento Brigadas Servicio Técnico)</t>
  </si>
  <si>
    <t>Capacitar al Personal de brigadas.
Realizar capacitaciones a las brigadas externas sobre cómo realizar las órdenes de servicios en terreno y en los sistemas.</t>
  </si>
  <si>
    <t>Entrenamientos realizados.</t>
  </si>
  <si>
    <t>fotos y lista de asistencia.</t>
  </si>
  <si>
    <t>Validación Inspecciones de Calidad a los encargados Técnicos Sectores.</t>
  </si>
  <si>
    <t>Visitas a los encargados técnicos de los sectores
Realizar visitas a los sectores de la empresa, para validar que estos realicen sus funciones de acuerdo a las normas y procedimientos que rigen el área y que se esté asegurando que los centros técnicos bajo su dependencia cumplan con las normas y procedimientos.</t>
  </si>
  <si>
    <t>Validaciones realizadas</t>
  </si>
  <si>
    <t>Fotos, correos e informes.</t>
  </si>
  <si>
    <t>Supervisiones corporativas a terreno.</t>
  </si>
  <si>
    <t>Visitas al terreno a validar el cumplimiento de los procedimientos.
Realizar visitas al terreno de los diferentes sectores, para comprobar que las normas y los procedimientos se cumplan.</t>
  </si>
  <si>
    <t>Supervisiones.</t>
  </si>
  <si>
    <t>Fotos e informes.</t>
  </si>
  <si>
    <t>GERENCIA DE COMPRAS</t>
  </si>
  <si>
    <t>Generación de Ordenes de Supervisión de Distribución.</t>
  </si>
  <si>
    <t>Asegurar la correcta supervisión del personal de distribución en terreno
Generación mensual de O/S de servicio de supervisión de forma centralizada.  De acuerdo al análisis de información del MPD y de las reclamación de otras áreas de la empresa</t>
  </si>
  <si>
    <t>Órdenes Generadas</t>
  </si>
  <si>
    <t>Generación de Ordenes de Supervisión de Lectura.</t>
  </si>
  <si>
    <t>Cantidad de Ordenes
Asegurar la correcta supervisión del personal de lectura en terreno</t>
  </si>
  <si>
    <t xml:space="preserve">Inspección de Calidad de Lectura y Distribución </t>
  </si>
  <si>
    <t xml:space="preserve">Asegurar la retroalimentación del personal en las áreas de trabajo.
Realización actividades de Actualización conocimiento de procedimientos, lectura de medidores u otra necesidad identificada que el personal de lectura necesite para la correcta ejecución del trabajo asignado </t>
  </si>
  <si>
    <t>Cantidad de Inspecciones</t>
  </si>
  <si>
    <t>informes y fotos</t>
  </si>
  <si>
    <t>Supervisión corporativa de Lectura Regulares e Industriales.</t>
  </si>
  <si>
    <t>Supervisión de terreno
Realización de Supervisión de lecturas regulares e industriales en el terreno de acuerdo a los análisis de la información del sistema, asegurando que el personal cumpla con las normas y procedimientos de la empresa</t>
  </si>
  <si>
    <t>Cantidad de actividades</t>
  </si>
  <si>
    <t>Validación  a la  calidad de la ordenes de lectura resuelta en el terreno</t>
  </si>
  <si>
    <t>Asegurar la calidad en el llenados de las ordenes de lectura
Supervisión de la calidad en el llenado de las ordenes de lectura,  en el terreno como en el sistema, asegurando que el personal cumpla con las normas y procedimientos de la empresa</t>
  </si>
  <si>
    <t>Cantidad ordenes</t>
  </si>
  <si>
    <t xml:space="preserve">Fotos, correo, visitas </t>
  </si>
  <si>
    <t>Validación  a la  calidad de la ordenes de distribución resuelta en el terreno</t>
  </si>
  <si>
    <t>Asegurar la calidad en el llenados de las ordenes de distribución 
Supervisión de la calidad en el llenado de las ordenes de distribución,  en el terreno como en el sistema, asegurando que el personal cumpla con las normas y procedimientos de la empresa</t>
  </si>
  <si>
    <t>Elaboración Plan de Abastecimiento 2022</t>
  </si>
  <si>
    <t>Evaluación de Precios</t>
  </si>
  <si>
    <t>Evaluación de los precios de los materiales a requerir con fines de actualización.</t>
  </si>
  <si>
    <t>Porcentaje de avance plan abastecimiento</t>
  </si>
  <si>
    <t xml:space="preserve">Correos Electrónicos </t>
  </si>
  <si>
    <t>Conformación del plan de abastecimiento</t>
  </si>
  <si>
    <t>Creación del plan de abastecimiento del área con fines de gestionar la adquisición de materiales para la realización de los proyectos  en beneficio de nuestros clientes internos y externos.</t>
  </si>
  <si>
    <t>Plan de abastecimiento</t>
  </si>
  <si>
    <t>Validación de fichas técnicas</t>
  </si>
  <si>
    <t>Validación y/o creación e fichas técnicas en el portal</t>
  </si>
  <si>
    <t>Correos Electrónicos / Notificaciones</t>
  </si>
  <si>
    <t>Correo electronicos</t>
  </si>
  <si>
    <t>Correo electronicos/notificaciones</t>
  </si>
  <si>
    <t>DIRECCION COMERCIAL - Gerencias Sectores</t>
  </si>
  <si>
    <t>Actualización de datos de clientes</t>
  </si>
  <si>
    <t xml:space="preserve">* Recordar al cliente actualizar sus datos durante su visita a las oficinas.                                                              *Continuar promocionando esta importante herramienta.     </t>
  </si>
  <si>
    <t>Aprovechar cada contacto con el cliente para solicitarle actualizar sus datos (Teléfonos y compañía)</t>
  </si>
  <si>
    <t>Cantidad Actualizaciones Datos</t>
  </si>
  <si>
    <t>Informe Mensuales</t>
  </si>
  <si>
    <t>Sectores</t>
  </si>
  <si>
    <t>Gerentes Sectores</t>
  </si>
  <si>
    <t>Santiago</t>
  </si>
  <si>
    <t>Carlos Perez</t>
  </si>
  <si>
    <t>Informe Mensual</t>
  </si>
  <si>
    <t>Puerto Plata</t>
  </si>
  <si>
    <t xml:space="preserve">Walfrady Gonzalez </t>
  </si>
  <si>
    <t>La Vega</t>
  </si>
  <si>
    <t>Juan Jose Decamps</t>
  </si>
  <si>
    <t>Consulta aplicación</t>
  </si>
  <si>
    <t>San Francisco</t>
  </si>
  <si>
    <t>Sector San Francisco</t>
  </si>
  <si>
    <t>Valverde Mao</t>
  </si>
  <si>
    <t>Librado Acosta</t>
  </si>
  <si>
    <t>Actualización de Fianza</t>
  </si>
  <si>
    <t>Aumentar de forma periódica y en cumplimiento a la Ley las fianzas registradas en el Open de acuerdo a la carga de los clientes</t>
  </si>
  <si>
    <t>Cantidad de Fianzas Actualizadas</t>
  </si>
  <si>
    <t>no</t>
  </si>
  <si>
    <t>Aumentar la Cantidad de Clientes Activos Recuperados, de 2+Fact</t>
  </si>
  <si>
    <t>* Identificar clientes que se encuentran en este rango.</t>
  </si>
  <si>
    <t>Negociación y cobro de clientes que actualmente tienen una deuda mayor o igual a 2 facturas vencidas, con el objetivo de disminuir la misma.</t>
  </si>
  <si>
    <t>Aumentar la Cantidad de Contratos Comercialmente Activos</t>
  </si>
  <si>
    <t xml:space="preserve">* Realizar supervisión de expedientes en las oficinas  para detectar oportunidades de mejora.
* Auditar la aplicación del proceso y remitir el % de error realizado por las oficinas.   
* Los errores identificados se enviarán por usuarios a fin de crear conciencia y motivar a la correcta aplicación.     </t>
  </si>
  <si>
    <t>Esta actividad consiste en incrementar la eficiencia en la aplicación del  proceso Contratación Nuevos Clientes y Reintegración</t>
  </si>
  <si>
    <t xml:space="preserve">Esta actividad consiste en incrementar la eficiencia en la aplicación del  proceso Contratación Nuevos Clientes </t>
  </si>
  <si>
    <t>Consulta en la aplicación</t>
  </si>
  <si>
    <t>Aumentar la Cantidad de Transacciones realizadas por Medios Externos (Canales de Pagos Fuera de la Oficina)</t>
  </si>
  <si>
    <t>Incrementar los flujos por canales de pagos</t>
  </si>
  <si>
    <t>Promover entre los Clientes que visitan las Oficinas o gestionados por llamadas telefónicas el uso de los canales de pagos.</t>
  </si>
  <si>
    <t>Porciento de Clientes que Pagan fuera de la oficina</t>
  </si>
  <si>
    <t>Aumento de Carga en Clientes en Conexión Directa</t>
  </si>
  <si>
    <t>* Identificar cantidad de clientes en CD con 0 y 1 factura pendiente. 
* Generar o/s para confirmar la situación en el terreno y actualizar la carga.
* Realizar la actualización en el sistema.</t>
  </si>
  <si>
    <t>Esta actividad consiste en actualizar la carga de los clientes en CD, priorizando los que estén pagando menos de 100 kwhs para aumentarles su consumo</t>
  </si>
  <si>
    <t>Cantidad de aumentos de carga</t>
  </si>
  <si>
    <t>Cambio de Tarifa de BTS1 a BTS2 Ejecutadas en SGC</t>
  </si>
  <si>
    <t>* Remitir  a oficinas informe levantado por lectura, con el fin de identificar los posibles clientes que apliquen para BTS2.
* Dar seguimiento continuo a la data remitida a las oficinas.                                               
* Ejecutar proceso de cambio, agotando los pasos normales con el expediente debidamente completado.</t>
  </si>
  <si>
    <t>Esta actividad consiste en sanear la base de datos para que los clientes tengan la tarifa que realmente le corresponde.</t>
  </si>
  <si>
    <t>Cantidad de cambios tarifa</t>
  </si>
  <si>
    <t>Cliente con Estimaciones recurrentes a Normalizar</t>
  </si>
  <si>
    <t>Corregir los medidores de los clientes que entran en estimaciones reiteradas</t>
  </si>
  <si>
    <t>Cantidad de Clientes Normalizados</t>
  </si>
  <si>
    <t>acumulado</t>
  </si>
  <si>
    <t>Enviar Tips vía WhatsApp para el cliente leer el medidor y calculo de su facturación</t>
  </si>
  <si>
    <t>Campaña de educación a través del WhatsApp de los Ejecutivos de Cuentas para algunos clientes seleccionados</t>
  </si>
  <si>
    <t>Identificar nuevos puntos de cobros para la coordinación con Mercadeo y Gestión Cobranza</t>
  </si>
  <si>
    <t>* Visitar terreno en búsqueda de Nuevos Puntos
* Informar a Mercadeo/Cobranza de los posibles contratos</t>
  </si>
  <si>
    <t>Ubicar comercios y/o negocios que puedan ser contratados como estafetas para el pago del servicio eléctrico.</t>
  </si>
  <si>
    <t>Cantidad a Identificar</t>
  </si>
  <si>
    <t xml:space="preserve">Incrementar Gestión Operativos Cobros Móviles </t>
  </si>
  <si>
    <t>* Realizar Cronograma con las localidades a gestionar durante el mes .                                           
* Identificar zonas estratégicas de difícil gestión y bajos índices de cobranza.
* Unificar criterios de acciones a realizar en el terreno al momento de realizar la gestión Móvil</t>
  </si>
  <si>
    <t>Evitar el desplazamiento de los clientes desde zonas distantes a realizar sus requerimientos o cumplir con su pago. Agregar más comunidades para visitar en los operativos, garantizando la presencia de la Empresa en toda su zona de influencia.</t>
  </si>
  <si>
    <t>MMRD$</t>
  </si>
  <si>
    <t>Informes, Correos Electrónicos</t>
  </si>
  <si>
    <t>Incremento del Cobro Automático</t>
  </si>
  <si>
    <t xml:space="preserve">* Ofrecer al cliente que posee tarjetas de crédito, el servicio mediante esta modalidad de cobros, durante su visita a las oficinas.                                           * Continuar promocionando esta importante herramienta.                  </t>
  </si>
  <si>
    <t>Asegurar el cobro de la factura antes de su vencimiento, incorporando al cliente al formato de cobro automático, evitando al mismo tener que trasladarse hasta la oficina para efectuar su pago. Evitar además que por un olvido o descuido del cliente, la factura caiga en morosidad y genere suspensión de servicio. Como consecuencia se descongestionan las oficinas.</t>
  </si>
  <si>
    <t>Cantidad Clientes Incorporados al Sistema Cobro Automático</t>
  </si>
  <si>
    <t>Incremento del porcentaje de Actas de Irregularidades Cobradas</t>
  </si>
  <si>
    <t xml:space="preserve">* Identificar la cantidad de actas  pendientes en el sistema.                         
* Remitir Informe a las oficinas comerciales para gestionar los  clientes que tengan actas pendientes.   
* Ofertar negociación según los procesos de la empresa.                                                                               
* Realizar operativo de depuración de actas irregularidad. </t>
  </si>
  <si>
    <t>Aseguramiento del cobro de los cargos levantados por situaciones de irregularidades en suministros.</t>
  </si>
  <si>
    <t>% Acumulado de Cantidad de Actas Cobradas</t>
  </si>
  <si>
    <t xml:space="preserve">Aseguramiento del cobro de los cargos levantados por situaciones de irregularidades en suministros. </t>
  </si>
  <si>
    <t>Incremento envío Factura Ecológica y envío de factura vía WhatsApp</t>
  </si>
  <si>
    <t xml:space="preserve">* Ofrecer al cliente esta modalidad de envío de facturas, durante su visita a las oficinas, tanto para contratos vigentes, como para los nuevos contratos                     * Continuar promocionando esta importante herramienta.                </t>
  </si>
  <si>
    <t xml:space="preserve"> Inscribir los clientes en  modalidad de envío factura ecológica, para recibirla sólo por medio de correo electrónico, no físicamente.</t>
  </si>
  <si>
    <t>Cantidad Clientes Incorporados al Sistema Distribución Factura Ecológica</t>
  </si>
  <si>
    <t>GERENCIAS DE SISTEMAS</t>
  </si>
  <si>
    <t>Mantener el plazo medio de atención a las instalaciones realizadas por la DC dentro del tiempo establecido en la Norma de Calidad</t>
  </si>
  <si>
    <t xml:space="preserve">* Solicitud de Suministro                  
* Verificación Suministro                
* Contratación del nuevo cliente  </t>
  </si>
  <si>
    <t>Brindar seguimiento a la ejecución de las instalaciones realizadas por el personal de la Dirección Comercial para asegurar que se realicen durante los plazos establecidos por el órgano regulador.</t>
  </si>
  <si>
    <t>TMR en Días</t>
  </si>
  <si>
    <t>Día</t>
  </si>
  <si>
    <t>Mantener el plazo medio de atención de las reconexiones dentro del tiempo establecido en la Norma de Calidad</t>
  </si>
  <si>
    <t>Asegurar la atención de las Reconexiones y Reanudaciones dentro de los plazos establecidos por el órgano regulador.</t>
  </si>
  <si>
    <t>Brindar seguimiento a las Reconexiones por impago que estos queden normalizados dentro de los parámetros establecidos por el órganos regulador.</t>
  </si>
  <si>
    <t>TMR en Horas</t>
  </si>
  <si>
    <t>Hora</t>
  </si>
  <si>
    <t>Porcentaje de Calidad de Distribución</t>
  </si>
  <si>
    <t>*  Identificar % Cantidad Anomalías por oficina.                       * Asignación de metas específicas de disminución en términos de % cantidad,  para dichas anomalías                                                                       * Monitoreo constante de los tipos de anomalías, a través de la asignación de responsables.</t>
  </si>
  <si>
    <t xml:space="preserve">Asegurar la aplicación correcta de estos códigos, manteniendo la revisión  de los trabajos de forma diaria, como forma de asegurar tendencia a la disminución.   </t>
  </si>
  <si>
    <t>Porcentaje de Clientes con Anomalías</t>
  </si>
  <si>
    <t>Porcentaje de Calidad de la Lectura</t>
  </si>
  <si>
    <t>*  Identificar % Cantidad Anomalías por oficina.                      
 * Asignación de metas específicas de disminución en términos de % cantidad,  para dichas anomalías                                                                       * Monitoreo constante de los tipos de anomalías, a través de la asignación de responsables.</t>
  </si>
  <si>
    <t xml:space="preserve">Realizar formaciones continuas para reforzar los conocimientos de procesos de Servicios y de Cobranza       </t>
  </si>
  <si>
    <t>* Identificar puntos en los cuales se requiere el reforzamiento
* Impartir la enseñanza
* Retroalimentación con GGHH</t>
  </si>
  <si>
    <t>Fortalecer las debilidades encontradas en el personal comercial, en aras de mejorar la calidad del servicio, y la aplicación de los procesos comerciales.</t>
  </si>
  <si>
    <t>Cantidad Formaciones</t>
  </si>
  <si>
    <t>Fotos, Lista de Participación</t>
  </si>
  <si>
    <t>GERENCIA DE GESTION Y CONTROL ADMINISTRATIVO</t>
  </si>
  <si>
    <t xml:space="preserve">Listados Asistencia, Correo Electrónico </t>
  </si>
  <si>
    <t>Fotos</t>
  </si>
  <si>
    <t>Realizar Prelecturas para garantizar la calidad de la facturación</t>
  </si>
  <si>
    <t xml:space="preserve">Selección de suministros * Toma de lectura y preanálisis adoptando las medidas correctivas que garanticen una facturación de calidad.                                                                             </t>
  </si>
  <si>
    <t>Lectura de Suministros previo a la fecha indicada en Calendario para detección de errores y corregir a tiempo.</t>
  </si>
  <si>
    <t>Cantidad de Suministros preleidos</t>
  </si>
  <si>
    <t>Realizar Supervisiones de Corte, Campo e Inspección de Posibilidad  de Servicio</t>
  </si>
  <si>
    <t>* Asignación de cantidad de supervisiones específicas por cada Supervisor, a través de la orden TO 110.                                                                                                                    * Seguimiento a la ejecución de dichas o/s.                                    * Supervisión de todas las órdenes TO 713, 3ra. Revisión de Corte.</t>
  </si>
  <si>
    <t>Asegurar que un % representativo de las o/s que se trabajan, sea supervisadas en el terreno, para así garantizar la correcta ejecución con la calidad requerida y plazos establecidos.</t>
  </si>
  <si>
    <t>Cantidad de O/S TO110 y TO713 Ejecutadas</t>
  </si>
  <si>
    <t>Realizar supervisiones de las Ordenes de Servicio restantes</t>
  </si>
  <si>
    <t>Cantidad de O/S</t>
  </si>
  <si>
    <t>Realizar Toma de Lectura junto a los clientes</t>
  </si>
  <si>
    <t>* Identificar Rutas e Itinerarios a Ser Trabajados</t>
  </si>
  <si>
    <t>Invitar a los clientes a realizar la toma de lectura para que conozcan el proceso</t>
  </si>
  <si>
    <t xml:space="preserve">Fotos </t>
  </si>
  <si>
    <t>Reconocimiento Semestral a las Oficinas Comerciales (Ene y Jul).</t>
  </si>
  <si>
    <t>* Efectuar la entrega del reconocimiento durante la reunión del Sector en cada uno de semestres. 
* Procurar que la información se publique en intranet y comunicación con empleados, para motivar a todos.</t>
  </si>
  <si>
    <t xml:space="preserve">Reconocimiento semestral a las Oficinas Comerciales por resultados alcanzados en indicadores comerciales </t>
  </si>
  <si>
    <t>Cantidad Reconocimientos</t>
  </si>
  <si>
    <t>Fotos e Indicadores del reconocimiento</t>
  </si>
  <si>
    <t>Fotos, Correos Electrónicos</t>
  </si>
  <si>
    <t>Seguimiento a la calidad de las órdenes de servicio.</t>
  </si>
  <si>
    <t>Análisis masivo en sistemas, quincenal, de la calidad de las órdenes de servicio.</t>
  </si>
  <si>
    <t xml:space="preserve">Brindar seguimiento a la buena ejecución las órdenes de servicio en los sistemas que empleados por el área. </t>
  </si>
  <si>
    <t>Porcentaje de Calidad Alcanzado</t>
  </si>
  <si>
    <t>Seguimiento a la calidad de las supervisiones.</t>
  </si>
  <si>
    <t>Asegurar que las supervisiones realizadas por el personal, cumplan con los parámetros establecidos por las normas y procedimientos.</t>
  </si>
  <si>
    <t>Brindar seguimiento a que las supervisiones realizadas, cumplan y traigan consigo las informaciones básicas esperadas en cada caso.</t>
  </si>
  <si>
    <t>Seguimiento a los plazos medio de resolución de O/S de lectura y Distribución</t>
  </si>
  <si>
    <t>Mejora en tiempo de respuesta de las O/S</t>
  </si>
  <si>
    <t xml:space="preserve">Seguimiento al plazo medio de resolución de las O/S de servicio de lectura </t>
  </si>
  <si>
    <t xml:space="preserve">Plazo medio </t>
  </si>
  <si>
    <t>Seguimiento al plazo medio de atención de las órdenes de servicio (Diferentes a cortes, reconexiones e instalaciones)</t>
  </si>
  <si>
    <t>Asegurar que el tiempo promedio de atención de las órdenes de servicio se encuentre dentro de los plazos establecidos por el órgano regulador.</t>
  </si>
  <si>
    <t>Brindar seguimiento para que el plazo medio de atención a las órdenes de servicio que no sean de Corte, Reconexión ni Instalación (Se miden aparte) se realicen dentro de plazo</t>
  </si>
  <si>
    <t>Plazo medio de atención de las órdenes de servicio en días laborables.</t>
  </si>
  <si>
    <t>DIRECCIÓN DE COMPRA DE ENERGÍA Y REGULACIÓN</t>
  </si>
  <si>
    <t>Area de la que requiere soporte</t>
  </si>
  <si>
    <t>Remitir oportunamente las informaciones requeridas por los organismos externos (SIE, CNE, CDEEE). Informe trimestral</t>
  </si>
  <si>
    <t>Remitir dentro de los plazos correspondientes las informaciones relativas a disposiciones regulatorias y/o solicitudes de organismos externos (MEM, SIE, CNE).</t>
  </si>
  <si>
    <t>Porciento de informaciones emitidas en plazo dentro del trimestre</t>
  </si>
  <si>
    <t>Gerencia de Regulación</t>
  </si>
  <si>
    <t>Néstor Morrobel</t>
  </si>
  <si>
    <t>Capacitar en temas del Marco Regulatorio a las áreas de la organización.</t>
  </si>
  <si>
    <t>Formar al personal operativo de la Empresa  en los fundamentos básicos regulatorios que rigen el Sector Eléctrico Dominicano.</t>
  </si>
  <si>
    <t>Cantidad de formaciones impartidas</t>
  </si>
  <si>
    <t>Listado de Asistencia</t>
  </si>
  <si>
    <t>Realizar auditorías regulatorias a los procesos clave de la organización.</t>
  </si>
  <si>
    <t>Auditar los procesos realizados en las áreas operativas (50 oficinas comerciales ) y retroalimentar sobre las oportunidades de mejora encontradas.</t>
  </si>
  <si>
    <t>Cantidad de auditorias realizadas</t>
  </si>
  <si>
    <t>Realizar análisis crítico de leyes, decretos, resoluciones y normas. Trimestral</t>
  </si>
  <si>
    <t>Garantizar que la creación o modificación de leyes, decretos, resoluciones y normar estén acorde a la Constitución y al ordenamiento regulatorio.</t>
  </si>
  <si>
    <t>Cantidad de leyes, decretos, resoluciones y normas analizadas.</t>
  </si>
  <si>
    <t>Documentos</t>
  </si>
  <si>
    <t>Realizar verificaciones en  el cumplimiento de la normativa vigente para el sector eléctrico dominicano en los procesos de la Empresa.</t>
  </si>
  <si>
    <t xml:space="preserve">
 Auditoría  a una muestra del 30% de las deciones PROTECOM y Recurso Jerárquico. Bimensual
Revisar y Actualizar los procedimientos y la normas internas de la Empresa a los fines de garantizar su alineación con lo indicado en la Regulación vigente. Adicionalmente, examinar las decisiones y/o fallos emitidas por PROTECOM para verificar que estén ceñidas a la Regulación vigente y Fiscalizar las asignaciones Tarifarias dentro de la Empresa.</t>
  </si>
  <si>
    <t>Cantidad de verificaciones</t>
  </si>
  <si>
    <t>Reducción de penalizaciones por incumplimiento de la Norma de Calidad Comercial</t>
  </si>
  <si>
    <t>Seguimiento al cumplimiento de la NCSC mediante informe mensual.</t>
  </si>
  <si>
    <t>Verificar el cumplimiento de todos los indicadores (individuales y globales) de la NCSC y emitir los informes y recomendaciones a las áreas operativas correspondientes.</t>
  </si>
  <si>
    <t>Cantidad de informes de la NCSC emitidos</t>
  </si>
  <si>
    <t>Responder oportunamente las consultas regulatorias remitidas desde lo interno de la organización.</t>
  </si>
  <si>
    <t>Dar respuesta a las consultas regulatorias recibidas por la DCER a través del grupo de correo "Consultas Regulatorias" en un plazo máximo de un día hábil a partir de la recepción.</t>
  </si>
  <si>
    <t>Porciento de consultas atendidas en plazo</t>
  </si>
  <si>
    <t>Rentabilidad de Compra de Energía</t>
  </si>
  <si>
    <t>Calidad Facturacion a Clientes UNR.</t>
  </si>
  <si>
    <t>Garantizar la Calidad del proceso de facturación a los Clientes tipo UNR, verificando que la facturación sea correcta.</t>
  </si>
  <si>
    <t>Garantizar la Calidad del proceso de facturación a los Clientes tipo UNR, mediante una correcta aplicación de los contratos de venta de energía, variables y datos comerciales</t>
  </si>
  <si>
    <t>% Facturas Correctas</t>
  </si>
  <si>
    <t>Correo DC con reporte de calidad de facturación UNR.</t>
  </si>
  <si>
    <t>Gerencia Compra de Energía</t>
  </si>
  <si>
    <t>Cyrano Morel</t>
  </si>
  <si>
    <t>Remisión de las facturas de compra de energía por Contratos a la SIE dentro del plazo.</t>
  </si>
  <si>
    <t>Remitir la copia de las facturas de compra de energía por Contratos a la SIE a más tardar el día 5 de cada mes.</t>
  </si>
  <si>
    <t>Plazo en dias.</t>
  </si>
  <si>
    <t>Correo de remisión de información a la SIE</t>
  </si>
  <si>
    <t>Responder oportunamente las solicitudes de Oferta de Venta de Energía para clientes UNR solicitadas por la DC o la AGG.</t>
  </si>
  <si>
    <t>Remitir las Ofertas de Venta de Energía solicitadas en un plazo máximo de 5 días hábiles a partir de la recepción de la solicitud.</t>
  </si>
  <si>
    <t>% solicitudes respondidas en plazo</t>
  </si>
  <si>
    <t>Correos electrónicos</t>
  </si>
  <si>
    <t>Realizar informes para garantizar la correcta aplicación de los Contratos de Venta de Energía a Clientes No Regulados (UNR).</t>
  </si>
  <si>
    <t xml:space="preserve">Verificar que durante el período en cuestión se haya dado cumplimiento a las condiciones comerciales estipuladas en los Contratos de Venta de Energía a Clientes No Regulados (UNR). </t>
  </si>
  <si>
    <t>Correos DGC con solicitud de la información</t>
  </si>
  <si>
    <t>Dirección Compra de Energía y regulación</t>
  </si>
  <si>
    <t>Ramón Martínez</t>
  </si>
  <si>
    <t>Realizar informes para garantizar la correcta aplicación de los Contratos de Compra de Energía. Trimestral</t>
  </si>
  <si>
    <t xml:space="preserve">Verificar que durante el período en cuestión se haya dado cumplimiento a las condiciones comerciales estipuladas en los Contratos de Compra de Energía firmados con las Empresas Generadoras u otros Agentes del MEM. </t>
  </si>
  <si>
    <t>% Informes revisados del OC referente al comportamiento de los agentes</t>
  </si>
  <si>
    <t>Correos OC y CDEEE Vs nuestro informe</t>
  </si>
  <si>
    <t>Representación de EDENORTE en temas Regulatorios y de Mercado Eléctrico.</t>
  </si>
  <si>
    <t>Participar activamente en los diversos escenarios, foros, reuniones, etc. (a nivel nacional e internacional), en los que sea convocada EDENORTE, relacionados con temas de carácter Regulatorio o de Mercado Eléctrico, procurando defender los intereses de la empresa.</t>
  </si>
  <si>
    <t xml:space="preserve">% de asistencia a reuniones y capacitaciones </t>
  </si>
  <si>
    <t>Agendas, minuta de las convocatorias y participación</t>
  </si>
  <si>
    <t>DIRECCIÓN DE COMUNICACIÓN ESTRATÉGICA</t>
  </si>
  <si>
    <t>Gerencia</t>
  </si>
  <si>
    <t>Incrementar volumen transaccional (Estafetas y Canales alternos digitales)</t>
  </si>
  <si>
    <t>Evaluaciones y aperturas de nuevas estafetas de pago</t>
  </si>
  <si>
    <t>Captación, evaluación, negociación , contratación  e inclusión, señalización y difusión de nuevos puntos de pagos</t>
  </si>
  <si>
    <t xml:space="preserve">Cantidad de nuevos puntos de pagos </t>
  </si>
  <si>
    <t>Contratos,  fotos, documentos</t>
  </si>
  <si>
    <t>Gerencia de Mercadeo</t>
  </si>
  <si>
    <t>Desarrollo de Mercado</t>
  </si>
  <si>
    <t>José McDougal/ Angelica</t>
  </si>
  <si>
    <t>Difusión de Estafetas y Oficinas Comerciales nuevas y existentes en medios digitales</t>
  </si>
  <si>
    <t>Dar a conocer a través de artes y diseño  la ubicación de estafetas y oficinas comerciales nuevas y existentes a través de los medios digitales</t>
  </si>
  <si>
    <t>Cantidad de canales de pago difundidos</t>
  </si>
  <si>
    <t>Documentos, correos  y  fotos</t>
  </si>
  <si>
    <t>Mejorar la percepción de la imagen de la empresa</t>
  </si>
  <si>
    <t>No hay (Imagen)</t>
  </si>
  <si>
    <t>Evaluación de local  para traslado y/o ampliación de oficinas comerciales</t>
  </si>
  <si>
    <t>Señalización  y Difusión
Captación, evaluación, negociación , contratación de nuevos locales para aperturas o ampliación de oficinas comerciales</t>
  </si>
  <si>
    <t>Cantidad de locales evaluados</t>
  </si>
  <si>
    <t>Asegurar la difusión oportuna de las informaciones</t>
  </si>
  <si>
    <t>No hay (Imagen y comunicacón)</t>
  </si>
  <si>
    <t xml:space="preserve">Campaña Concienciación </t>
  </si>
  <si>
    <t>Desarrollar una campaña que permita concienciar a los usuarios y clientes sobre el uso eficiente de la energía eléctrica</t>
  </si>
  <si>
    <t>% Avance implementación campaña</t>
  </si>
  <si>
    <t>Videos, Publicaciones en Portal Web, Redes Sociales</t>
  </si>
  <si>
    <t>Gestión de Marca</t>
  </si>
  <si>
    <t>Iván Tejada, Grecheen Acosta, Julio Quevedo,Priscila Peña/ Nelson Luis Javier</t>
  </si>
  <si>
    <t>Patrocinios</t>
  </si>
  <si>
    <t>* Colocar  marca en los patrocinios                                                    * Nota de Prensa                                      
* Difusión en medios de comunicación internos y externos
Apoyar actividades sociales y deportivas del área de concesión de la empresa</t>
  </si>
  <si>
    <t>Cantidad de patrocinios</t>
  </si>
  <si>
    <t>Fotos, documentos, correos y contratos</t>
  </si>
  <si>
    <t>Ivan Ariel Tejada/ Analistas de Gestión de Marca</t>
  </si>
  <si>
    <t>Señalización de Estafetas, Oficinas Comerciales y Administrativas</t>
  </si>
  <si>
    <t>Solicitar la confección de las señalizaciones y letreros
Colocar en nuestras oficinas y puntos de pagos señalización interna y externa</t>
  </si>
  <si>
    <t>Cantidad de Señalizaciones</t>
  </si>
  <si>
    <t>Si</t>
  </si>
  <si>
    <t>Elaboración de Diseños Gráficos</t>
  </si>
  <si>
    <t>Realizar los diseños gráficos que respondan a las necesidades de los clientes</t>
  </si>
  <si>
    <t>Cantidad de diseños realizados</t>
  </si>
  <si>
    <t>Artes, Publicicaciones, Correos</t>
  </si>
  <si>
    <t>Unidad de Marca</t>
  </si>
  <si>
    <t xml:space="preserve">Iván Tejada / Javier / Melissa / </t>
  </si>
  <si>
    <t>Encuesta de satisfacción de clientes - CIER 2021</t>
  </si>
  <si>
    <t>Remitir encuesta para evaluación de satisfacción de clientes por el servicio brindado</t>
  </si>
  <si>
    <t>N/A</t>
  </si>
  <si>
    <t>Cantidad de encuestas realizadas</t>
  </si>
  <si>
    <t>Informe con resultados</t>
  </si>
  <si>
    <t>Investigación y Estudio de Mercado</t>
  </si>
  <si>
    <t>Priscila Peña / Yanaury / Ariel</t>
  </si>
  <si>
    <t>Incrementar la calidad del servicio</t>
  </si>
  <si>
    <t>Encuestas electrónicas general a clientes Edenorte</t>
  </si>
  <si>
    <t>Remitir encuesta para evaluación general de la calidad del servicio a todos los clientes que tienen correo electrónico</t>
  </si>
  <si>
    <t>Cantidad de encuestas</t>
  </si>
  <si>
    <t>Elaboración de informe sobre el levantamiento y seguimiento de las informaciones de los buzones de sugerencias de las oficinas comerciales y el buzón online</t>
  </si>
  <si>
    <t xml:space="preserve"> - Visitas a las oficinas comerciales para retirar las boletas de los buzones de sugerencias.
 - Elaboración de Informe con resultados por sector                                                                                                                              - Gestión de incidencias recibidas
Recopilar, analizar las informaciones levantadas en los buzones de sugerencias en las oficinas comerciales, realizar informes y canalizar las incidencias recibidas por esta vía</t>
  </si>
  <si>
    <t>Cantidad de informes</t>
  </si>
  <si>
    <t>Informes / correo enviado</t>
  </si>
  <si>
    <t>Actividades culturales</t>
  </si>
  <si>
    <t>Apoyar actividades culturales del área de concesión de la empresa</t>
  </si>
  <si>
    <t>Fotos, videos, publicaciones</t>
  </si>
  <si>
    <t>Gerencia de Relaciones Públicas</t>
  </si>
  <si>
    <t>Responsabilidad  Social y Corporativa</t>
  </si>
  <si>
    <t>Nelson Luis Javier</t>
  </si>
  <si>
    <t>Jornadas de Reforestación)</t>
  </si>
  <si>
    <t>* Colocar nuestra marca en las actividades realizadas                               
* Videos, artes y fotos de la actividades                              *Difusión en medios de comunicación internos y externos        
* Nota de Prensa                                 
* Maestría de ceremonia.
Realizar jornadas de reforestación en nuestra zona de concesión como parte de nuestra responsabilidad social corporativa</t>
  </si>
  <si>
    <t>Cantidad de Jornadas realizadas</t>
  </si>
  <si>
    <t>SI</t>
  </si>
  <si>
    <t>Fotos, documentos, videos, publicaciones, correos</t>
  </si>
  <si>
    <t>Limpieza de Playas o Ríos</t>
  </si>
  <si>
    <t>* Colocar nuestra marca en las actividades realizadas           
*Videos, artes y fotos de la actividades                                                     * Maestría de ceremonia               
* Nota de Prensa               
* Difusión en medios de comunicación
Realizar jornada de limpieza en playa o rio de nuestra zona de concesión</t>
  </si>
  <si>
    <t>Cantidad de Limpieza de playas o rios realizadas</t>
  </si>
  <si>
    <t>No hay (Imagen y comunicación)</t>
  </si>
  <si>
    <t>Dar soporte de maestría de ceremonias en las actividades de la empresa</t>
  </si>
  <si>
    <t xml:space="preserve">                </t>
  </si>
  <si>
    <t>*Coordinar programa           
Colaborar en las actividades internas y externas  a requerimiento de las direcciones y gerencias.</t>
  </si>
  <si>
    <t>Cantidad de maestrías realizadas</t>
  </si>
  <si>
    <t>Fotos, Videos, Programa de las actividades</t>
  </si>
  <si>
    <t>Relaciones Públicas</t>
  </si>
  <si>
    <t>Grecheen Acosta / Felix Franco</t>
  </si>
  <si>
    <t xml:space="preserve">Solicitudes y reclamaciones recibidas por la Web </t>
  </si>
  <si>
    <t>SOLICITUD FACTURAS POR E-MAIL</t>
  </si>
  <si>
    <t>Canalización de solicitudes de ENVIO DE FACTURA POR EMAIL recibidas a través del portal Web</t>
  </si>
  <si>
    <t xml:space="preserve">Cantidad de solicitudes de ENVIO DE FACTURA POR EMAIL </t>
  </si>
  <si>
    <t>Correos, publicaciones, informes</t>
  </si>
  <si>
    <t>Medios y Publicidad</t>
  </si>
  <si>
    <t>Julio Quevedo / Claudio Holguín /  Gustavo Ramos</t>
  </si>
  <si>
    <t>SOLICITUD DE PRE-CONTRATO</t>
  </si>
  <si>
    <t>Canalización de solicitudes de PRE-CONTRATO recibidas a través del portal Web</t>
  </si>
  <si>
    <t>Cantidad de solicitudes de PRE-CONTRATO recibidas</t>
  </si>
  <si>
    <t>SOLICITUD DE RECLAMACIONES</t>
  </si>
  <si>
    <t>Canalización de solicitudes de RECLAMACIONES recibidas a través del portal Web</t>
  </si>
  <si>
    <t xml:space="preserve">Cantidad de RECLAMACIONES recibidas </t>
  </si>
  <si>
    <t>REPORTE DE FRAUDE</t>
  </si>
  <si>
    <t>Canalización de FRAUDES recibidas a través del portal Web</t>
  </si>
  <si>
    <t>Cantidad de FRAUDES reportados</t>
  </si>
  <si>
    <t>SOLICITUD DE EMPLEO</t>
  </si>
  <si>
    <t>Canalización de solicitudes de SOLICITUDES DE EMPLEOS recibidas a través del portal Web</t>
  </si>
  <si>
    <t>Cantidad de SOLICITUDES DE EMPLEOS recibidos</t>
  </si>
  <si>
    <t>SUGERENCIAS</t>
  </si>
  <si>
    <t>Canalización de solicitudes de SUGERENCIAS recibidas a través del portal Web</t>
  </si>
  <si>
    <t xml:space="preserve">Cantidad de solicitudes y sugerencias recibidas por el correo de SUGERENCIAS </t>
  </si>
  <si>
    <t>SUSCRITORES</t>
  </si>
  <si>
    <t>Cantidad de nuevos suscriptores del portal Web</t>
  </si>
  <si>
    <t xml:space="preserve">Monitoreo de los medios de comunicación contratados con publicidad </t>
  </si>
  <si>
    <t>Garantizar que las colocaciones de publicidad cumplan con lo contratado ( televisión, radio, medios digitales )</t>
  </si>
  <si>
    <t>Informe de medios de comunicación monitoreados</t>
  </si>
  <si>
    <t>Informes, correos</t>
  </si>
  <si>
    <t>Grecheen Acosta / Ana Sofia Ureña / Aura Morel</t>
  </si>
  <si>
    <t xml:space="preserve">Contratación y Colocación en Medios de Comunicación </t>
  </si>
  <si>
    <t>Radio</t>
  </si>
  <si>
    <t>Gestionar la contratación y colocación en los distintos medios de comunicación; para publicar las informaciones, imágenes, videos y noticias de interés de la empresa</t>
  </si>
  <si>
    <t>Cantidad de contratación y colocación en radio</t>
  </si>
  <si>
    <t>Contratos</t>
  </si>
  <si>
    <t>Erison Morel/ Felix Franco/ Grecheen Acosta / Ana Sofia Ureña</t>
  </si>
  <si>
    <t>Presupuesto asociado Administración Gerencia General</t>
  </si>
  <si>
    <t>Televisión</t>
  </si>
  <si>
    <t>Cantidad de contratación y colocación en televisión</t>
  </si>
  <si>
    <t>Prensa Escrita y Revista</t>
  </si>
  <si>
    <t>Cantidad de colocacion en prensa escrita</t>
  </si>
  <si>
    <t>Contratos y Publicaciones</t>
  </si>
  <si>
    <t>Medios Digitales</t>
  </si>
  <si>
    <t>Cantidad de colocacion en medios digitales</t>
  </si>
  <si>
    <t>Contratos, Estadísticas y  Publicaciones</t>
  </si>
  <si>
    <t>Redacción de documentos de prensa con informaciones positivas y generales de la empresa.</t>
  </si>
  <si>
    <t xml:space="preserve">* Lograr publicaciones gratuitas de  noticias positivas y generales en medios de prensa.                                                  * Soporte fotográfico                                
* Publicaciones en las redes sociales y en la Web
Dar a conocer informaciones sobre la empresa que sean de interés público. </t>
  </si>
  <si>
    <t>Cantidad documentos de prensa generado</t>
  </si>
  <si>
    <t xml:space="preserve">Planilla de Seguimiento de Noticias Generadas </t>
  </si>
  <si>
    <t>Grecheen Acosta /Ricardo Rodriguez</t>
  </si>
  <si>
    <t>No hay (Reducción de gastos)</t>
  </si>
  <si>
    <t>Monitoreo e inteligencia de medios digitales.</t>
  </si>
  <si>
    <t>*Revisión de  portales digitales         
* Elaboración de resumen de noticias                           * Medición de las publicaciones gratuitas en los medios digitales (Free press) para beneficio de la empresa                                                   * Identificar el nivel de receptividad de cada medios digitales.
Medir la percepción de la empresa en la opinión pública e Identificar el ahorro económico que representa para la empresa la gestión de colocación de los documentos de prensa.</t>
  </si>
  <si>
    <t>Montos ahorrados por publicaciones</t>
  </si>
  <si>
    <t xml:space="preserve">Planilla de Seguimiento a Monitoreo e Inteligencia de Medios y Resúmenes de noticias </t>
  </si>
  <si>
    <t>Grecheen Acosta / Aura Morel</t>
  </si>
  <si>
    <t>Grabación de Audios para Perifoneos</t>
  </si>
  <si>
    <t>Gestionar la grabación de audios para  perifoneos y  para la difusión de temas de interés de la empresa</t>
  </si>
  <si>
    <t>Cantidad de grabación de audios gestionados</t>
  </si>
  <si>
    <t>Audios Realizados, correos con solicitudes</t>
  </si>
  <si>
    <t xml:space="preserve">Grecheen Acosta / Ana Sofia Ureña </t>
  </si>
  <si>
    <t>Realización de encuentros, visitas y ruedas de prensa con público externo</t>
  </si>
  <si>
    <t>Aniversario Edenorte</t>
  </si>
  <si>
    <t>Desarrollar actividades que acercan a la empresa con comunicadores y público externo</t>
  </si>
  <si>
    <t>No. Actividad Aniversario Edenorte</t>
  </si>
  <si>
    <t>Fotos, Videos, Artes, Correo</t>
  </si>
  <si>
    <t>Felix Franco / Grecheen Acosta / Ana Sofía Ureña / Aura Morel / Ricardo Rodriguez</t>
  </si>
  <si>
    <t>Publicidad por aniversario de medios</t>
  </si>
  <si>
    <t>No. De publicaciónes realizadas</t>
  </si>
  <si>
    <t>Publicaciones, artes</t>
  </si>
  <si>
    <t>Felix Franco / Grecheen Acosta / Ana Sofia Ureña</t>
  </si>
  <si>
    <t>Envió de tarjeta virtual. Diseños de tarjetas enviados a periodistas, dueños de medios.</t>
  </si>
  <si>
    <t>No. Tarjeta Virtual</t>
  </si>
  <si>
    <t>Arte, correo</t>
  </si>
  <si>
    <t>Gerente de RRPP / Grecheen Acosta</t>
  </si>
  <si>
    <t>Colocación de las informaciones de la empresa en los canales de difusión interna</t>
  </si>
  <si>
    <t>CORREO DE COMUNICACIÓN ESTRATÉGICA</t>
  </si>
  <si>
    <t xml:space="preserve">Difundir informaciones de interés a los clientes internos y externos a través del  correo Comunicación Estratégica </t>
  </si>
  <si>
    <t xml:space="preserve">Cantidad de correos enviado desde el correo de Comunicación Estratégica </t>
  </si>
  <si>
    <t>Artes, correos, publicaciones</t>
  </si>
  <si>
    <t>Julio Quevedo / Claudio Holguín / Gustavo Ramos</t>
  </si>
  <si>
    <t>EMAIL MARKETING CLIENTES</t>
  </si>
  <si>
    <t>Difundir informaciones de interés a los clientes internos y externos a través del  Email Marketing</t>
  </si>
  <si>
    <t>Cantidad de correos enviados a través del  Email Marketing</t>
  </si>
  <si>
    <t>E-FLOW</t>
  </si>
  <si>
    <t>Difundir informaciones de interés a los clientes internos y externos a través del E-FLOW ( Sistema de Turno )</t>
  </si>
  <si>
    <t>Cantidad de informaciones colocadas a través del E-FLOW ( Sistema de Turno )</t>
  </si>
  <si>
    <t>IVR</t>
  </si>
  <si>
    <t>Difundir informaciones de interés a los clientes internos y externos a través del IVR ( audio de espera en la central telefónica )</t>
  </si>
  <si>
    <t>Cantidad de informaciones colocados través del IVR ( audio de espera en la central telefónica )</t>
  </si>
  <si>
    <t>SLIDER WEB PORTADA</t>
  </si>
  <si>
    <t>Difundir informaciones de interés a los clientes internos y externos a través de portada en la Web</t>
  </si>
  <si>
    <t>Cantidad de informaciones colocadas través de slider de portada en la Web</t>
  </si>
  <si>
    <t xml:space="preserve">Presencia de la empresa a través de  las  Redes Sociales  </t>
  </si>
  <si>
    <t>Publicaciones en Facebook</t>
  </si>
  <si>
    <t>Publicar en las redes sociales informaciones de la empresa sobre los procesos comerciales, operativos y  contenido de interés en general</t>
  </si>
  <si>
    <t>Cantidad de publicaciones en Facebook</t>
  </si>
  <si>
    <t>Publicaciones</t>
  </si>
  <si>
    <t>Claudio Holguín, Julio Quevedo</t>
  </si>
  <si>
    <t>Publicaciones en Twitter</t>
  </si>
  <si>
    <t xml:space="preserve">Cantidad de publicaciones en Twitter </t>
  </si>
  <si>
    <t>Publicaciones en Instagram</t>
  </si>
  <si>
    <t>Cantidad de publicaciones Instagram</t>
  </si>
  <si>
    <t>Publicaciones en YouTube</t>
  </si>
  <si>
    <t>Cantidad de publicaciones YouTube</t>
  </si>
  <si>
    <t>No hay (servicio)</t>
  </si>
  <si>
    <t>Recepción y canalización de incidencias recibidas a través de las redes sociales y web</t>
  </si>
  <si>
    <t>* Gestión y canalización de casos de seguidores en las redes sociales                                                                * Gestión comunicacional según su naturaleza
Identificación de situaciones sociales, comerciales y técnicas,  relacionadas con la empresa</t>
  </si>
  <si>
    <t>Cantidad de canalizaciones de incidencias por las redes sociales</t>
  </si>
  <si>
    <t>Claudio Holguín, Julio Quevedo, Gerente de RRPP, Priscila Peña, Grecheen Acosta</t>
  </si>
  <si>
    <t>Gestiones en el portal Web</t>
  </si>
  <si>
    <t>Publicaciones en la Web</t>
  </si>
  <si>
    <t>Publicar en el portal web las diferentes informaciones solicitadas por las diferentes áreas</t>
  </si>
  <si>
    <t>Cantidad de publicaciones Realizadas en la web</t>
  </si>
  <si>
    <t>Gustavo Ramos, Julio Quevedo</t>
  </si>
  <si>
    <t>Visitas en la Web</t>
  </si>
  <si>
    <t>Cantidad de visitas registradas en el portal web de la empresa</t>
  </si>
  <si>
    <t>Cantidad de visitas en el portal Web</t>
  </si>
  <si>
    <t>Reporte de visitas</t>
  </si>
  <si>
    <t>Publicaciones en el portal de transparencia</t>
  </si>
  <si>
    <t>Publicar en el portal de transparencia las  informaciones de las distintas áreas de la empresa</t>
  </si>
  <si>
    <t>Cantidad de publicaciones Realizadas</t>
  </si>
  <si>
    <t>Evaluación del portal de transparencia</t>
  </si>
  <si>
    <t>Calificación obtenida por el organismo regulador de los portales institucionales</t>
  </si>
  <si>
    <t>% de cumplimiento alcanzado</t>
  </si>
  <si>
    <t>Informe, correo</t>
  </si>
  <si>
    <t>Publicaciones en la Intranet</t>
  </si>
  <si>
    <t>Recibir y publicar las informaciones, fotos, videos y contenido de interés general en la Intranet</t>
  </si>
  <si>
    <t>Cantidad de publicaciones por la intranet</t>
  </si>
  <si>
    <t>Publicaciones, Correos</t>
  </si>
  <si>
    <t>Grabación de actividades, edición, producción de videos y fotos con calidad profesional</t>
  </si>
  <si>
    <t xml:space="preserve">* Grabación de audio  y video                                        Fotografia                                         
Realizar videos internos y externos de las actividades de la empresa </t>
  </si>
  <si>
    <t>Cantidad de actividades grabadas</t>
  </si>
  <si>
    <t>Videos, Publicaciones en Portal Web, Redes Sociales e Intranet</t>
  </si>
  <si>
    <t>Julio Quevedo / Claudio Holguín /Gustavo Ramos</t>
  </si>
  <si>
    <t>Diseño de Artes</t>
  </si>
  <si>
    <t>Diseño de Campañas Comunicacionales y de los 5 minutos de cultura</t>
  </si>
  <si>
    <t>Avance de Arte realizado</t>
  </si>
  <si>
    <t>Artes,Publicaciones, Correos</t>
  </si>
  <si>
    <t>Gerencia  de Mercadeo</t>
  </si>
  <si>
    <t>Iván Tejada / Javier / Melissa /</t>
  </si>
  <si>
    <t>GERENCIA DE CULTURA DE SERVICIOS</t>
  </si>
  <si>
    <t>Correos Electricos</t>
  </si>
  <si>
    <t>Reynilda García</t>
  </si>
  <si>
    <t>Indicador de Resultado</t>
  </si>
  <si>
    <t>Calidad del Servicio  SAIDI / SAIFI</t>
  </si>
  <si>
    <t xml:space="preserve">Verificaciones en terreno </t>
  </si>
  <si>
    <t>Inspección del correcto proceder y utilización de las normas de seguridad en la ejecución de trabajos de redes</t>
  </si>
  <si>
    <t>Correo de inspecciones</t>
  </si>
  <si>
    <t>Gerencia de Control de Gestión</t>
  </si>
  <si>
    <t xml:space="preserve">Gregorio Contreras </t>
  </si>
  <si>
    <t>TMR</t>
  </si>
  <si>
    <t>Informe de indicadores Sectores</t>
  </si>
  <si>
    <t>Realizar los informes de seguimiento que indican los resultados medidos de la Gerencias de Redes de los Sectores</t>
  </si>
  <si>
    <t>Presentaciones</t>
  </si>
  <si>
    <t>Tiempo de respuesta entrada de materiales vs distribución hacia sectores</t>
  </si>
  <si>
    <t>Distribución racionalizada del material de instalación hacia las Gerencias de Redes de los Sectores</t>
  </si>
  <si>
    <t>Tiempo</t>
  </si>
  <si>
    <t xml:space="preserve">Correos de transferencias </t>
  </si>
  <si>
    <t>Cumplimiento de facturación Transformadores Prominsa</t>
  </si>
  <si>
    <t>Realización de los pagos a la contrata de reparación de equipos sin sobrepasar un mes de antigüedad</t>
  </si>
  <si>
    <t>Cantidad de facturas</t>
  </si>
  <si>
    <t>Facturas Prominsa</t>
  </si>
  <si>
    <t>Verificación de PES</t>
  </si>
  <si>
    <t>PES por Estado Solicitud (Normal + Cancelado)</t>
  </si>
  <si>
    <t>Cumplimiento de los descargos programados por Estado de Solicitud</t>
  </si>
  <si>
    <t>porcentaje PES ejecutados</t>
  </si>
  <si>
    <t>Informe de PES</t>
  </si>
  <si>
    <t>Gerencia de Obras</t>
  </si>
  <si>
    <t>Fran Victorio</t>
  </si>
  <si>
    <t>Control de Gestión</t>
  </si>
  <si>
    <t>Recuento de PES por Estado Cierre (Normal + Anticipada)</t>
  </si>
  <si>
    <t>Cumplimiento de los descargos programados por Estado de cierre</t>
  </si>
  <si>
    <t xml:space="preserve">% Reducción de pérdidas </t>
  </si>
  <si>
    <t>Mejoras MT/BT</t>
  </si>
  <si>
    <t>Rehabilitación de Redes</t>
  </si>
  <si>
    <t>Rehabilitación de Redes Centros de Transformación con niveles de pérdida considerable</t>
  </si>
  <si>
    <t>Cantidad Centros de Transformación</t>
  </si>
  <si>
    <t>SAD</t>
  </si>
  <si>
    <t>Gerencia de Mantenimiento de  Redes Sector La Vega</t>
  </si>
  <si>
    <t>Yvan Rivas</t>
  </si>
  <si>
    <t>Salvamento de transformadores</t>
  </si>
  <si>
    <t xml:space="preserve">Realizar acciones de salvamento en TR evitando posibles averias </t>
  </si>
  <si>
    <t>Cantidad de acciones de Salvamento de TR</t>
  </si>
  <si>
    <t>Cantidad acciones</t>
  </si>
  <si>
    <t>Reducción de Transformadores Averiados</t>
  </si>
  <si>
    <t>Reducir de 2.24% a 1.98% la cantidad de TR averiados (1,265 a 1,115) del total existente en las redes (56,373)</t>
  </si>
  <si>
    <t>Cantidad de Transformadores Averiados</t>
  </si>
  <si>
    <t>Transformadores</t>
  </si>
  <si>
    <t>Mantener el buen funcionamiento del parque de luminarias existente en toda el área de concesión de Edenorte. En la actualidad disponemos de unas 119,000 luminarias instaladas.</t>
  </si>
  <si>
    <t>Sustitución y reparación de luminarias</t>
  </si>
  <si>
    <t>Reparar o sustituir las luminarias averiadas</t>
  </si>
  <si>
    <t>Cantidad de  acciones en luminarias</t>
  </si>
  <si>
    <t>Aplicación Luminaria</t>
  </si>
  <si>
    <t>Apagado de luminarias</t>
  </si>
  <si>
    <t>Cambiar la fotoceldas a luminarias permanentemente encendidas</t>
  </si>
  <si>
    <t>Cantidad de fotoceldas reemplazadas</t>
  </si>
  <si>
    <t>Reducción del tiempo de resolución a los avisos precierre</t>
  </si>
  <si>
    <t>Reducir el tiempo que toma a las brigadas para reestablecer el servicio energetico a avisos pasados a precierre</t>
  </si>
  <si>
    <t>Pre-cierre Transformadores</t>
  </si>
  <si>
    <t xml:space="preserve">Respuesta a resolucion de avisos de Transformadores </t>
  </si>
  <si>
    <t xml:space="preserve">Tiempo medio de resolución </t>
  </si>
  <si>
    <t>Reporte TMR Precierre</t>
  </si>
  <si>
    <t>Pre-cierre Conductores y Seccionadores</t>
  </si>
  <si>
    <t xml:space="preserve">Respuesta a resolucion de avisos de conductores y seccionadores </t>
  </si>
  <si>
    <t>Pre-cierre Postes y Estructuras</t>
  </si>
  <si>
    <t xml:space="preserve">Respuesta a resolucion de avisos de postes y estructuras </t>
  </si>
  <si>
    <t>Pre-cierre Alumbrado</t>
  </si>
  <si>
    <t>Respuesta a resolucion de avisos de alumbrado</t>
  </si>
  <si>
    <t>Gerencia de Mantenimiento de  Redes Sector  Santiago</t>
  </si>
  <si>
    <t xml:space="preserve">Jonathan Hernandez </t>
  </si>
  <si>
    <t>Gerencia de Mantenimiento de  Redes San Francisco</t>
  </si>
  <si>
    <t>Roberto Duran</t>
  </si>
  <si>
    <t>Gerencia de Mantenimiento de  Redes Puerto Plata</t>
  </si>
  <si>
    <t>Santiago Rodriguez</t>
  </si>
  <si>
    <t>Gerencia de Mantenimienro de Redes Mao</t>
  </si>
  <si>
    <t>Miguel Jimenez</t>
  </si>
  <si>
    <t>Calidad del Servicio  SAIDI / SAIFI (CTO. A B C D)</t>
  </si>
  <si>
    <t>Mantenimiento Preventivo Subestaciones</t>
  </si>
  <si>
    <t>Mantenimiento preventivo a las subestaciones de distribución</t>
  </si>
  <si>
    <t xml:space="preserve">Limpieza de equipos, apriete de conexiones, pruebas de maniobrabilidad, pintura, aplicación de raticida y herbicida. 
Realizar mantenimiento a las subestaciones de distribución </t>
  </si>
  <si>
    <t>Mantenimientos Realizados</t>
  </si>
  <si>
    <t>Informes mensuales de gestión</t>
  </si>
  <si>
    <t>Gerencia de Subestaciones</t>
  </si>
  <si>
    <t>Marcelino Mateo</t>
  </si>
  <si>
    <t>Filtrado de transformadores de potencia</t>
  </si>
  <si>
    <t>Movilización de máquina de filtrado, instalación de generador o transformador de alimentación y filtrado
Filtrar transformadores de potencia para mejorar las propiedades dieléctricas del aceite de los transformadores</t>
  </si>
  <si>
    <t>Filtrados Realizados</t>
  </si>
  <si>
    <t>Pruebas transformadores de potencia</t>
  </si>
  <si>
    <t>Factor de potencia, aislamiento, porcentaje de humedad, relación de transformación, resistencia de devanados, entre otros
Realizar pruebas eléctricas a transformadores de potencia y componentes</t>
  </si>
  <si>
    <t>Pruebas realizadas</t>
  </si>
  <si>
    <t>Mantenimiento banco baterías y protecciones</t>
  </si>
  <si>
    <t>Limpieza y reapriete de Sistema de servicios auxiliares, pruebas de disparos a relés de protecciones
Realizar los mantenimientos programados a los SSAA de las subestaciones y a las protecciones eléctricas</t>
  </si>
  <si>
    <t xml:space="preserve">Mantenimiento de Sistema de Automatización Subestaciones </t>
  </si>
  <si>
    <t>Limpieza  y pruebas del sistema de automatización 
Realizar los mantenimientos  programas de los sistemas de automatización  y la confirmación señales digitales a señales de SCADA</t>
  </si>
  <si>
    <t>Instalación / sustitución de  Protecciones</t>
  </si>
  <si>
    <t>Levantamiento y adquisición de materiales
Instalar o sustituir protecciones de sobrecorriente  o diferencial en mal estado u obsoletas</t>
  </si>
  <si>
    <t xml:space="preserve">Instalación o Sustitución de sistema de Automatización </t>
  </si>
  <si>
    <t>Levantamiento y adquisición de materiales
Instalar o sustituir sistema de automatización en mal estado u obsoletas</t>
  </si>
  <si>
    <t xml:space="preserve">Instalación de interruptores de MT y AT </t>
  </si>
  <si>
    <t>Levantamiento y adquisición de materiales
Instalar  interruptores de Media Tensión en salidas de Subestaciones</t>
  </si>
  <si>
    <t>Instalaciones Realizadas</t>
  </si>
  <si>
    <t>Tiempos de aprobación planos</t>
  </si>
  <si>
    <t>Reducir cantidad de devoluciones por Proyecto</t>
  </si>
  <si>
    <t>Reducir cantidad de dovoluciones promedio de proyectos de interconexión aprobados</t>
  </si>
  <si>
    <t>Promedio de devoluciones</t>
  </si>
  <si>
    <t>Sistema SGP</t>
  </si>
  <si>
    <t>Gerencia Ingeniería</t>
  </si>
  <si>
    <t>Félix Sánchez</t>
  </si>
  <si>
    <t>Reducir los tiempos de aprobación de proyectos.</t>
  </si>
  <si>
    <t>Reducir promedio de dias de respuesta a estados del proceso de peticiones de clientes</t>
  </si>
  <si>
    <t>Promedio de días de respuesta</t>
  </si>
  <si>
    <t>Tiempos de proceso de interconexión</t>
  </si>
  <si>
    <t>Reducir los tiempos interconexión de proyectos</t>
  </si>
  <si>
    <t>Reducir los tiempos de respuestas entre estados de peticion de clientes.</t>
  </si>
  <si>
    <t>Mantener promedio de días de repuesta a estados de los proyectos de Interconexiones de Peticion de clientes.</t>
  </si>
  <si>
    <t>Agilizar el proceso de interconexion despues de efctuado el pago.</t>
  </si>
  <si>
    <t>Mantener  promedio de días de respuesta desde pagado hasta interconectado</t>
  </si>
  <si>
    <t>Reducir tiempo de respuesta entre presupuestos.</t>
  </si>
  <si>
    <t xml:space="preserve">Mantener promedio de días de respuesta desde presupuesto solicitado hasta presupuesto aprobado </t>
  </si>
  <si>
    <t>Asegurar el desempeño óptimo de las redes a través del uso de herramientas tecnológicas</t>
  </si>
  <si>
    <t>Realizar Estudios Apoyos de Circuitos</t>
  </si>
  <si>
    <t>Realizar propuestas de apoyos entre circuitos </t>
  </si>
  <si>
    <t>Cantidad de estudios</t>
  </si>
  <si>
    <t xml:space="preserve">Estudios realizados </t>
  </si>
  <si>
    <t>Gerencia Técnica Distribución</t>
  </si>
  <si>
    <t>Luciano Gomez</t>
  </si>
  <si>
    <t>Realizar Estudios de Interconexión</t>
  </si>
  <si>
    <t>Proponer las acciones necesarias para la correcta interconexión de nuevos clientes a las redes de nuestros circuitos que  sobrepasan los 225 kVA</t>
  </si>
  <si>
    <t xml:space="preserve">Tiempo respuesta promedio </t>
  </si>
  <si>
    <t>Realizar Estudios de Rehabilitación de Redes y Proyectos 24 Horas</t>
  </si>
  <si>
    <t>Evaluar la rehabilitación de sectores para su posteriormente incluirlos a servicio 24 horas</t>
  </si>
  <si>
    <t xml:space="preserve">Tiempo de respuesta promedio </t>
  </si>
  <si>
    <t>Sistema solicitudes SAD</t>
  </si>
  <si>
    <t>Realizar Estudios de Explotación de Zonas Rehabilitadas</t>
  </si>
  <si>
    <t>Proponer las acciones para la puesta en explotación de redes y sectores rehabilitados</t>
  </si>
  <si>
    <t xml:space="preserve">Actualizaciones Interconexiones BDI Distribución </t>
  </si>
  <si>
    <t>Solicitudes del personal de Interconexiones de los cambios realizados en el red</t>
  </si>
  <si>
    <t>Actualizaciones intervenciones en la red por las Gerencias de Mantenimientos</t>
  </si>
  <si>
    <t>Mantenimiento de redes acciones preventivas y correctivas</t>
  </si>
  <si>
    <t xml:space="preserve">Solicitudes de mantenimiento de redes </t>
  </si>
  <si>
    <t>Mantenimiento de redes Transformadores Intervenidos</t>
  </si>
  <si>
    <t xml:space="preserve">Solicitudes de actuaciones en transformadores de distribucion </t>
  </si>
  <si>
    <t>Mantenimiento de redes Proyectos CT Pérdidas</t>
  </si>
  <si>
    <t xml:space="preserve">Solicitudes de Cts perdidas ejecutados </t>
  </si>
  <si>
    <t>Actualizaciones de BDI Distribución a intervenciones en la red por Obras de Desarrollo</t>
  </si>
  <si>
    <t>Solicitudes de actualizaciones de proyectos de desarrollos, realizados por el personal de Obras, Obras Financiadas y Gerencias de Manteniemiento</t>
  </si>
  <si>
    <t xml:space="preserve">Cantidad </t>
  </si>
  <si>
    <t>Kilometro</t>
  </si>
  <si>
    <t>Actualizaciones de BDI Distribución a Solicitudes de otras áreas.</t>
  </si>
  <si>
    <t>Solicitudes del personal que realiza revisiones en el terreno</t>
  </si>
  <si>
    <t>Dar respuesta a las solicitudes de requerimientos  en los sistemas de distribución</t>
  </si>
  <si>
    <t>Atender las solicitudes de cambio de clave, errores sistema, cambios de configuracion, etc</t>
  </si>
  <si>
    <t>Realizar estudios de perdidas técnicas de las redes de media tensión</t>
  </si>
  <si>
    <t xml:space="preserve">Presentar a la empresa los valores actuales de las perdidas tecnicas en media tensión </t>
  </si>
  <si>
    <t>% Abastecimiento (por causas atribuibles a distribución)</t>
  </si>
  <si>
    <t>Cumplir con el objetivo de compra de energía previsto mensualmente según el plan de compra anual.</t>
  </si>
  <si>
    <t>Cumplir con la planificación de la entrega de energía mensual</t>
  </si>
  <si>
    <t>Porcentaje de Variacion Objetivos compra energía (GWh)</t>
  </si>
  <si>
    <t>Informe Puntos de Retiro</t>
  </si>
  <si>
    <t>Gerencia Energía</t>
  </si>
  <si>
    <t xml:space="preserve">Pedro Ariel Nin </t>
  </si>
  <si>
    <t>Reducción de penalizaciones (desviaciones en horas)</t>
  </si>
  <si>
    <t>Cumplir lo dispuesto en la Resolución SIE-041-2013</t>
  </si>
  <si>
    <t>Correcta estimación de carga horaria, seguimiento constante a consumo de energía global  de la empresa.</t>
  </si>
  <si>
    <t>Penalizaciones por incumplimiento a las nuevas regulaciones</t>
  </si>
  <si>
    <t>Horas desviación horaria Pronóstico de demanda Vs demanda real +/- 10%</t>
  </si>
  <si>
    <t xml:space="preserve">Horas desviadas </t>
  </si>
  <si>
    <t>Informe Transacciones Económicas OC SENI</t>
  </si>
  <si>
    <t>Implementacion de una  herramienta de Balances energéticos.</t>
  </si>
  <si>
    <t>Desarrollo de una herramienta el cálculo de balances energéticos por cada parte de le estructura de la red .</t>
  </si>
  <si>
    <t>Correos solicitud y respuesta</t>
  </si>
  <si>
    <t>Gerencia de Sistemas</t>
  </si>
  <si>
    <t>Entrega de los Balances de Energía en los primeros 17 días del mes.</t>
  </si>
  <si>
    <t>Revision mensual</t>
  </si>
  <si>
    <t>Envío Ranking Circuitos</t>
  </si>
  <si>
    <t>Realización de pruenbas o gestión de solcuion a problemas del sistema SGD</t>
  </si>
  <si>
    <t xml:space="preserve">Realización de pruebas para confirmar correcciones de eroores, para documentarlos o gestionar su solución </t>
  </si>
  <si>
    <t>Días de respuesta</t>
  </si>
  <si>
    <t>Correos Electronicos</t>
  </si>
  <si>
    <t>Compras</t>
  </si>
  <si>
    <t>DIRECCIÓN DE FINANZAS</t>
  </si>
  <si>
    <t>Reportería a tiempo</t>
  </si>
  <si>
    <t>Gestionar vía TI migración, creación de módulos, configuración y actualización del sistema COBRUS.</t>
  </si>
  <si>
    <t>Implementación inclusión de la caja 2602  al sistema Cobrus.</t>
  </si>
  <si>
    <t>Implementar el cuadre de caja y conciliación a través del sistema Cobrus.</t>
  </si>
  <si>
    <t>Correo electrónico</t>
  </si>
  <si>
    <t xml:space="preserve">Gerencia de Validación de Cobranzas </t>
  </si>
  <si>
    <t xml:space="preserve">José Ramón Crespo Bejaran </t>
  </si>
  <si>
    <t>Gestionar con el Banco BHD León, la asignación de un ID único por transacción.</t>
  </si>
  <si>
    <t xml:space="preserve">Solicitar que sea fijado un ID único en las referencias del banco BHD León. </t>
  </si>
  <si>
    <t>Cantidad de solicitudes</t>
  </si>
  <si>
    <t>Reducir el porciento de variación de cobranzas de cajas generales vs cobranzas de cajas generales totales</t>
  </si>
  <si>
    <t>Realización de formación al personal de Cobranzas en las oficinas comérciales para garantizar y eficientizar los procesos de cobros en las oficinas comerciales.</t>
  </si>
  <si>
    <t>Realizar las formaciones para los fines de asegurar la correcta aplicación de la operativa de cobros.</t>
  </si>
  <si>
    <t>Comparación, validación y monitoreo mensual de los depósitos de efectivo del mes anterior.</t>
  </si>
  <si>
    <t>Garantizar que los depósitos de efectivos realizados por las oficinas comerciales se correspondan a los depositados en banco.
Realizar la comparación, validación y monitoreo mensual entre la Gerencia de Validación y Conciliación Bancaria de los depósitos de efectivo del mes anterior.</t>
  </si>
  <si>
    <t xml:space="preserve"> Informes</t>
  </si>
  <si>
    <t>Comparación, validación y monitoreo mensual de los depósitos de tarjetas del mes anterior.</t>
  </si>
  <si>
    <t>Garantizar que los depósitos de tarjetas realizados por las oficinas comerciales se correspondan a los depositados en banco.
Realizar la comparación, validación y monitoreo mensual entre la Gerencia de Validación y Conciliación Bancaria de los depósitos de efectivo del mes anterior.</t>
  </si>
  <si>
    <t>Realización de Reuniones trimestrales, para el seguimiento, socialización y definición de estrategias.</t>
  </si>
  <si>
    <t xml:space="preserve">Se realizarán reuniones periódicas con las áreas relacionadas y de interés, con el objetivo de socializar los hallazgos identificados en los procesos de análisis, validación y seguimientos a las OOCC, para definir acciones de mejoras continuas en conjunto. </t>
  </si>
  <si>
    <t>Elaboración, verificación y remisión del Flujo y Déficit de Caja Mensual.</t>
  </si>
  <si>
    <t>Clasificación de los pagos e ingresos, verificando la asignación por rubros.</t>
  </si>
  <si>
    <t xml:space="preserve">Cantidad de Reporte </t>
  </si>
  <si>
    <t>Reportes</t>
  </si>
  <si>
    <t>Lorenny Delgado/Laura Pérez</t>
  </si>
  <si>
    <t>Reportería a Tiempo</t>
  </si>
  <si>
    <t>Gestión y control de productos y servicios financieros.</t>
  </si>
  <si>
    <t>Monitoreo y control de la disponibilidad de las principales cuentas bancarias y los compromisos asumidos. (Cash position).
Análisis de la posición económica diaria a través de la obtención del tránsito de las cuentas operativas, monitoreo de las barridas automáticas(cash sweep) y ejecución de las barridas internas(cash pooling), entre otros riesgos financieros.</t>
  </si>
  <si>
    <t>Informe Diario</t>
  </si>
  <si>
    <t>Lorenny Delgado/Pilar Guzmán</t>
  </si>
  <si>
    <t>Gestión y control de productos  y servicios financieros.</t>
  </si>
  <si>
    <t>Gestión de riesgo en la aplicación de tasas de intereses de los  productos financieros y tarifario de cargos bancarios.</t>
  </si>
  <si>
    <t xml:space="preserve">Evaluación y control  de la correcta aplicación de los cargos, comisiones bancarias y tasas de intereses de los productos financieros. </t>
  </si>
  <si>
    <t>Reporte Mensual</t>
  </si>
  <si>
    <t>Reporte</t>
  </si>
  <si>
    <t xml:space="preserve">Pilar Guzmán </t>
  </si>
  <si>
    <t>Seguimiento en la gestión de ingresos ordinarios.</t>
  </si>
  <si>
    <t>Evaluación y control  de la correcta aplicación  de las barridas para el cumplimiento del registro oportuno.</t>
  </si>
  <si>
    <t xml:space="preserve">Mejorar los procesos claves, con la implementación de los  pagos  vía transferencia de forma masiva. </t>
  </si>
  <si>
    <t>Gestionar soluciones tecnológicas para eficientizar procesos claves de Tesorería, a través de un sistema de pagos masivos electrónicos  y la automatización de los pagos con la creación de un contador de cartas</t>
  </si>
  <si>
    <t>Pilar Guzmán  / Laura Pérez</t>
  </si>
  <si>
    <t>Pagos a tiempo según Calendario de Pago</t>
  </si>
  <si>
    <t>Realización de los pagos de la empresa mediante la aplicación del calendario de pagos.</t>
  </si>
  <si>
    <t>Generación de reporte de seguimiento a los expedientes de pagos.
Dar respuesta de pago de manera oportuna a los clientes internos y externos de la empresa, para cumplir con integridad el compromiso asumido como Gerencia, a través  de las actividades Back Office con el análisis, verificación y seguimiento a los expedientes de pagos.</t>
  </si>
  <si>
    <t>Reporte mensual</t>
  </si>
  <si>
    <t xml:space="preserve">Realizacion de un registro de Los Embargos </t>
  </si>
  <si>
    <t>Llevar una base de datos compartida por la Gerencia de Tesorería y la Gerencia de Litigios para que ambas tengan en tiempo real, los balances de las diferentes cuentas el  balance y el status de los diferentes embargos así como, la liberación de los fondos en cada cuenta bancaria.</t>
  </si>
  <si>
    <t>Pilar Andrea Gomez Guzmán</t>
  </si>
  <si>
    <t>Cumplimiento de los pagos  Impositivos.</t>
  </si>
  <si>
    <t>Asegurar el cumplimiento de los pagos impositivos (TSS, IR17, IR3 y IT-1)</t>
  </si>
  <si>
    <t>Gestión oportuna de pago de los impuestos.
Gestión  de información para el cumplimento del pago oportuno de los diferentes tipos de impuestos, evitando multas y recargos para viabilizar la relación con la DGII, cubrir el proceso de cobros oportunos, mejorar la imagen crediticia de la empresa y apertura eficaz del periodo de contratación de empleados.</t>
  </si>
  <si>
    <t>Emitir Estados Financieros con datos precisos que permitan la toma de decisiones oportuna de la Dirección de Finanzas y la Administración Gerencia General</t>
  </si>
  <si>
    <t>Conciliar los Estados de Cuentas de Suplidores.</t>
  </si>
  <si>
    <t>Realizar una conciliación de saldos con los suplidores, a los fines de garantizar que la deuda registrada por EDENORTE este conciliada con la de nuestros acreedores.</t>
  </si>
  <si>
    <t>Reporte de conciliación</t>
  </si>
  <si>
    <t>Gerencia Contabilidad</t>
  </si>
  <si>
    <t>Yanilda Salcedo</t>
  </si>
  <si>
    <t>Calidad reportería a tiempo</t>
  </si>
  <si>
    <t>Evaluación de la data maestra de los materiales del Plan de Compras 2021</t>
  </si>
  <si>
    <t>Solicitar al personal de CDEEE los cambios realizados en el sistema SAP para que la data maestra de los materiales actualice el precio variable. Adicional a esto, informar a las áreas el origen de los precios de los materiales en el sistema SAP y el estatus de la actualización de los materiales del plan de compras 2021.</t>
  </si>
  <si>
    <t>Porciento de avance</t>
  </si>
  <si>
    <t>Correos / Reportes de SAP con actualización</t>
  </si>
  <si>
    <t>Fausto Peña Pimentel</t>
  </si>
  <si>
    <t>Realizar inventario de los materiales con mayor valoración y rotación de la operativa de la empresa.</t>
  </si>
  <si>
    <t>Seleccionar e inventariar los materiales con mayor valor en stock de cada almacén y de alta rotación para la operativa de la empresa, con el objetivo de confirmar si la cantidad del stock se corresponde con su existencia física.</t>
  </si>
  <si>
    <t>Cantidad de Inventarios</t>
  </si>
  <si>
    <t>Conciliación y saneamientos de las cuentas por cobrar de los Deudores Financieros.</t>
  </si>
  <si>
    <t>Realizar la conciliación de saldos de los deudores financieros de la empresa para determinar las partidas a compensar con saldos acreedores o en su defecto los valores que se ajustarían o recuperarían.</t>
  </si>
  <si>
    <t>Luz Verónica</t>
  </si>
  <si>
    <t>Asignación de códigos únicos en el auxiliar de las cuentas por pagar  ce clientes de  EDENORTE por la realización de Proyectos Reembolsables AFR.</t>
  </si>
  <si>
    <t>Determinar la asignación única que se requiere aplicar en el auxiliar  de los proyectos AFR en cada una de las partidas de inversión con el objetivo de disminuir el tiempo incurrido en la conciliación de saldos  con el área comercial</t>
  </si>
  <si>
    <t>Calidad de reporteria a tiempo</t>
  </si>
  <si>
    <t>Monitoreo mensual del estatus de las transacciones macro de cada área y levantar el motivo de los registros pendientes a la fecha del cierre contable.</t>
  </si>
  <si>
    <t>Mensualmente dar seguimiento al registro de las (14) transacciones macro y  gestionar la documentación soporte que requieren las diferentes áreas de la Gerencia de Contabilidad para efectuar los registros que quedaron pendientes al momento de ejecutar  el cierre contable.</t>
  </si>
  <si>
    <t>Ana Santana</t>
  </si>
  <si>
    <t>Elaboración de informe comparativo del período 2021  de las cuentas contables del Estado de Resultado.</t>
  </si>
  <si>
    <t>Determinar las variaciones de las cuentas de mayor que corresponden al estado de Resultados para documentar y/o ajustar las partidas necesarias antes del día 22 de cada mes.</t>
  </si>
  <si>
    <t>Elaboración de informe comparativo de las cuentas contable del Balance General, tomando como base los saldos del último período auditado.</t>
  </si>
  <si>
    <t>Establecer el motivo de variaciones de las cuentas de mayor que corresponden al balance general vs. el ultimo balance auditado</t>
  </si>
  <si>
    <t>Recopilar, analizar y suministrar las informaciones claves solicitadas por los organismos del sector</t>
  </si>
  <si>
    <t>Elaborar los informes requeridos por las instituciones relacionadas al sector y/o instituciones supervisoras a mas tardar el día 30 de cada mes</t>
  </si>
  <si>
    <t>Marianny Cedano</t>
  </si>
  <si>
    <t>Emisión de los Estados Financieros preliminares de la empresa</t>
  </si>
  <si>
    <t>Emitir los Estados Financieros preliminares a más tardar el día 25 del mes siguiente</t>
  </si>
  <si>
    <t>Implementacion  informe de cuadre de las caja comercial centralizada 2602 mediante la herramienta de Cobrus.</t>
  </si>
  <si>
    <t>Realizar la automatización en la plataforma  "Cobrus" del proceso del análisis de cobros y remesas de la caja centralizada 2602 con miras a disminuir  el tiempo incurrido en la revisión y análisis de la caja centralizada</t>
  </si>
  <si>
    <t>Actualización de Auxiliar de Activos Fijos en SAP</t>
  </si>
  <si>
    <t>Conciliar los activos fijos existente en la empresa  en la categoría de "Equipos informáticos" con las datos registrados en el auxiliar del sistema SAP</t>
  </si>
  <si>
    <t>Realizar el levantamiento de los equipos informáticos que tiene la empresa  para conciliar con los datos registrados en el  auxiliar del sistema SAP y el inventario del área. Posteriormente coordinar con el área responsable los posibles cambios que se requieran para mantener actualizado el inventario.</t>
  </si>
  <si>
    <t>Joan Perdomo</t>
  </si>
  <si>
    <t>Conciliar los activos fijos existente en la empresa  en la categoría de "Cámaras de Seguridad" con las datos registrados en el auxiliar del sistema SAP</t>
  </si>
  <si>
    <t>Realizar el levantamiento de las cámaras de seguridad que tiene la empresa  para conciliar con los datos registrados en el  auxiliar del sistema SAP y el inventario del área. Posteriormente coordinar con el área responsable los posibles cambios que se requieran para mantener actualizado el inventario.</t>
  </si>
  <si>
    <t>Eficientizar los procesos  que inciden en la realización de las conciliaciones bancarias de la Empresa</t>
  </si>
  <si>
    <t>Ejecutar el proceso de compensación (automático y manual) de las partidas conciliadas en las diferentes cuentas bancarias en el sistema SAP-Sinergia.</t>
  </si>
  <si>
    <t>Realizar el proceso de compensación (automático y manual), en el sistema SAP-Sinergia, de las partidas conciliadas del periodo 2021, en las diferentes cuentas Bancarias, para llevar a su mínima expresión la cantidad de partidas que quedan abiertas en las diferentes cuentas bancarias de la empresa.</t>
  </si>
  <si>
    <t>Cantidad de Partidas Compensadas</t>
  </si>
  <si>
    <t>Margarita Bueno</t>
  </si>
  <si>
    <t>Establecer mejoras para la asignación correcta de las referencias en los registros de las cuentas Pagadoras y dar seguimiento al registro oportuno de los reintegros de los cheques vencidos y saldos por embargos interpuestos en las cuentas de Banco.</t>
  </si>
  <si>
    <t>Coordinar con las áreas responsables la asignación correcta en los registros de pagos , dar seguimiento a la realización de los reintegros de cheques y gestionar los soporte necesarios para registrar los importes por concepto de embargos interpuestos en las cuentas de banco.</t>
  </si>
  <si>
    <t>Informe de resultados / Correos de Seguimiento</t>
  </si>
  <si>
    <t>GERENCIA DE TESORERIA</t>
  </si>
  <si>
    <t>Conciliación Cruzada de las informaciones en los reportes y obligaciones Fiscales</t>
  </si>
  <si>
    <t>Implementar conciliación cruzada de las informaciones en los formatos de envío de información a la DGII en procura de mejorar de la Gestión Impositiva de EDENORTE y el cumplimiento de los deberes formales como contribuyente.</t>
  </si>
  <si>
    <t xml:space="preserve">En coordinación con la Dirección TI y  Comercial implementar la conciliación cruzada de las informaciones enviadas en los formatos de envío 607 y la declaración jurada de ITBIS IT-1, con el objetivo de garantizar la calidad de las informaciones y cumplimiento de las obligaciones Fiscales ante la DGII. </t>
  </si>
  <si>
    <t>Cant. De Informes enviados</t>
  </si>
  <si>
    <t>Reporte a la DGIII</t>
  </si>
  <si>
    <t>Pedro Martinez</t>
  </si>
  <si>
    <t>Consulta de Proveedores en la DGII para validar que su RNC no esté inscripto como contribuyente en caso de los proveedores informales y verificar la validez de los comprobantes.</t>
  </si>
  <si>
    <t>Implementar medidas de control para la validación de los NFC enviado en los reportes 606, a los fines de evitar inconsistencias en la información enviada ante la DGII.</t>
  </si>
  <si>
    <t>Cantidad de Informes enviados</t>
  </si>
  <si>
    <t>Mejorar la capacidad de respuesta de los procesos claves de la Dirección de Finanzas</t>
  </si>
  <si>
    <t>Concientizar a los usuarios de edenorte sobre los procesos de  a) Recepción de Facturas de Proveedores b) Soportes, validación y aceptación de los servicios facturados c)  Dietas de Empleados y d) Compras por Caja Chica
Dar a conocer las acciones que ejecuta el área de  cuentas por pagar para emitir los pagos de proveedores, dietas a empleados y reposición de caja chica; para que las diferentes áreas de la empresa conozcan su incidencia en la ejecución de estas actividades.</t>
  </si>
  <si>
    <t>Comunicados Empleados / Correos</t>
  </si>
  <si>
    <t xml:space="preserve"> DIRECCIÓN DE GESTIÓN HUMANA</t>
  </si>
  <si>
    <t>Cumplimiento de SLA'S (tiempo)</t>
  </si>
  <si>
    <t>Auditoría y aprobación de acciones de personal</t>
  </si>
  <si>
    <t>1. Análisis de las características del tipo de acción,
2. Validación de los datos de estructura o contrato de trabajo según aplique,
3. Aprobación o notificación de la discrepancia al área solicitante
Auditoría y validación de las acciones de personal por incorporación o por movimientos</t>
  </si>
  <si>
    <t>Porcentaje de acciones de personal auditadas dentro de plazo</t>
  </si>
  <si>
    <t>Reporte mensual de acciones auditadas</t>
  </si>
  <si>
    <t>Odanis Tiburcio</t>
  </si>
  <si>
    <t>Digitalización expedientes de empleados inactivos</t>
  </si>
  <si>
    <t>Clasificación y escaneo de expedientes de empleados inactivos</t>
  </si>
  <si>
    <t>1. Clasificar, organizar, escanear y cargar al sistema de Gestión Humana todas las documentaciones de los expedientes,
2. Entregar al área de Archivo y Mensajería para el almacenamiento de los expedientes a almacenar,
3. Triturar todas las documentaciones clasificadas como inservibles.
Digitalizar todos los documentos que existen en los expedientes de los colaboradores inactivos y cargarlos al sistema de Gestión Humana</t>
  </si>
  <si>
    <t>Porcentaje de avance del proyecto</t>
  </si>
  <si>
    <t>Informe de avance</t>
  </si>
  <si>
    <t>Participación Encuesta CECACIER 2021</t>
  </si>
  <si>
    <t>Recibimiento, compilación y confección de datos, llenado, revisión y enviado de planilla.
Esta es una encuesta para todas las empresas miembro del CECACIER en la que se evalúa el estado actual respecto de la composición, diseño organizativo y procesos de RRHH en las empresas miembro.</t>
  </si>
  <si>
    <t>Porcentaje de avance del cronograma</t>
  </si>
  <si>
    <t>Correos, notificación de llenado de planilla</t>
  </si>
  <si>
    <t>Eficientizar el sistema de compensación y
beneficios</t>
  </si>
  <si>
    <t>Auditoría y validación de las nóminas</t>
  </si>
  <si>
    <t>1. Exportación de las transacciones por tipo de nómina desde el sistema de gestión humana,
2. Validación de los soportes para cada tipo de transacción,
3. Comparación valores aplicados vs por aplicar según soportes,
4. Preparación y envío de informe sobre las novedades
Revisión y auditoría de las nóminas quincenales, a fin de garantizar que posibles errores de las mismas no afecten el correcto pago a los colaboradores</t>
  </si>
  <si>
    <t>Cantidad de informe de nóminas quincenales entregados dentro de plazo</t>
  </si>
  <si>
    <t>Correo de notificación, calendario anual de nómina</t>
  </si>
  <si>
    <t>% Reclutamiento interno vs externo</t>
  </si>
  <si>
    <t>Depurar los perfiles internos propuestos.</t>
  </si>
  <si>
    <t>1. Revisar en el sistema de GH el tiempo del colaborador en la empresa y que no tenga promociones recientes menores a un año.
2. Buscar el expediente físico para validar que no posea amonestaciones recientes de acuerdo a la norma de movimientos internos.
3. Solicitar Currículo actualizado al colaborador para verificar informaciones adicionales. 
Realizar la selección de personal dando prioridad al talento interno en las vacantes que signifique un crecimiento profesional y/o económico al colaborador.</t>
  </si>
  <si>
    <t>Porcentaje de proceso completado</t>
  </si>
  <si>
    <t>Mas es Mas</t>
  </si>
  <si>
    <t>Correo de confirmación para evaluación y Currículo actualizado del colaborador</t>
  </si>
  <si>
    <t>Reclutamiento y Selección</t>
  </si>
  <si>
    <t>Ilkania Azcona</t>
  </si>
  <si>
    <t>Coordinar las evaluaciones con los candidatos que cumplan para posibles promociones.</t>
  </si>
  <si>
    <t>1. Si el candidato pertenece al área donde se genera la vacante coordinar fecha de evaluación con el gerente/o encargado.
2. Si es de un área diferente de la vacante se informa al gerente del colaborador para solicitar la evaluación y coordinar fecha de la misma.
3. Realizar la evaluación conductual al colaborador y asignar evaluación web si aplica.
4. Hacer Informe o profesiograma con los resultados obtenidos en la evaluación realizada.
5. Se coordina con el dueño de vacante y el colaborador o su supervisor inmediato para la evaluación de conocimiento.
6. Programar y/o negociar fecha de efectividad del movimiento
7. Realizar acción de promoción.
Realizar la selección de personal dando prioridad al talento interno en las vacantes que signifique un crecimiento profesional y/o económico al colaborador.</t>
  </si>
  <si>
    <t>Porcentajes de evaluaciones realizadas</t>
  </si>
  <si>
    <t>Correo informando el colaborador seleccionado</t>
  </si>
  <si>
    <t>Efectividad del reclutamiento</t>
  </si>
  <si>
    <t>Asegurar la contratación y/o promoción de candidatos idóneos.</t>
  </si>
  <si>
    <t>1. Incorporar a la base de datos de Reclutamiento para mantener banco de perfiles actualizado.
2. Realizar primer filtro mediante entrevista telefónica y citar candidatos que cumplan con primer filtro.
3. Evaluar candidatos por medio de las herramientas establecida para los fines y preparar informe de resultados.
4. Coordinar con dueños de vacante la evaluación de conocimientos para los candidatos que cumplan con las competencias conductuales requeridas.
5. Mantener la calidad del servicio de reclutamiento, a través de la depuración minuciosa del candidato seleccionado.
6. Preparar y enviar informe mensual de los resultados del período. 
Realizar la selección de los candidatos internos/externos de manera efectiva, a través de procesos de reclutamiento y selección por competencias.</t>
  </si>
  <si>
    <t>Informe de Resultados</t>
  </si>
  <si>
    <t xml:space="preserve">Cargar información en el portal transparencia </t>
  </si>
  <si>
    <t>Cargar la relación de las plazas vacantes en la empresa.
Se debe enviar mensualmente al Analista de Medios y Publicidad para ser cargada en el portal de transparencia.</t>
  </si>
  <si>
    <t>Cantidad de actividades cargadas</t>
  </si>
  <si>
    <t>Correo envío mensual relación de vacantes</t>
  </si>
  <si>
    <t>Alinear el plan de capacitación a los objetivos estratégicos de la organización</t>
  </si>
  <si>
    <t>Horas Hombre Capacitación</t>
  </si>
  <si>
    <t>Programa Nuevos Ingresos</t>
  </si>
  <si>
    <t>Ejecución del programa inducción corporativa y Muévete</t>
  </si>
  <si>
    <t>Este programa tiene por objetivo dotar a los nuevos ingresos sobre el conocimiento de la empresa y términos eléctricos a fin de que puedan iniciar con su proceso de aprendizaje en su puesto de trabajo.</t>
  </si>
  <si>
    <t>Cantidad de talleres ejecutados</t>
  </si>
  <si>
    <t>Listado de asistencia, convocatorias y fotos</t>
  </si>
  <si>
    <t>Capacitación y Desarrollo</t>
  </si>
  <si>
    <t>Diana Rodriguez</t>
  </si>
  <si>
    <t>Ejecución del programa inducción procesos comerciales</t>
  </si>
  <si>
    <t>Este programa tiene por objetivo que los nuevos ingresos del área comercial puedan conocer y practicar sus procesos a fin de que puedan iniciar su proceso de aprendizaje con una buena base.</t>
  </si>
  <si>
    <t>Ejecución del programa inducción procesos técnicos</t>
  </si>
  <si>
    <t>Diagnóstico Necesidades de Capacitación</t>
  </si>
  <si>
    <t>Levantamiento de necesidades de capacitación</t>
  </si>
  <si>
    <t>Reunión con los gerentes y encargados de áreas.
Pasar toda la información a una base datos de capacitación.
En realizar un levantamiento de las necesidades de capacitación con el objetivo de cerrar brechas de desarrollo conductuales y técnicas</t>
  </si>
  <si>
    <t>Porcentaje avance detección de necesidades</t>
  </si>
  <si>
    <t>Cronograma de la detección necesidad</t>
  </si>
  <si>
    <t>Capacitaciones por detección y desarrollo</t>
  </si>
  <si>
    <t>Levantar las necesidades, crear la base de datos, planificar, crear la logística y ejecutar los cursos
Este plan consiste en desarrollar a nuestros colaboradores en parte de las áreas de conocimiento que nos indican durante el proceso de levantamiento de necesidades de capacitación. Estas se levantan, se planifican, se organizan, se programan y se ejecutan.</t>
  </si>
  <si>
    <t>Cantidad de cursos</t>
  </si>
  <si>
    <t>Planilla Plan Anual, convocatorias, listado de asistencia y fotos</t>
  </si>
  <si>
    <t>Otras Capacitaciones</t>
  </si>
  <si>
    <t>Capacitaciones no planificadas</t>
  </si>
  <si>
    <t>Realizar convocatorias. Armar grupos y solicitar autorización a los involucrados correspondientes. Realizar Listado de Asistencia. Organizar Logística. Realizar evaluaciones
Son cursos que no fueron identificados en el momento del diagnóstico de la capacitación y que las áreas lo solicitan porque forman parte importante para el logro de sus objetivos.</t>
  </si>
  <si>
    <t>Prevención de Riesgo</t>
  </si>
  <si>
    <t xml:space="preserve">Programa Prevención de Riesgo y Rescate de Altura </t>
  </si>
  <si>
    <t>Realizar convocatorias. Armar grupos y solicitar autorización a los involucrados correspondientes. Realizar Listado de Asistencia. Organizar Logística. Realizar evaluaciones
Este programa tiene por objetivo que los participantes conozcan la norma de apertura y cierre, rescate en altura y prevención de riesgos.</t>
  </si>
  <si>
    <t>Programa Desarrollo Ejecutivos</t>
  </si>
  <si>
    <t>Liderazgo Transformacional Coaching</t>
  </si>
  <si>
    <t>Realizar convocatorias. Armar grupos y solicitar autorización a los involucrados correspondientes. Realizar Listado de Asistencia. Organizar Logística. Realizar evaluaciones
Este programa tiene por objetivo fortalecer las competencias conductuales de los líderes</t>
  </si>
  <si>
    <t>Cantidad de participantes</t>
  </si>
  <si>
    <t>Liderazgo Influyente</t>
  </si>
  <si>
    <t>Diplomados</t>
  </si>
  <si>
    <t>Mandos Medios</t>
  </si>
  <si>
    <t>Estos programas tienen por objetivo desarrollar a los colaboradores en sus competencias técnicas y conductuales a fin de garantizar un mejor desempeño en sus puestos de trabajo.</t>
  </si>
  <si>
    <t>Habilidades Gerenciales</t>
  </si>
  <si>
    <t>Servicio al Cliente</t>
  </si>
  <si>
    <t>Coaching</t>
  </si>
  <si>
    <t>Logística</t>
  </si>
  <si>
    <t>Horas Hombres Capacitación</t>
  </si>
  <si>
    <t xml:space="preserve">Programas de Promociones Internas </t>
  </si>
  <si>
    <t>Ejecución del Programa de Desarrollo Promociones Comerciales</t>
  </si>
  <si>
    <t>Este programa tiene por objetivo fortalecer las competencias comerciales y se crea un ambiente de debate del conocimiento entre todos los participantes.</t>
  </si>
  <si>
    <t>Ejecución del Programa de Desarrollo Promociones Técnicas</t>
  </si>
  <si>
    <t>Este programa tiene por objetivo fortalecer las competencias técnicas y se crea un ambiente de debate del conocimiento entre todos los participantes.</t>
  </si>
  <si>
    <t>Desarrollando Competencias</t>
  </si>
  <si>
    <t>Recibimos de parte de reclutamiento el listado de los colaboradores a capacitar. Hacer plan de capacitaciones y logística.
Este programa tiene por objetivo desarrollar a todos los colaboradores que pasan por un proceso de evaluación y nos corresponde trabajar en el cierre de brechas por competencias.</t>
  </si>
  <si>
    <t>Garantizar la integridad física de los colaboradores</t>
  </si>
  <si>
    <t>Disminución de accidentes laborales (interno)</t>
  </si>
  <si>
    <t>Inspecciones Planeadas, reabastecimiento de botiquines, sustitución de extintores e instalaciones de señalizaciones.</t>
  </si>
  <si>
    <t>Realizar inspecciones a todas las instalaciones de la empresa con el fin de identificar peligros y riesgos , además de re-abastecer los botiquines , cambiar los extintores utilizados o defectuosos e instalar o reemplazar las señalizaciones correspondientes.
Seguimiento al elemento de Inspecciones Planeadas establecido en el Programa de Seguridad y Salud en el Trabajo.</t>
  </si>
  <si>
    <t>Cantidad de inspecciones realizadas</t>
  </si>
  <si>
    <t>Seguridad y Salud Ocupacional</t>
  </si>
  <si>
    <t>Ulises Polanco</t>
  </si>
  <si>
    <t>$900,000 DE MATERIALES DE PRIMEROS AUXILIIOS + $66,000 SEÑALIZACION E IMPRESIONES +$1,565,000 MATERIALES Y EQUIPO DE PROTECCION +$176,500 DIETAS Y VIATICO</t>
  </si>
  <si>
    <t xml:space="preserve">Realización de simulacros </t>
  </si>
  <si>
    <t>Realizar ejercicios de evacuación para que el personal este preparado en caso de emergencias.
Seguimiento al elemento de Preparación para Emergencias establecido en el Programa de Seguridad y Salud en el Trabajo</t>
  </si>
  <si>
    <t>Cantidad de simulacros realizados</t>
  </si>
  <si>
    <t>Informes y fotos</t>
  </si>
  <si>
    <t>Disminución de accidentes laborales y de tránsito</t>
  </si>
  <si>
    <t>Reuniones de los CMSST (Comité Mixto de Seguridad y Salud en el Trabajo) y CMV (Comité Manejo de Vehículos)</t>
  </si>
  <si>
    <t>Realizar las reuniones de los CMSST (Comité Mixto de Seguridad y Salud en el Trabajo) y CMV (Comité de Manejo de Vehículos).
Seguimiento al elemento de Liderazgo y Administración establecido en el Programa de Seguridad y Salud en el Trabajo</t>
  </si>
  <si>
    <t>Cantidad de reuniones realizadas</t>
  </si>
  <si>
    <t>Fotos y reporte de minutas al Ministerio de Trabajo</t>
  </si>
  <si>
    <t>Disminución de accidentes de tránsito</t>
  </si>
  <si>
    <t>Certificación de Choferes</t>
  </si>
  <si>
    <t>Realizar las capacitaciones de manejo a la defensiva y las certificaciones de choferes con la finalidad de educar los colaboradores que manejan vehículos de la empresa de los estándares y requisitos de establecidos.
Seguimiento al elemento de Entrenamiento a Empleados establecido en el Programa de Seguridad y Salud en el Trabajo.</t>
  </si>
  <si>
    <t>Cantidad de Talleres realizados</t>
  </si>
  <si>
    <t>Lista de asistencia y fotos</t>
  </si>
  <si>
    <t xml:space="preserve">Investigación de Accidentes 
(Laborales y Tránsito ) </t>
  </si>
  <si>
    <t>Realizar la investigación de los accidentes laborales de manera continua y completar el informe trimestral de los accidentes investigados.
Seguimiento al elemento de Investigación de Accidentes Laborales establecido en el Programa de Seguridad y Salud en el Trabajo</t>
  </si>
  <si>
    <t>Cantidad de informes realizados</t>
  </si>
  <si>
    <t>Informe</t>
  </si>
  <si>
    <t>Efectividad de reclutamiento</t>
  </si>
  <si>
    <t>Evaluación Pre-empleo</t>
  </si>
  <si>
    <t>Evaluar  y hacer analíticas a los candidatos respecto a los riesgos inherentes del puesto de trabajo para el cual están siendo evaluados.
Seguimiento al elemento de Contratación y Colocación establecidos en el Programa de Seguridad y Salud en el Trabajo</t>
  </si>
  <si>
    <t>Listado de participantes</t>
  </si>
  <si>
    <t>Gastos Asistencias Médicas (DGH)</t>
  </si>
  <si>
    <t>No indicador</t>
  </si>
  <si>
    <t>Feria de Seguridad y Salud en el Trabajo coordinada por el Ministerio de Trabajo</t>
  </si>
  <si>
    <t>Promover las buenas prácticas de Seguridad y Salud que son implementadas en la empresa.
Seguimiento al elemento de Promoción General establecido en el Programa de Seguridad y Salud en el Trabajo</t>
  </si>
  <si>
    <t>% de ejecución de la actividad</t>
  </si>
  <si>
    <t>Informe y fotos</t>
  </si>
  <si>
    <t>Atenciones al empleado RD$250,000.00
DIETAS $ 25,000.00</t>
  </si>
  <si>
    <t>Transferir 250,000 de Materiales y equipos de protección hacia Atenciones al empleado</t>
  </si>
  <si>
    <t>Campaña de prevención salud</t>
  </si>
  <si>
    <t>Realización de Charlas virtuales y  comunicaciones  a través de  Intranet</t>
  </si>
  <si>
    <t>Promover la prevencion de la salud, a través  de charlas y comunicados  que orienten a los colaboradores.
Seguimiento al elemento de Promoción General establecido en el Programa de Seguridad y Salud en el Trabajo</t>
  </si>
  <si>
    <t>Falta de alineación e integración de las áreas funcionales y procesos de la empresa, incrementándose con esto los costos operativos y disminuyéndose la velocidad de respuesta</t>
  </si>
  <si>
    <t>Cantidad de Charlas impartidas y Comunicados envidos</t>
  </si>
  <si>
    <t>Evidencia charlas y/o Comunicados publicados</t>
  </si>
  <si>
    <t>Jornada de Salud* (Evaluación Periódica)</t>
  </si>
  <si>
    <t>Llevar a cabo lo establecido por la ley de evaluar  y hacer analícas a los colaboradores  respecto a los riesgos inherentes del puesto de trabajo que ocupan  con el objetivo de  detectar cambios en la condición de salud y si están apto o no para desempeñarse eficientemente.                                                                                                                                                  Seguimiento al elemento de Contratación y Colocación establecidos en el Programa de Seguridad y Salud en el Trabajo</t>
  </si>
  <si>
    <t>2,400,000 Gastos de asistencia médica
94,500 Dietas y viáticos</t>
  </si>
  <si>
    <t>Transferir de Materiales de primeros auxilios 600,000 y de Materiales y equipos de protección 1,800,000 ambas a la cuenta Gastos de Asistencia Médica</t>
  </si>
  <si>
    <t>Monitoreos de la Cultura de Servicios</t>
  </si>
  <si>
    <t>Ejecución de las Auditorias de Servicio</t>
  </si>
  <si>
    <t>Coordinación de Visitas Planificadas a las oficinas.   Realizar informe de las evaluaciones.                 Retroalimentar al colaborador auditado.</t>
  </si>
  <si>
    <t xml:space="preserve">Consiste en evaluar los participantes de las formaciones para medir que tengan el conocimiento y apliquen los estándares de servicio. 
</t>
  </si>
  <si>
    <t>Informes de auditorías, fotos.</t>
  </si>
  <si>
    <t>Cultura de Servicios</t>
  </si>
  <si>
    <t>Ironelis Betances</t>
  </si>
  <si>
    <t>Participación en la Encuesta Regional de Seguridad y Salud de Trabajo CIER</t>
  </si>
  <si>
    <t>Esta es una encuesta para todas las empresas miembro del CECACIER en la que se evalúa el estado actual respecto de la aplicación de las buenas prácticas en materia de Seguridad y Salud en el Trabajo</t>
  </si>
  <si>
    <t>Encuesta completada</t>
  </si>
  <si>
    <t>Mantener el índice de equidad interna</t>
  </si>
  <si>
    <t>Aplicación del ajuste al salario mínimo</t>
  </si>
  <si>
    <t>Realizar ajustes, para estar compitiendo con el mercado y evitar grandes desfases de competitividad.</t>
  </si>
  <si>
    <t xml:space="preserve">1. Realizar análisis e impacto en nomina
2.enviar informe para la firma y autorización 
3.Aplicar los ajustes correspondientes.
Aplicar salario mínimo nacional de acuerdo a la resolución emitida </t>
  </si>
  <si>
    <t>Porcentaje de ajustes aplicados</t>
  </si>
  <si>
    <t>Informe de ajustes</t>
  </si>
  <si>
    <t>Compensación y Beneficios</t>
  </si>
  <si>
    <t>Claribel Rosario</t>
  </si>
  <si>
    <t xml:space="preserve">1. verificación de las categorías impactadas.
2. análisis de impacto en nomina
3. aplicación de ajustes.
Tener una política salarial interna que vaya en beneficios de nuestros colaboradores.
Ajustar el tabulador de acuerdo a las categorías impactadas. </t>
  </si>
  <si>
    <t xml:space="preserve">Porcentaje de ajuste aplicados por categorías impactadas  </t>
  </si>
  <si>
    <t xml:space="preserve">Informe y aprobación del nuevo tabulador </t>
  </si>
  <si>
    <t xml:space="preserve">Diseñar política de Compensación y Beneficios </t>
  </si>
  <si>
    <t xml:space="preserve">1. Procedimientos para realizar ajustes de salarios, por promoción y nuevos ingresos
2. Parámetros considerados para valuación de puestos 
3. Paquete de beneficios  de acuerdo a la posición.
4. Descuento de ley, según el código laboral 
5. Descuento Optativos
Consiste en diseñar una política para fortalecer el sistema de compensación que valla en beneficios de todos nuestros colaboradores. </t>
  </si>
  <si>
    <t>porcentaje de avance de la política.</t>
  </si>
  <si>
    <t xml:space="preserve">Documentación de la política </t>
  </si>
  <si>
    <t>GERENCIA DE CALIDAD Y PROCESOS</t>
  </si>
  <si>
    <t xml:space="preserve">Establecer medidas de control, para el pago de las horas extras. </t>
  </si>
  <si>
    <t>1-Enviar informe del gasto a las direcciones correspondientes para asegurar que no se pague más de las 80 horas trimestral y a las posiciones que no aplican para pago. 
2-Asegurar el cumplimiento presupuestario tomando medidas de control y pagando tal como indica el Código Laboral.
Asegurar que se paguen las horas extras de acuerdo al Código Laboral Dominicano.</t>
  </si>
  <si>
    <t>Cantidad de informes enviados</t>
  </si>
  <si>
    <t>Informes enviados</t>
  </si>
  <si>
    <t>Cero error de nomina (binario)</t>
  </si>
  <si>
    <t>Establecer procedimientos y controles para el pago de nomina.</t>
  </si>
  <si>
    <t xml:space="preserve">Enviar el calendario de nomina, verificar que las acciones de personal este aprobada, comparar la nomina anterior con la nomina actual, verificar los archivos cargados, enviar archivos a control de gestión para auditar. 
Asegurar que todos los colaboradores reciban su pago debidamente.
Realizar un Pre-Cuadre de nomina </t>
  </si>
  <si>
    <t>Cantidad de errores</t>
  </si>
  <si>
    <t>Auditoría</t>
  </si>
  <si>
    <t>Mensualmente debemos enviar los archivos de las nominas para que sean cargado al portal de transparencia. 
Carga la nomina al portal de transparencia</t>
  </si>
  <si>
    <t>cantidad de archivos enviados</t>
  </si>
  <si>
    <t>cantidad</t>
  </si>
  <si>
    <t>NO</t>
  </si>
  <si>
    <t>Correo enviado</t>
  </si>
  <si>
    <t xml:space="preserve">GERENCIA DE RELACIONES PÚBLICAS </t>
  </si>
  <si>
    <t>Asegurar la satisfacción de los colaboradores</t>
  </si>
  <si>
    <t>Programa de Reconocimiento Bombillo Dorado</t>
  </si>
  <si>
    <t>Reconocimiento Trimestral a la oficina comercial con mejores indicadores del trimestre. Se selecciona la oficina ganadora en base a los resultados de cobros e Índice de Calidad de Servicio.</t>
  </si>
  <si>
    <t>Cantidad de Oficinas Reconocidas</t>
  </si>
  <si>
    <t>Listado de oficinas reconocidas / fotos de la actividad de reconocimiento.</t>
  </si>
  <si>
    <t>Desarrollo Organizacional</t>
  </si>
  <si>
    <t>Elizabeth García</t>
  </si>
  <si>
    <t>Celebración Día de la Mujer</t>
  </si>
  <si>
    <t>Charla motivacional para las damas (virtual)</t>
  </si>
  <si>
    <t>Cantidad de Charla realizada</t>
  </si>
  <si>
    <t>Comunicado de felicitación/ Correos coordinación logística</t>
  </si>
  <si>
    <t>Celebración Día de las Secretarias</t>
  </si>
  <si>
    <t>Entrega de obsequios a las secretarias</t>
  </si>
  <si>
    <t>Porcentaje de ejecución del evento</t>
  </si>
  <si>
    <t>Correos de gestión de compras/ coordinación logística/ fotos de entrega de regalos</t>
  </si>
  <si>
    <t>INCENTIVOS AL PERSONAL</t>
  </si>
  <si>
    <t>Celebración Día del Trabajador</t>
  </si>
  <si>
    <t>Bono en efectivo vía nómina para agradecer a todos los colaboradores su esfuerzo y aportes a la empresa</t>
  </si>
  <si>
    <t xml:space="preserve">Celebración Mes de las Madres </t>
  </si>
  <si>
    <t>Entrega de obsequios a las madres</t>
  </si>
  <si>
    <t>Celebración Mes de los Padres</t>
  </si>
  <si>
    <t>Entrega de obsequios a los padres</t>
  </si>
  <si>
    <t>Concurso Navideño</t>
  </si>
  <si>
    <t>Concurso de decoración de las áreas por motivo de la navidad, utilizando material reciclado.</t>
  </si>
  <si>
    <t>Correos de gestión de compras/ coordinación logística/ fotos premiación</t>
  </si>
  <si>
    <t>75,000  INCENTIVOS AL PERSONAL</t>
  </si>
  <si>
    <t>Bienvenida Navidad</t>
  </si>
  <si>
    <t>Compra y distribucion de galletas/dulces para realizar actividad de inicio navidad en cada área</t>
  </si>
  <si>
    <t>Correos de gestión de compras/ coordinación logística/ fotos actividades realizadas en las áreas</t>
  </si>
  <si>
    <t>Programa Concientización y Prevención Violencia de Género</t>
  </si>
  <si>
    <t xml:space="preserve">Charlas virtuales para damas y caballeros sobre sensibilización y prevención de la violencia </t>
  </si>
  <si>
    <t>Cantidad de Charlas realizadas</t>
  </si>
  <si>
    <t>Celebración Día del Hombre</t>
  </si>
  <si>
    <t>Charla motivacional para los caballeros (virtual)</t>
  </si>
  <si>
    <t>Cumplimiento de plazos de evaluaciones para movimientos de personal y nuevos ingresos</t>
  </si>
  <si>
    <t>Realización en plazo de las evaluaciones de desempeño por movimientos de personal y nuevos ingresos.</t>
  </si>
  <si>
    <t>La evaluación del desempeño por nuevo ingreso o movimientos de personal permite validar que los colaboradores poseen las competencias necesarias para ocupar el puesto y obtener los resultados esperados. Asegurar la realización a tiempo (fecha de vencimiento) de las evaluaciones de desempeño permite tomar decisiones oportunas, relacionadas a la permanencias del colaborador en el área y aun más importante el desarrollo de las oportunidades de mejora detectadas para optimizar el rendimiento y asegurar el logro de los objetivos.</t>
  </si>
  <si>
    <t>Porciento de anvance de la aplicación</t>
  </si>
  <si>
    <t>Informe Mensual de Evaluación de Desempeño por Movimientos de Personal (incluye TMR= Tiempo de Respuesta)</t>
  </si>
  <si>
    <t>Validacion y Prueba de Herramienta para evaluación de calidad de servicio a los clientes</t>
  </si>
  <si>
    <t>Prueba  Herramienta  para que los clientes evaluen a los representantes  de servicio de las Oficinas Comerciales para el reconocimiento Gente Brillante. Tambien puede aplicar para evaluación de clientes internos. Con esto eliminariamos la contratacion de una empresa externa para esa evaluación en 2022.</t>
  </si>
  <si>
    <t>Porciento de evaluaciones completadas</t>
  </si>
  <si>
    <t>Correos de seguimiento al proceso de desarrollo de la aplicación</t>
  </si>
  <si>
    <t>Manejo solicitudes de ajustes a estructura organizativa</t>
  </si>
  <si>
    <t>Cada mes los directores y gerentes solicitan revisiones y ajustes a estructura (adiciones, traslados de plazas, eliminación de plazas, etc.) a fin de tener el personal adecuado en cantidad de plazas por puestos y departamentos. Las solicitudes se evalúan a fin de ver la factibilidad de las mismas y de proceder son aprobadas para que luego la Gerencia de R&amp;S pueda ejecutar los movimientos de personal correspondientes. Procesar las solicitudes con rapidez permite que las áreas dispongan del personal necesario y no se afecte la operativa. En caso de no proceder se informa al área.</t>
  </si>
  <si>
    <t>% Solicitudes Resueltas en plazo</t>
  </si>
  <si>
    <t>Informe mensual de solicitudes de ajustes a estructura trabajadas / ejemplo correo solicitud cerrada.</t>
  </si>
  <si>
    <t>Manejo Solicitudes de personal temporero</t>
  </si>
  <si>
    <t>Cada mes se realizan solicitudes de contratación de temporeros por cobertura licencias de pre y post natal y cobertura de licencias por enfermedad común. Las solicitudes se evalúan a fin de ver la factibilidad de las mismas y de proceder son aprobadas para que luego la Gerencia de R&amp;S pueda contratar al personal correspondiente. Procesar las solicitudes con rapidez permite que las áreas dispongan del personal necesario y no se afecte la operativa.</t>
  </si>
  <si>
    <t>Informe mensual de solicitudes de personal temporero trabajadas / ejemplo correo solicitud cerrada.</t>
  </si>
  <si>
    <t>Segurar la difusión oportuna de las informaciones</t>
  </si>
  <si>
    <t>Manejo Solicitudes de comunicados</t>
  </si>
  <si>
    <t>Cada mes las áreas solicitan la elaboración de comunicados para dar a conocer al personal informaciones relevantes de la organización y los procesos que manejan. Las solicitudes se revisan a fin de ver si la información es necesario publicarla, y en caso de proceder se solicitan los artes a la Gerencia de Mercadeo, los cuales se validan con el cliente interno para su posterior publicación por los diferentes canales de comunicación interna, según aplique.</t>
  </si>
  <si>
    <t>Informe mensual de solicitudes de comunicados trabajadas / ejemplo correo solicitud cerrada.</t>
  </si>
  <si>
    <t>Cargar estructura Orgánica de la empresa
Cada mes se debe enviar la estructura orgánica de la empresa al Analista de Medios y Publicidad para ser cargada en el portal de transparencia.</t>
  </si>
  <si>
    <t>Correo envío mensual estructura organizativa</t>
  </si>
  <si>
    <t>Implementar Cultura de Servicios</t>
  </si>
  <si>
    <t>Ejecución de las capacitaciones Mi Servicio te llena de Luz</t>
  </si>
  <si>
    <t>Realizar convocatorias. Armar grupos y solicitar autorización a los involucrados correspondientes. Realizar Listado de Asistencia. Organizar Logística. Realizar evaluaciones</t>
  </si>
  <si>
    <t>Consiste en diseñar un programa para fortalecer las competencias que sean necesarias que garanticen el mejoramiento del servicio y la satisfacción del cliente externo e interno.</t>
  </si>
  <si>
    <t>Ejecución de las capacitaciones Ser un Coach</t>
  </si>
  <si>
    <t>Consiste en diseñar un programa para dotar de herramientas en base a la técnica de coaching a los mandos medios para retroalimentar efectivamente  a sus colaboradores.</t>
  </si>
  <si>
    <t>Ejecución de las capacitaciones Laboratorio</t>
  </si>
  <si>
    <t>Consiste en diseñar un programa para realizar una retroalimentación a los colaboradores que obtuvieron un índice por debajo de las metas esperadas en los monitoreos en base a los estándares.</t>
  </si>
  <si>
    <t>Fortalecer las relaciones laborales</t>
  </si>
  <si>
    <t>Cero demandas laborales procedentes</t>
  </si>
  <si>
    <t>Programa "Conociendo Gestión Humana"</t>
  </si>
  <si>
    <t>Encuentro con los nuevos ejecutivos para orientación y fortalecimiento de Las Relaciones Laborales.</t>
  </si>
  <si>
    <t>Es un programa dirigido a gerentes y mandos medios para fortalecer y orientar acerca de la gestión laboral adecuada que deben tener con su personal</t>
  </si>
  <si>
    <t>Cantidad de charlas impartidas</t>
  </si>
  <si>
    <t>Control de asistencia de las charlas impartidas</t>
  </si>
  <si>
    <t>Relaciones Laborales</t>
  </si>
  <si>
    <t>Eliana Henriquez</t>
  </si>
  <si>
    <t>Envío de Instructivo Laboral vía correo al personal promovido para posiciones de mandos medios.</t>
  </si>
  <si>
    <t xml:space="preserve">Cantidad de Comunicados informativos enviados </t>
  </si>
  <si>
    <t>Instructivo enviados</t>
  </si>
  <si>
    <t xml:space="preserve">Relaciones Laborales </t>
  </si>
  <si>
    <t>Tips Laborales para la Gestión del Talento Humano (Personal administrativos, Mandos Medios y Gerentes)</t>
  </si>
  <si>
    <t>Comunicados enviados</t>
  </si>
  <si>
    <t>Taller de Desvinculación Laboral</t>
  </si>
  <si>
    <t>Cantidad de talleres impartidas</t>
  </si>
  <si>
    <t xml:space="preserve">Conocimeinto de los. procesos del el CAE (Centro de Atención a empleados). </t>
  </si>
  <si>
    <t>Conoce el CAE (Centro de Atención a empleado).</t>
  </si>
  <si>
    <t>Promoción vía comunicación interna del catalogo de servicio del centro de atención a empleado, .
Promoción del catalogo de servicio con el objetivo de satisfacer las necesidades del cliente interno y externos brindando respuesta a las necesidades presentadas.</t>
  </si>
  <si>
    <t>Campaña de orientación sobre "Seguro Medico de Salud"</t>
  </si>
  <si>
    <t>Charla informativa dirigida a Ejecutivos "Conoce lo que te ofrece plan de seguro complementario"</t>
  </si>
  <si>
    <t xml:space="preserve">Charla informativa para embarazadas sobre "Conoces tus derechos y deberes en tu proceso de embarazo" </t>
  </si>
  <si>
    <t>Charla informativa dirigida a las embarazadas</t>
  </si>
  <si>
    <t>Cantidad de Charlas Realizadas</t>
  </si>
  <si>
    <t>Convocatoria,  listado de asistencia.</t>
  </si>
  <si>
    <t>Garantizar la satisfacción del servicio externo e
interno</t>
  </si>
  <si>
    <t>Cargar las jubilaciones, pensiones y retiros de la empresa mensualmente
Se debe enviar al Analista de Medios y Publicidad para ser cargada en el portal de transparencia.</t>
  </si>
  <si>
    <t>Correo envió mensual estructura organizativa</t>
  </si>
  <si>
    <t xml:space="preserve">Correo Electronicos </t>
  </si>
  <si>
    <t>Pan de Abastecimeinto</t>
  </si>
  <si>
    <t>DIRECCIÓN GESTIÓN SOCIAL Y SERVICIOS GENERALES</t>
  </si>
  <si>
    <t>Talleres comunitarios para la lectura del medidor y el uso racional y eficiente de la energía eléctrica y consecuencia del hurto de la energía eléctrica</t>
  </si>
  <si>
    <t>Cursos sobre medidor y trabajo en equipo
Son disertaciones que se utilizan para dar a conocer a los participantes como se lee el medidor, dirigidas por especialistas en el tema</t>
  </si>
  <si>
    <t>Cantidad de talleres</t>
  </si>
  <si>
    <t xml:space="preserve">Informes , Fotos y Listas de asistencias </t>
  </si>
  <si>
    <t>Gestion Social</t>
  </si>
  <si>
    <t>Sergio Contreras</t>
  </si>
  <si>
    <t>Programa de acompañamiento de Gestión Social a la gestión comercial para la normalización y contratación de clientes.</t>
  </si>
  <si>
    <t>Normalización de clientes y visitas casa x casa para concientizar al cliente sobre los beneficios de estar normalizados
La clarificación de las transacciones ayudando a la definición de necesidades y optimizando las relaciones entre clientes y Edenorte</t>
  </si>
  <si>
    <t>Cantidad de acompañamiento para  normalizar usuario</t>
  </si>
  <si>
    <t>Acuerdos sociales con las comunidades, cuando amerite re-categorizar los Circuitos de acuerdo al incremento en cobros y energía.</t>
  </si>
  <si>
    <t>Visitas a lideres para involucrar la comunidad en  las actividades y visitas casa x casa y asambleas con juntas de vecinos
Se organizan reuniones con las oficinas comerciales y se visitan lideres comunitarios para acordar los trabajos que se van a realizar en ese circuitos</t>
  </si>
  <si>
    <t>Informes de los acuerdos</t>
  </si>
  <si>
    <t>Visitas a instituciones y reuniones con administrativos y firmas de los acuerdo
Se pautan reuniones con previos avisos con los administrativos y ahí se organizan las alianzas</t>
  </si>
  <si>
    <t>Cantidad de alianzas</t>
  </si>
  <si>
    <t>Resolución y seguimiento de casos específicos por solicitud de lideres comunitarios para fortalecimiento de la gestión.</t>
  </si>
  <si>
    <t>Encuentros con lideres comunitarios y reuniones con diferentes departamentos
Encuentro de Líderes Comunitarios. que permita conocer y discutir la importancia del liderazgo comunitario en la generación de energía eléctrica</t>
  </si>
  <si>
    <t>Eventos naturales, huelgas</t>
  </si>
  <si>
    <t>Cantidad de conflictos resueltos</t>
  </si>
  <si>
    <t xml:space="preserve">Informes y Fotos </t>
  </si>
  <si>
    <t>Asegurar la ejecución de los proyectos de ampliación de redes conforme a los estándares de calidad y expectativas de retorno esperados</t>
  </si>
  <si>
    <t>Sensibilización y acercamiento a clientes en los proyectos de rehabilitación de redes.</t>
  </si>
  <si>
    <t>Reuniones con diferentes departamentos involucrados y visitas casa x casa</t>
  </si>
  <si>
    <t>Es un programa para recolectar, analizar y utilizar información  para la consecución de los objetivos</t>
  </si>
  <si>
    <t>Cantidad de casas visitadas</t>
  </si>
  <si>
    <t>Ampliar la segmentación del mercado</t>
  </si>
  <si>
    <t>Seguimiento a la incorporación de nuevas luminarias al sector eléctrico para su actualización</t>
  </si>
  <si>
    <t>* Identificación de las necesidades primarias en las localidades para las instalaciones de las luminarias. 
Aumentar la satisfacción de los clientes mediante la instalación de luminarias en el alumbrado público</t>
  </si>
  <si>
    <t>Cantidad de Luminarias</t>
  </si>
  <si>
    <t>Informes, Fotos</t>
  </si>
  <si>
    <t>Asamblea comunitaria con líderes de las diferentes comunidades para el involucramiento  mejoramiento de los indicadores de gestión</t>
  </si>
  <si>
    <t>Reuniones y asambleas y sensibilización comunitaria
Son reuniones con lideres comunitarios para dar a conocer todas las informaciones sobre las actividades de Edenorte en esa comunidad</t>
  </si>
  <si>
    <t>Cantidad de asambleas</t>
  </si>
  <si>
    <t xml:space="preserve">Fotos y listas de asistencias </t>
  </si>
  <si>
    <t>Realizar campaña de educación en sectores conflictivos.</t>
  </si>
  <si>
    <t>Visitas casa x casas y entregas de brochures
Son programas dirigidos a sectores con falta de diversas oportunidades y así consignar una solución en conjunto</t>
  </si>
  <si>
    <t>Cantidad casas visitadas</t>
  </si>
  <si>
    <t>Proyecto  de sensibilización de clientes sobre uso racional de energía eléctrica</t>
  </si>
  <si>
    <t>Visitas escuelas, empresas e instituciones privadas y charlas educativas
Disertación acerca de un tema que se da en un ambiente familiar, empresarial, institucional como lo es el uso eficiente de la energía eléctrica</t>
  </si>
  <si>
    <t>Cantidad de charlas</t>
  </si>
  <si>
    <t>si</t>
  </si>
  <si>
    <t>Seminario uso racional energía con docentes universitarios</t>
  </si>
  <si>
    <t>Debates y seminarios educativos
Son disertaciones sobre uso racional de la energía eléctrica dirijas a docentes universitarios</t>
  </si>
  <si>
    <t>Visitas casa x casas y entregas de brochures
Son programas dirigidos a sectores con falta de diversas oportunidades y así consignar una solución en conjunto</t>
  </si>
  <si>
    <t>Encuestas de Evaluación y Monitoreo de la percepción del usuario</t>
  </si>
  <si>
    <t>Aplicación de encuesta y procesamiento de datos, entrega de informe con resultados
Son métodos científicos que recogen, en forma organizada, informaciones sobre la percepción de los clientes sobre diferentes indicadores relacionados con la empresa</t>
  </si>
  <si>
    <t>Crear acercamientos con grupos de interés</t>
  </si>
  <si>
    <t>Acuerdos con entidades políticas para apoyar en situaciones de conflicto, (ayuntamiento, policía nacional, gobernación, etc.)</t>
  </si>
  <si>
    <t>Visitas a instituciones y reuniones con administrativos y firmas de los acuerdos
Se organizan las reuniones con los directores y se planifican las actividades a realizar</t>
  </si>
  <si>
    <t>Cantidad de acuerdos</t>
  </si>
  <si>
    <t xml:space="preserve">Programa de alianza con las organizaciones comunitarias y deportivas para fortalecer la imagen de la empresa a través del mejoramiento de la calidad de vida de los ciudadanos. </t>
  </si>
  <si>
    <t>Visitas a los clubes y organizaciones para entrega de equipos y entregas de las donaciones
Se organizan reuniones con los lideres de la comunidad y se planifican las entregas de equipos</t>
  </si>
  <si>
    <t>Cantidad equipos donados</t>
  </si>
  <si>
    <t xml:space="preserve">Fotos, listas </t>
  </si>
  <si>
    <t xml:space="preserve">Programa ''Un día con el Barrio'' para la reintegración de clientes Morosos. (Mantenimiento de Clubes, pintada de calles, recogida de basura y entrega de sillas </t>
  </si>
  <si>
    <t>Levantamiento de datos de lideres comunitarios y donaciones de útiles y equipos
Contribuciones realizadas por la empresa, en equipos electrodomésticos, útiles deportivos y escolares, entre otros</t>
  </si>
  <si>
    <t>Cantidad de donaciones</t>
  </si>
  <si>
    <t>Fotos y listados</t>
  </si>
  <si>
    <t>Sustitución de bombillas incandescentes por las de Bajo Consumo en zona de gestión para la fidelización de clientes.</t>
  </si>
  <si>
    <t>Sustitución de bombillas incandescentes por las de Bajo Consumo en zona de gestión para la fidelización de clientes.
Entrega de bombillas de bajo consumo casa x casa
Es visitar la comunidad y realizar cambios de bombillas de alto consumo por bajo consumo</t>
  </si>
  <si>
    <t xml:space="preserve">Cantidad de bombillas colocadas </t>
  </si>
  <si>
    <t>Fotos y Informes</t>
  </si>
  <si>
    <t>Porcentaje atención de OTRS y correos</t>
  </si>
  <si>
    <t>Plan de Mantenimiento integral a edificaciones</t>
  </si>
  <si>
    <t>REVISIÓN SEMESTRAL DE INFRAESTRUCTURA FÍSICA</t>
  </si>
  <si>
    <t>Realizar rutas mensuales de evaluación de toda la infraestructura de la empresa a los fines de detectar de manera oportuna fallas y/o averías en la infraestructura para gestionar corrección.
Se realizaran 2 evaluaciones al año de toda la infraestructura física de la empresa verificando la condición de los elementos estructurales y condición física de las edificaciones</t>
  </si>
  <si>
    <t>Formatos de inspección, formato de supervisión, correos e imágenes.</t>
  </si>
  <si>
    <t>Leisa Nathalie Santos</t>
  </si>
  <si>
    <t>MANTENIMIENTO TRIMESTRAL DE TECHOS, RED PLUVIAL, RED DE AGUA POTABLE Y SANITARIA.</t>
  </si>
  <si>
    <t xml:space="preserve">Realizar rutas mensuales de inspección de techos, redes pluviales, sanitarias y potable para realizar trabajos de limpieza y correctivos de filtraciones entre otros. 
Ejecución de los cronogramas de inspección, limpieza de techos, así como correctivos en tuberías con averías. </t>
  </si>
  <si>
    <t>Cantidad de mantenimientos realizados</t>
  </si>
  <si>
    <t>LIMPIEZA DE PATIOS Y MANTENIMIENTO DE JARDINES</t>
  </si>
  <si>
    <t xml:space="preserve">Realizar rutas mensuales de limpieza y mantenimiento preventivo de todos los patios, jardineras y techos de la empresa.
Ejecución del desyerbo, limpieza, bote de escombros y maleza. Mantenimiento constante de los patios, jardineras y techos de la empresa. </t>
  </si>
  <si>
    <t>Cantidad de limpiezas ejecutadas.</t>
  </si>
  <si>
    <t>LIMPIEZAS Y MANTENIMIENTOS RUTINARIOS</t>
  </si>
  <si>
    <t>Cumplimiento del plan de limpieza y aseo  
Ejecución de los cronogramas de limpieza y entrega de materiales de la empresa.</t>
  </si>
  <si>
    <t>REVISIÓN Y CONTROL DE PLAGAS</t>
  </si>
  <si>
    <t>Rutas de fumigación, colocación de raticidas, eliminación de focos de contaminación, emisión de informes recomendativos para reducir la producción de plagas en toda la empresa
Realizar levantamientos para definir productos, planificar rutas de fumigación, notificar vía correo a las áreas a ser intervenidas, llenar planillas de servicio realizado el cual debe ser firmado por un representante de la empresa, entrega de acuses, supervisión para validación vía muestreo. Las visitas serán mensuales, excepto en casos donde se requiera nuevamente el servicio.</t>
  </si>
  <si>
    <t>Cantidad de fumigaciones realizadas</t>
  </si>
  <si>
    <t>RESTAURACIÓN Y LIMPIEZA DE FACHADAS Y PAREDES</t>
  </si>
  <si>
    <t>Realizar el levantamiento de las necesidades de mantenimiento de las oficinas comerciales así como la compra de materiales y equipos para asegurar la operacionalidad estructural de las oficinas
Levantamiento y posterior cálculo de materiales a usar, coordinación con las oficinas a intervenir, elaboración de comunicado, tramitar dietas y hospedaje de ser necesario para posterior ejecución. Culminamos con presentación de diapositivas del antes y después y un detalle de los materiales exactos usados y cálculo de gastos y ahorros.</t>
  </si>
  <si>
    <t>Cantidad de Mantenimiento realizados</t>
  </si>
  <si>
    <t>MANTENIMIENTO MENSUAL DE LAS INSTALACIONES ELÉCTRICAS Y CABLEADO ESTRUCTURADO</t>
  </si>
  <si>
    <t xml:space="preserve">Realizar rutas mensuales de inspección de las instalaciones eléctricas en oficinas y locales en general, a los fines de corregir y levantar averías.
Ejecución de los cronogramas de inspección y correctivos de las instalaciones eléctricas </t>
  </si>
  <si>
    <t>Nolis Peña</t>
  </si>
  <si>
    <t>Mantener el nivel de disponibilidad de los equipos de la empresa</t>
  </si>
  <si>
    <t>Mantenimiento preventivo equipos</t>
  </si>
  <si>
    <t>MANTENIMIENTO PREVENTIVO MENSUAL A OFICINAS MÓVILES</t>
  </si>
  <si>
    <t>Evaluación física, de equipos y limpieza en general.
Inspección y evaluación mensual de las condiciones físicas y de higiene de todas las oficinas comerciales móviles además de la evaluación y mantenimiento preventivo de todos los aires, plantas, inversores, baterías, instalaciones eléctricas, cajas fuertes, gavetas de cajas y mobiliario en general.</t>
  </si>
  <si>
    <t>MANTENIMIENTO PREVENTIVO MENSUAL DE AIRES ACONDICIONADOS</t>
  </si>
  <si>
    <t>1-Mantenimiento interno de los equipos de climatización en los sectores Santiago, La Vega y subestaciones.     (Bimensual)                                                          2- Mantenimientos subcontratados de los equipos de A/A  para los sectores San Fco.,  Pto Pta. Y Mao. (Mensual)
Inspección, limpieza, lavado, sopleteo, mediciones técnicas, recarga de refrigerantes, verificación de terminales.</t>
  </si>
  <si>
    <t>Richard Cruz</t>
  </si>
  <si>
    <t>MANTENIMIENTO PREVENTIVO TRIMESTRAL DE NEVERAS Y BEBEDEROS</t>
  </si>
  <si>
    <t>Evaluación de las condiciones físicas de los equipos tomando en cuenta los parámetros técnicos
Evaluación y posterior reparación de equipos, revisión y sustitución de partes para el buen funcionamiento. Recarga de refrigerantes, cambio de filtros de línea, reparación y cambio de motores.</t>
  </si>
  <si>
    <t>MANTENIMIENTO PREVENTIVO MENSUAL DE GENERADORES</t>
  </si>
  <si>
    <t xml:space="preserve">1- Supervisión interna de los equipos generadores para evaluar y levantar parámetros técnicos.                2-Mantenimientos preventivos subcontratados de todos los generadores eléctricos de la empresa. 3- Incluye generadores Oficinas Móviles.
Cambio de filtros, aceite y combustible. Chequeo y limpieza  general del equipo. Además Reparación y/o cambio de piezas. </t>
  </si>
  <si>
    <t>MANTENIMIENTO PREVENTIVO SEMESTRAL DE TRANSFER</t>
  </si>
  <si>
    <t>Mantenimientos preventivos subcontratados de todos los transfer eléctricos de la empresa.</t>
  </si>
  <si>
    <t>MANTENIMIENTO PREVENTIVO MENSUAL DE INVERSORES</t>
  </si>
  <si>
    <t>1-Mantenimiento preventivo interno de inversores ubicados en oficinas comerciales y edif. Adm.                              2-Mantenimiento preventivo interno de los inversores ubicados en oficinas móviles
Chequeo de terminales, medición de frecuencia, medición de voltaje de entrada y salida, verificación del tiempo de transferencia, sopleteo de inversor y pintura de bancos de batería así como Cambio o reparación de tarjetas electrónicas, cambio de transformadores, baterías  y piezas varias (breaker, terminales).</t>
  </si>
  <si>
    <t>MANTENIMIENTO PREVENTIVO MENSUAL A BATERÍAS</t>
  </si>
  <si>
    <t>Inspección y evaluación de carga, condiciones de celdas y recarga de electrolitos. 
Limpieza de cada batería, polos y base protectora, carga de electrolitos a baterías, limpieza y ajuste de polos de baterías, lavado de baterías. Medición de carga y electrolitos. Evaluación de celdas y caja de polietileno. Recarga de electrolitos.</t>
  </si>
  <si>
    <t>MANTENIMIENTO PREVENTIVO SEMESTRAL A UPS</t>
  </si>
  <si>
    <t xml:space="preserve">Inspección y evaluación de la condición de los UPS cada 6 meses.
Limpieza de ups, chequeo de parámetros de voltaje, corriente y frecuencia además de Cambio de baterías de gelatina, cambio o reparación de tarjetas electrónicas, cambio de abanicos, cambio o reparación de módulo inteligente. Cambio o reparación de transformadores. Cambio de piezas varias (breaker, dispositivos electrónicos, terminales).   </t>
  </si>
  <si>
    <t xml:space="preserve">Disminuir el consumo energético </t>
  </si>
  <si>
    <t>Asesoría y auditoría energética</t>
  </si>
  <si>
    <t>INSTALACIÓN DE LÁMPARAS LED EN OFICINAS COMERCIALES</t>
  </si>
  <si>
    <t>Levantamiento, compra e instalación de lámparas led.
Realizar el levantamiento de necesidades para definir las 6 áreas a intervenir para la instalación de lámparas LED a los fines de reducir el consumo energético.</t>
  </si>
  <si>
    <t>Cantidad de equipos instalados</t>
  </si>
  <si>
    <t>José Gabriel Mata</t>
  </si>
  <si>
    <t>Garantizar la operatividad de todas las oficinas y áreas de la empresa con la implementación de los equipos de respaldo energético</t>
  </si>
  <si>
    <t>INSTALACIÓN DE NUEVOS GENERADORES ELÉCTRICOS</t>
  </si>
  <si>
    <t>Seguimiento al proceso de Compra para la posterior instalación de nuevos generadores para garantizar la operatividad de las oficinas comerciales.
Evaluación de las propuestas, revisión y recepción de los equipos. Levantamiento de necesidades y coordinación para el traslado, colocación, instalación y encendido hasta dejar en operaciones 6 generadores en oficinas comerciales y oficinas móviles (4 unds en Oficinas Móviles y 2 unds en Oficinas Comerciales)</t>
  </si>
  <si>
    <t>Cantidad de Generadores Instalados</t>
  </si>
  <si>
    <t>INSTALACIÓN DE NUEVOS INVERSORES ELÉCTRICOS</t>
  </si>
  <si>
    <t xml:space="preserve">Compra e instalación de nuevos Inversores para garantizar la operatividad de las oficinas Móviles
Instalación de Inversores a cada una de las oficinas comerciales móviles para evitar interrupciones por salida y/o entrada de energía o fluctuaciones. </t>
  </si>
  <si>
    <t>Cantidad de Inversores Instalados</t>
  </si>
  <si>
    <t>INSTALACIÓN DE NUEVAS BATERÍAS</t>
  </si>
  <si>
    <t>Seguimiento al proceso de Compra para la posterior instalación de nuevas baterías para garantizar la operatividad de las oficinas comerciales.
Evaluación de las propuestas, revisión y recepción de los equipos. Levantamiento de necesidades y coordinación para el traslado, colocación, instalación de baterías de ácido.</t>
  </si>
  <si>
    <t xml:space="preserve">Cantidad de Baterías Instaladas </t>
  </si>
  <si>
    <t xml:space="preserve">Proyectos de mejora infraestructura eléctrica </t>
  </si>
  <si>
    <t>SUMINISTRO E INSTALACIÓN DE PROGRAMADORES DIAS-SEMANA EN 7 OFICINAS COMERCIALES</t>
  </si>
  <si>
    <t>Levantamiento, Diseño, Presupuesto.</t>
  </si>
  <si>
    <t xml:space="preserve">Realizar el levantamiento de necesidades para definir las 7 áreas a intervenir para la instalación de sensores y programadores de luces y A/A a los fines de controlar el uso de los equipos y reducir el consumo energético </t>
  </si>
  <si>
    <t>Lanzamiento Licitación</t>
  </si>
  <si>
    <t>Ejecución de Obra</t>
  </si>
  <si>
    <t>UNIFICACIÓN DE TRANSFERS LOCALES PLAZA BARAJAS SANTIAGO</t>
  </si>
  <si>
    <t>Unificación de los transfers de todos los locales para minimizar las averías eléctricas.</t>
  </si>
  <si>
    <t>Unificar los transfer de los locales de Plaza Barajas con el fin de minimizar las averías.</t>
  </si>
  <si>
    <t>Remodelación y/o acondicionamiento de Oficinas comerciales y administrativas</t>
  </si>
  <si>
    <t>MEJORAS RRHH Y PLAZA BARAJAS SANTIAGO</t>
  </si>
  <si>
    <t>José Gutiérrez/Leisa Nathalie Santos</t>
  </si>
  <si>
    <t>AMPLIACIÓN GERENCIA DE COMPRAS Y ADECUACIÓN LEGAL EDIFICIO ADM SANTIAGO</t>
  </si>
  <si>
    <t>Ampliación Gerencia de Compras por crecimiento del área. Redistribución área Legal para optimizar espacios.</t>
  </si>
  <si>
    <t>MEJORAS OC MOCA LA VEGA</t>
  </si>
  <si>
    <t>Adecuación oficina encargado de Pérdidas y mejoras necesidades prioritarias del local.</t>
  </si>
  <si>
    <t>AMPLIACIÓN CUARTO DE EQUIPOS 1ER NIVEL 2130 SANTIAGO</t>
  </si>
  <si>
    <t>Extensión del Cuarto de Equipos 1er nivel Edificio 2130 debido a que el gabinete de data que da soporte a la planta no cuenta con espacio disponible para nuevas salidas de red.</t>
  </si>
  <si>
    <t>ADECUACIÓN CENTRO TÉCNICO Y MEJORAS  OC BELLER PUERTO PLATA</t>
  </si>
  <si>
    <t>Reparación techo y mejoras Centro Técnico. También, mejoras para el área comercial.</t>
  </si>
  <si>
    <t>OC CASTAÑUELAS</t>
  </si>
  <si>
    <t>Mejoras oficina comercial en local actual para optimizar espacios disponibles.</t>
  </si>
  <si>
    <t>MEJORAS OFICINA DIRECCIÓN GRANDES CLIENTES Y AYUNTAMIENTO</t>
  </si>
  <si>
    <t>Remodelación oficina para optimizar espacios, ampliar e incluir sala para Grandes Clientes.</t>
  </si>
  <si>
    <t>MEJORAS OC JÁNICO</t>
  </si>
  <si>
    <t>Solucionar las principales necesidades de la oficina comercial para mejorar su operatividad y comodidad tanto para clientes como para colaboradores.</t>
  </si>
  <si>
    <t>OC 2132</t>
  </si>
  <si>
    <t>Mudanza de oficina comercial a otro local mas amplio para distribuir mejor las áreas. El local actual presenta filtraciones insostenibles en sótano, lo que ha afectado la documentación y bienestar de los colaboradores.</t>
  </si>
  <si>
    <t>FURGONES RESGUARDO DOCUMENTOS ARCHIVO Y MENSAJERÍA ALMACÉN LA PENDA. ADECUACIÓN PARA ÁREA DIGITALIZACIÓN DOCUMENTOS</t>
  </si>
  <si>
    <t>Habilitar furgones para resguardo apropiado de la documentación de la empresa. Asimismo, para ubicar personal que estará iniciando el proceso de digitalización.</t>
  </si>
  <si>
    <t xml:space="preserve">COMPLETAR ADECUACIÓN OC MAIMÓN BONAO </t>
  </si>
  <si>
    <t>Concluir talleres requeridos para completar la intervención de este local realizada en 2020.</t>
  </si>
  <si>
    <t>MEJORAS OC COTUI SAN FRANCISCO</t>
  </si>
  <si>
    <t>Solucionar las principales necesidades de la oficina comercial para mejorar su operatividad.</t>
  </si>
  <si>
    <t>MUDANZA OC MAIMÓN PUERTO PLATA</t>
  </si>
  <si>
    <t>Mudanza de oficina comercial a otro local mas amplio para distribuir mejor las áreas.</t>
  </si>
  <si>
    <t>ADECUACIÓN GERENCIA RELACIONES PÚBLICAS</t>
  </si>
  <si>
    <t xml:space="preserve">Habilitar espacio para Gerencia de Relaciones Públicas en el 1er local 30 de marzo, el cual fue recontratado para dicho fin. </t>
  </si>
  <si>
    <t>ADECUACIÓN GERENCIA COMUNICACIONES TI</t>
  </si>
  <si>
    <t>Mejoras para mudar la Gerencia de Comunicaciones actualmente en el Edificio 2130, debido a crecimiento del área, mas personal.</t>
  </si>
  <si>
    <t>ESCALERA SEGURIDAD FÍSICA Y SSGG Y ADECUACIÓN ÁREA DE PLOTTER EDIFICIO 2130</t>
  </si>
  <si>
    <t>Eliminar escalera tipo caracol en Seguridad Física y confeccionar correctos accesos debido a que por seguridad no es el tipo de escalera adecuada. Mejoras en área de plotter SSGG.</t>
  </si>
  <si>
    <t>FURGONES DE MATERIALES PÉRDIDAS Y ACONDICIONAMIENTO PATIO LA VEGA</t>
  </si>
  <si>
    <t>Acondicionar furgónde materiales Pérdidas y terreno del Almacén.</t>
  </si>
  <si>
    <t>CONSTRUCCIÓN PLATEA PARA TRANSFORMADORES ALMACÉN LA PENDA</t>
  </si>
  <si>
    <t>Construcción platea para situar transformadores en almacén La Penda</t>
  </si>
  <si>
    <t>REMEDIACIÓN AMBIENTAL DEL ÁREA FRONTAL Y CALLE LATERAL DERECHA DEL ALMACÉN LA PENDA</t>
  </si>
  <si>
    <t>Corte y relleno área contaminada con aceite de transformadores. Acondicionamiento de terreno.</t>
  </si>
  <si>
    <t>OC FANTINO SAN FRANCISCO</t>
  </si>
  <si>
    <t>Mudanza completa oficina comercial a un local amplio que permita distribuir las áreas conforme al espacio requerido para cada una.</t>
  </si>
  <si>
    <t xml:space="preserve">Sistema integral de gestión documental </t>
  </si>
  <si>
    <t xml:space="preserve">RUTAS MENSUALES DE RECOLECCIÓN DE DOCUMENTOS </t>
  </si>
  <si>
    <t>1- Rutas planificadas para la intervencion de las areas que requieran el resguardo de los documentos y su posterior traslado.                                                                          2-Rutas de reciclaje de documentos y cartón.</t>
  </si>
  <si>
    <t>Coordinacion con las areas a intervenir via correo, planificacion de rutas, validacion de la documentacion recibida, traslado, escaneado si aplica, controles de inventario, proceso de reciclaje e informes mensuales.</t>
  </si>
  <si>
    <t>Cantidad de rutas realizadas</t>
  </si>
  <si>
    <t>Formato de recepción y resguardo de documentos</t>
  </si>
  <si>
    <t>Luis Daniel Belliard</t>
  </si>
  <si>
    <t>-</t>
  </si>
  <si>
    <t>DIGITALIZACIÓN DE DOCUMENTOS</t>
  </si>
  <si>
    <t xml:space="preserve">Indexacion del 100% de la documentacion escaneada correspondiente a las áreas que cuentan con el sistema Onbase. </t>
  </si>
  <si>
    <t>Monitoreo, indexacion, verificacion y control de todos los documentos escaneados por las areas. Gestion de nuevos usuarios, capacitacion y entrenamiento y posterior seguimiento para garantizar el correcto uso de la herramienta. control y seguimiento a incidencias. Reportes e informes mensuales.</t>
  </si>
  <si>
    <t>Plan de Abastecimiento</t>
  </si>
  <si>
    <t>DIRECCION GRANDES CLIENTES Y AYUNTAMIENTOS</t>
  </si>
  <si>
    <t>Mejorar la eficiencia operativa a través del uso de las tecnologías de medición disponibles</t>
  </si>
  <si>
    <t>Campaña Normalización de Grandes Suministros</t>
  </si>
  <si>
    <t>Adecuación Anti-Fraude</t>
  </si>
  <si>
    <t>Realizar las acciones de blindaje para asegurar la correcta facturación y medición de los grandes suministros</t>
  </si>
  <si>
    <t>Adecuaciones realizadas</t>
  </si>
  <si>
    <t>O/S Tickets, sistema comercial</t>
  </si>
  <si>
    <t>Grandes Suministros</t>
  </si>
  <si>
    <t>Jose Miguel Reyes</t>
  </si>
  <si>
    <t>Disciplina de Mercado Grandes Suministros</t>
  </si>
  <si>
    <t xml:space="preserve">Atención de Verificaciones </t>
  </si>
  <si>
    <t>Atención de Verificaciones y/o Reclamaciones dentro del mes
Realizar todas las verificaciones requeridas por los departamentos comerciales generadas en el sistema comercial dentro del plazo de las O/S</t>
  </si>
  <si>
    <t>% Verificaciones realizadas</t>
  </si>
  <si>
    <t xml:space="preserve">Porcentaje Instalaciones Nuevas Grandes Suministro </t>
  </si>
  <si>
    <t>Realizar todas las instalaciones requeridas de los grandes suministros dentro del plazo de las O/S</t>
  </si>
  <si>
    <t>% Instalaciones realizadas</t>
  </si>
  <si>
    <t>Sistema comercial</t>
  </si>
  <si>
    <t>Resolución O/S Tomas de Lecturas Industriales</t>
  </si>
  <si>
    <t>Realizar en plazo de 3 días, todas las tomas de lecturas generadas en el sistema comercial</t>
  </si>
  <si>
    <t>% Lecturas realizadas en plazo</t>
  </si>
  <si>
    <t>Resolución de requerimiento para mantenimiento de Grandes Suministros</t>
  </si>
  <si>
    <t>Realizar todos los mantenimientos correctivos y preventivos para asegurar la correcta medición y facturación de los grandes suministros</t>
  </si>
  <si>
    <t>% Mantenientos realizados</t>
  </si>
  <si>
    <t>Instalación Macromedición MT</t>
  </si>
  <si>
    <t>Atención a Requerimientos de medición con Pinzas MT</t>
  </si>
  <si>
    <t>Realizar las mediciones requeridas en plazo (no mayor a 9 días laborables)</t>
  </si>
  <si>
    <t>% mediciones realizadas en plazos</t>
  </si>
  <si>
    <t>Porcentaje Instalaciones Macromedición</t>
  </si>
  <si>
    <t>Realizar las instalaciones para las macromediciones solicitadas dentro del mes</t>
  </si>
  <si>
    <t>% Macromediciones instaladas</t>
  </si>
  <si>
    <t>Correos electrónicos, Sistema comercial</t>
  </si>
  <si>
    <t xml:space="preserve">Recuperación de Deuda Cartera de Clientes Corporativos </t>
  </si>
  <si>
    <t>Actualización de la deuda, Coordinación con los gestores, Visitas a los clientes
Recaudación de facturas vencidas de la cartera</t>
  </si>
  <si>
    <t>MMRD$ Cobrados</t>
  </si>
  <si>
    <t>Informe, Aplicación SGC</t>
  </si>
  <si>
    <t>Negocios</t>
  </si>
  <si>
    <t>Emil Martinez</t>
  </si>
  <si>
    <t xml:space="preserve">Recuperación de Deuda Cartera Clientes Cortable </t>
  </si>
  <si>
    <t xml:space="preserve">Recuperación de Deuda Cartera Usuarios No Regulados </t>
  </si>
  <si>
    <t>Incremento de clientes industriales vía cambio de tarifa con clientes que demandan mas de 10Kva</t>
  </si>
  <si>
    <t>Actualización de tarifas regulares a tarifas industriales
Cambio de tarifas</t>
  </si>
  <si>
    <t>``</t>
  </si>
  <si>
    <t>Recuperación de Deuda Cartera Clientes Industriales</t>
  </si>
  <si>
    <t>Actualización de la deuda, Coordinación con los gestores, Visitas a los clientes
Recaudación de las facturas vencidas de las carteras industriales de los sectores</t>
  </si>
  <si>
    <t>Actualización de facturación de los ayuntamientos</t>
  </si>
  <si>
    <t>Coordinar con los gerentes de distribución sector - Realizar actualización de carga en el Open SGC
Actualizar mensualmente el consumo de los ayuntamientos (los que tienen acuerdo) en relación a los suministros agregados y luminaria instaladas</t>
  </si>
  <si>
    <t>Cantidad ayuntamiento actualizados</t>
  </si>
  <si>
    <t>Conectar clientes a través de proyectos AFR</t>
  </si>
  <si>
    <t xml:space="preserve">Realizar levantamientos de los clientes que estén en la disposición de conexión ya sean usuarios o clientes
Números de clientes a interconectar en los proyectos de AFR  </t>
  </si>
  <si>
    <t xml:space="preserve">Cantidad de clientes </t>
  </si>
  <si>
    <t>Captar recursos económicos para Proyectos AFR</t>
  </si>
  <si>
    <t>Visitar los posibles cliente potenciales y presentar el proyecto de pasar a 24 horas
Incentivar la captación de fondos para la realización de Proyectos con Aportes de Financiamiento Reembolsable para uso de explotación de redes de Clientes Interconectados</t>
  </si>
  <si>
    <t>MMRD$ invertidos / objetivos</t>
  </si>
  <si>
    <t>Informe de entrada de los aportes vía AFR</t>
  </si>
  <si>
    <t>Dar capacitación a las Oficinas Comerciales y Ejecutivos de Cuentas sobre el uso y consulta al sistema de Medición Neta</t>
  </si>
  <si>
    <t>Capacitación a los representes de servicios en las oficinas comerciales.
Capacitación que servirá al representante de servicios obtener los conocimientos y correcta aplicación en el sistema sobre los clientes de Medición Neta.</t>
  </si>
  <si>
    <t>Cantidad de Capacitaciones</t>
  </si>
  <si>
    <t>Gestionar cobro de peaje a las compañías de cables por uso de poste de Edenorte</t>
  </si>
  <si>
    <t>* Actualización de levantamientos
* Negociación con las compañías usuarias
Extender el cobro de alquiler por el uso de los postes de la empresa a las demás compañías que utilizan nuestros activos.</t>
  </si>
  <si>
    <t>Cantidad de Gestiones</t>
  </si>
  <si>
    <t>Asesoría y consultoría a grandes clientes</t>
  </si>
  <si>
    <t>* Identificar grandes clientes. 
* Realizar visita a grandes clientes.
* Realizar asesoría eléctrica.             
Visitar los grandes clientes para asesorarle sobre el ahorro de consumo de energía reactiva, potencia máxima, etc.</t>
  </si>
  <si>
    <t>Cantidad de asesorías</t>
  </si>
  <si>
    <t xml:space="preserve">Fotos, Documentos </t>
  </si>
  <si>
    <t>Alianza de nuevos proyectos por concepto de apadrinamiento de sector</t>
  </si>
  <si>
    <t>Visitar los posibles clientes potenciales.
Aumentar la cartera de proyectos con Aportes de Financiamiento reembolsables.</t>
  </si>
  <si>
    <t>Documentos de Negociación</t>
  </si>
  <si>
    <t>Implementación del Sistema Control y aplicación Aporte Financiamiento Reembolsable AFR</t>
  </si>
  <si>
    <t>Controlar la correcta aplicación de las cuotas de reembolso de los AFR a favor del cliente  
Controlar y automatizar las cuotas de reembolsos a los clientes o inversionista con AFR</t>
  </si>
  <si>
    <t>% de perdidas</t>
  </si>
  <si>
    <t>Identificar lámparas encendidas en el día y canalizar su normalización.</t>
  </si>
  <si>
    <t>Remitir la información a los Gerentes de Redes y perdidas de los sectores para su normalización.
Auditar la luminarias encendidas en el día levantadas a través del Memento y de los levantamientos del alumbrado publico</t>
  </si>
  <si>
    <t>Luminarias identificadas</t>
  </si>
  <si>
    <t>Informe Lámparas identificadas, correos</t>
  </si>
  <si>
    <t>Garantizar la cobertura y blindaje de las redes</t>
  </si>
  <si>
    <t>Levantamiento georreferenciado en conjunto con distribución, de las nuevas luminarias en proyectos terminados.</t>
  </si>
  <si>
    <t>Solicitar a la unidad ejecutora de proyecto que nos remitan la información de los levantamientos de los proyectos terminados.
Asegurarse que estas instalaciones sean registradas en la base datos para su respectiva facturación en los Ayuntamientos y cobranza de la DC para el 2021</t>
  </si>
  <si>
    <t>Proyectos levantados</t>
  </si>
  <si>
    <t>Informe proyectos levantados, correos</t>
  </si>
  <si>
    <t>Levantamiento y actualización de Vallas publicitarias en ALU</t>
  </si>
  <si>
    <t>Levantamiento en el terreno. Identificación de propietarios.
Realizar  levantamientos de las  vallas nuevas y existentes en el terreno para proceder a su reconocimiento y cobranza por la DC.</t>
  </si>
  <si>
    <t>Cantidad de Vallas</t>
  </si>
  <si>
    <t>Informe cantidad de vallas, correos</t>
  </si>
  <si>
    <t>Levantamiento del alumbrado público en coordinación con los ayuntamientos/ unilateral, en los casos que aplique.</t>
  </si>
  <si>
    <t>Actualizar la bases de datos
Realizar los levantamientos de luminarias de todos los Distritos y Municipios de los sectores.</t>
  </si>
  <si>
    <t>Levantamientos</t>
  </si>
  <si>
    <t>Informe Ayuntamientos Levantados, correos</t>
  </si>
  <si>
    <t>Identificación de Postes usados por terceros (Telefónicas y cables)</t>
  </si>
  <si>
    <t>Levantar e identificar las instituciones que hacen uso de los postes de la empresa.
Consiste en identificar los postes de la empresa usados por las líneas telefónicas, Telecables y wifi, con el fin de aumentar los ingresos a la empresa por el uso de estas.</t>
  </si>
  <si>
    <t>Cantidad de Postes</t>
  </si>
  <si>
    <t>Informe Postes Identificados</t>
  </si>
  <si>
    <t>Codificación luminarias, CAP</t>
  </si>
  <si>
    <t>Puesto en funcionamiento en los 5 sectores del Piloto CAP (Codificación)</t>
  </si>
  <si>
    <t>Coordinar con BDI la creación de esta nueva entidad
Identificar con un numero único las luminarias en la base de datos de instalaciones</t>
  </si>
  <si>
    <t>Proyectos pilotos implementados</t>
  </si>
  <si>
    <t>Correos, aplicación, fotos</t>
  </si>
  <si>
    <t>Supervisión de los levantamientos en terreno</t>
  </si>
  <si>
    <t>Verificar en terreno que los levantamientos en terreno, de las luminarias, vallas, Postes, Redes BT se ajusten al programa de alumbrado Publica y cumplan con las normas establecidas.</t>
  </si>
  <si>
    <t>Inspección</t>
  </si>
  <si>
    <t>Reportes diarios, Correos, aplicación, fotos</t>
  </si>
  <si>
    <t>DIRECCIÓN DE LOGÍSTICA</t>
  </si>
  <si>
    <t xml:space="preserve">Desviación de inventario </t>
  </si>
  <si>
    <t>Realizar toma física periódica de inventario en los almacenes.</t>
  </si>
  <si>
    <t>Conteos regulares de confirmación de existencias en almacén, esta busca reducir las diferencias entre las existencias físicas y el sistema</t>
  </si>
  <si>
    <t>Muestra mensual en cada almacén</t>
  </si>
  <si>
    <t>Gerencia de Almacén</t>
  </si>
  <si>
    <t>Armando Hiraldo</t>
  </si>
  <si>
    <t>Tiempo de atención de requerimientos (planificados)</t>
  </si>
  <si>
    <t>Medir tiempo de despacho de las áreas que participan en el programa de tiempo de espera cero</t>
  </si>
  <si>
    <t>Ejecución de despachos en tiempo menor a una hora.</t>
  </si>
  <si>
    <t>Reporte de los tiempos de despacho</t>
  </si>
  <si>
    <t>Gestión reducción de inventario</t>
  </si>
  <si>
    <t xml:space="preserve">Gestión de utilización o descarte de materiales Baja Rotación </t>
  </si>
  <si>
    <t>Realizar y remitir relación de materiales de baja rotación.</t>
  </si>
  <si>
    <t>Gestionar el uso o destino final de los materiales de baja rotación</t>
  </si>
  <si>
    <t xml:space="preserve">Reporte con relación de materiales </t>
  </si>
  <si>
    <t>Relación anual</t>
  </si>
  <si>
    <t>Generar reporte mensual de materiales de baja rotación despachados</t>
  </si>
  <si>
    <t>Cantidad reporte generado</t>
  </si>
  <si>
    <t>Gestión de utilización o descarte de materiales Obsoletos.</t>
  </si>
  <si>
    <t>Realizar y remitir relación de materiales obsoletos.</t>
  </si>
  <si>
    <t>Gestionar el uso o destino final de los materiales obsoletos</t>
  </si>
  <si>
    <t>Generar reporte mensual de materiales obsoletos despachados.</t>
  </si>
  <si>
    <t>Recuperación por concepto de ventas de materiales chatarra</t>
  </si>
  <si>
    <t>Limpieza de almacenes, traslados de materiales chatarras al almacén del SEA, clasificación por tipo de chatarra etc.</t>
  </si>
  <si>
    <t>Recuperación monetaria por venta de chatarra</t>
  </si>
  <si>
    <t>Venta de materiales chatarra por lotes.</t>
  </si>
  <si>
    <t>Monto recuperado (por la ventas de Chatarras).</t>
  </si>
  <si>
    <t>Recuperación por concepto de materiales desmontados del terreno</t>
  </si>
  <si>
    <t>Montos recuperado por reutilización de materiales retirados de las redes</t>
  </si>
  <si>
    <t>Reutilización de materiales retirados del terreno.</t>
  </si>
  <si>
    <t>Monto Recuperado</t>
  </si>
  <si>
    <t>% Cumplimiento Sistema Nacional de contrataciones publicas</t>
  </si>
  <si>
    <t>Notificar rechazos de materiales a suplidores dentro del plazo estipulado (2 días laborables)</t>
  </si>
  <si>
    <t>Notificar rechazos, gestionar retiro de la mercancía y reposición de la misma. SOLO APLICA SIEMPRE QUE SE PRESENTEN RECHAZOS</t>
  </si>
  <si>
    <t>Porcentaje de rechazos notificados</t>
  </si>
  <si>
    <t>Correos Electrónicos/Relación en excel</t>
  </si>
  <si>
    <t>Gerencia de Compras</t>
  </si>
  <si>
    <t xml:space="preserve">Cornelio Gonzalez </t>
  </si>
  <si>
    <t>Entregar facturas a contabilidad dentro del plazo estipulado</t>
  </si>
  <si>
    <t>Recibir facturas, documentarlas, gestionar entradas de pedidos en el sistema y entregar a Contabilidad para el registro correspondiente</t>
  </si>
  <si>
    <t>Porcentaje de facturas entregadas</t>
  </si>
  <si>
    <t>Relación en excel</t>
  </si>
  <si>
    <t>Notificaciones mensual por suplidor a las entregas de materiales adjudicados</t>
  </si>
  <si>
    <t>Gestionar con los suplidores las entregas de los materiales adjudicados</t>
  </si>
  <si>
    <t>Porcentaje de gestionados</t>
  </si>
  <si>
    <t>Publicar el Plan Anual de Compras 2021</t>
  </si>
  <si>
    <t>Verificar y gestionar con las áreas involucradas cualquier información que haga falta para luego ajustarlo al formato establecido previa publicación del mismo.</t>
  </si>
  <si>
    <t>Publicación Ejecutada</t>
  </si>
  <si>
    <t>Correo Electrónico de Publicación</t>
  </si>
  <si>
    <t>% Cumplimiento adjudicación plan de compras</t>
  </si>
  <si>
    <t>Cargar información en el portal de transparencia</t>
  </si>
  <si>
    <t>Lista de compras y contrataciones realizadas y aprobadas.</t>
  </si>
  <si>
    <t xml:space="preserve">Cargar lista de compras y contrataciones realizadas y aprobadas el día 5 de cada mes en el portal </t>
  </si>
  <si>
    <t>Cantidad de publicaciones realizadas</t>
  </si>
  <si>
    <t>Reporte del Portal</t>
  </si>
  <si>
    <t>Licitaciones restringida</t>
  </si>
  <si>
    <t xml:space="preserve">Cargar las licitaciones restringidas, el día  5 de cada mes en el portal </t>
  </si>
  <si>
    <t>Sorteos de obras</t>
  </si>
  <si>
    <t xml:space="preserve">Cargar los sorteos de obras, el día  5 de cada mes en el portal </t>
  </si>
  <si>
    <t>Relación de Compras por debajo de Umbral.</t>
  </si>
  <si>
    <t xml:space="preserve">Cargar la relación de compras por debajo de Umbral,  el día  5 de cada mes en el portal </t>
  </si>
  <si>
    <t xml:space="preserve"> Casos de emergencia y urgencias.</t>
  </si>
  <si>
    <t xml:space="preserve">Cargar los casos de emergencia,  el día  5 de cada mes en el portal </t>
  </si>
  <si>
    <t xml:space="preserve"> Otros Casos de Excepción</t>
  </si>
  <si>
    <t xml:space="preserve">Cargar los casos de excepción,  el día  5 de cada mes en el portal </t>
  </si>
  <si>
    <t>Ejecución del Plan Anual de Compras</t>
  </si>
  <si>
    <t>Ejecución Compras Directas</t>
  </si>
  <si>
    <t>Análisis de la información y ejecución del procedimiento de compras</t>
  </si>
  <si>
    <t>Cantidad de Compras Ejecutadas</t>
  </si>
  <si>
    <t>Orden de Compra</t>
  </si>
  <si>
    <t>Ejecución Compras de Excepción</t>
  </si>
  <si>
    <t>Publicación Compras Menores</t>
  </si>
  <si>
    <t>Invitación o Convocatoria</t>
  </si>
  <si>
    <t>Adjudicación Compras Menores</t>
  </si>
  <si>
    <t>Cantidad de adjudicaciones realizadas</t>
  </si>
  <si>
    <t>Actos Administrativos</t>
  </si>
  <si>
    <t>Publicación Comparaciones de Precios</t>
  </si>
  <si>
    <t>Adjudicación Comparaciones de Precios</t>
  </si>
  <si>
    <t>Publicación Licitaciones</t>
  </si>
  <si>
    <t>Apertura técnica Licitaciones</t>
  </si>
  <si>
    <t>Cantidad de Aperturas Técnicas realizadas</t>
  </si>
  <si>
    <t>Acta de Apertura Técnica</t>
  </si>
  <si>
    <t>Adjudicación Licitaciones</t>
  </si>
  <si>
    <t>Notificar mensualmente los estatus de procesos de compras</t>
  </si>
  <si>
    <t>Mantener informadas a las áreas solicitantes del estatus de los procesos de compras</t>
  </si>
  <si>
    <t>Cantidad de informes emitidos</t>
  </si>
  <si>
    <t>Retroalimentar semanalmente a las áreas solicitantes sobre el estatus de los procesos</t>
  </si>
  <si>
    <t>Porcentaje de áreas solicitantes retroalimentadas</t>
  </si>
  <si>
    <t>Tiempo de indisponibilidad de vehículos con averías menores</t>
  </si>
  <si>
    <t>Realización de los mantenimientos preventivos.</t>
  </si>
  <si>
    <t xml:space="preserve">Cantidad de mantenimientos realizados a la flotilla interna 
</t>
  </si>
  <si>
    <t xml:space="preserve">Cantidad de mantenimientos realizados
</t>
  </si>
  <si>
    <t>Gerencia de Transportación</t>
  </si>
  <si>
    <t>Rafael Ant. Pérez</t>
  </si>
  <si>
    <t>Reparación de averías menores de vehículos propios</t>
  </si>
  <si>
    <t>Llevar un inventario de los vehículos propios averiados</t>
  </si>
  <si>
    <t>Realizar un registro de los vehículos propios averiados</t>
  </si>
  <si>
    <t>Cantidad unidades que entran al taller mensualmente.</t>
  </si>
  <si>
    <t>Reporte de inventario</t>
  </si>
  <si>
    <t>Reparar los vehículos con averías menores en un tiempo máximo de 12 días laborables.</t>
  </si>
  <si>
    <t>Garantizar la reparación de los vehículos con averías menores antes de 12 días laborables</t>
  </si>
  <si>
    <t>Cantidad de días que los vehículos estén en los talleres.</t>
  </si>
  <si>
    <t>Reporte de fechas</t>
  </si>
  <si>
    <t xml:space="preserve"> Implementacion de Software para automatizar toda la operativa de la gerencia de Transportación</t>
  </si>
  <si>
    <t>Gestión de combustible, flotilla y mantenimiento a través de un sistema informático</t>
  </si>
  <si>
    <t>Cantidad de Unidades que Necesitan Combustible o Mantenimeinto</t>
  </si>
  <si>
    <t>Reportes,Correos</t>
  </si>
  <si>
    <t xml:space="preserve">Atención de los requerimientos de vehículos planificados </t>
  </si>
  <si>
    <t>Brindar servicio de transporte a las gerencias que no tienen vehículos asignados.</t>
  </si>
  <si>
    <t xml:space="preserve">Tener una cantidad de vehículos disponibles para proveer el servicio de transporte a las áreas que no tengan vehículos asignados y soliciten con 48 horas de antelación. </t>
  </si>
  <si>
    <t>Porcentaje de servicios brindados en base a la cantidad solicitada</t>
  </si>
  <si>
    <t>Reporte, correos</t>
  </si>
  <si>
    <t>Tiempo de entrega del stock disponible</t>
  </si>
  <si>
    <t>Realizar levantamiento de materiales gastables y mobiliarios.</t>
  </si>
  <si>
    <t>Realizar junto a la Gerencia de Almacén el levantamiento  físico de los materiales que maneja la gerencia,  fuera del Sistema SAP</t>
  </si>
  <si>
    <t>Porcentaje de inventario realizado</t>
  </si>
  <si>
    <t>Fotos / Planilla de inventario</t>
  </si>
  <si>
    <t>Gerencia de Gestión y Control Administrativo</t>
  </si>
  <si>
    <t>Yira Tejada</t>
  </si>
  <si>
    <t>Distribución de Material Gastable y/o Mobiliarios</t>
  </si>
  <si>
    <t>Entregar los materiales gastables y/o mobiliarios solicitados por las áreas existentes en inventario antes de los primeros 5 días del mes siguiente a la solicitud.</t>
  </si>
  <si>
    <t xml:space="preserve">Tiempo  de entrega </t>
  </si>
  <si>
    <t>Comprobantes de entrega</t>
  </si>
  <si>
    <t>Elaborar relación de las constancias de entrega de los materiales gastables y/o mobiliarios distribuidos por las áreas administrativas.</t>
  </si>
  <si>
    <t>Solicitar a las áreas administrativas las constancias de entrega de materiales gastables y/o mobiliarios.
Elaborar relación de las constancia de entrega de los materiales gastables y/o mobiliarios distribuidos por las áreas administrativas.</t>
  </si>
  <si>
    <t>Cantidad  de reportes</t>
  </si>
  <si>
    <t>Correo de Solicitud del área, y constancia de entrega</t>
  </si>
  <si>
    <t>Disponibilidad de Los Activos Fijos</t>
  </si>
  <si>
    <t>Implementación Elaborar  un registro de Los Activos Fijos</t>
  </si>
  <si>
    <t>Llevar una base de datos compartida por la Gerencia de Activos Fijos , la Gerencia de Transportación y  la Gerencia de Control Administrativo  para que todas tengan en tiempo real: la localización, asignación y condición de los diferentes Activos Fijos de la Empresa, así como los movimientos de los mismos.</t>
  </si>
  <si>
    <t>Porcentaje de ejecución</t>
  </si>
  <si>
    <t>Ana María Espaillat Badía.</t>
  </si>
  <si>
    <t>Dirección Tecnología de la Información</t>
  </si>
  <si>
    <t>Disponibilidad de materiales críticos manejados por GGCA, para la cobranza</t>
  </si>
  <si>
    <t xml:space="preserve">Llevar un control de los materiales críticos manejados por la GGCA que se han asignado a las áreas para su abastecimiento </t>
  </si>
  <si>
    <t xml:space="preserve">Llevar un control de los materiales críticos manejados por la GGCA, de la Gerencia de Cobranza, solicitados  para su abastecimiento </t>
  </si>
  <si>
    <t>Porcentaje de cumplimiento de la entrega de materiales</t>
  </si>
  <si>
    <t>Plan de abastecimiento de los materiales manejados por la gerencia</t>
  </si>
  <si>
    <t xml:space="preserve">Proceso de adquisición de los mobiliarios, equipos del hogar </t>
  </si>
  <si>
    <t>Levantamiento</t>
  </si>
  <si>
    <t>Preparación de documentación requerida por la Gerencia de Compras para el lanzamiento del Proceso de  Adquisión de mobiliarios para uso de la empresa</t>
  </si>
  <si>
    <t>Fotos/cronogramas</t>
  </si>
  <si>
    <t>Revisión  con las áreas</t>
  </si>
  <si>
    <t>Revisión General del Plan</t>
  </si>
  <si>
    <t>Correo, revisión de ficha</t>
  </si>
  <si>
    <t>Entrega del Plan y fichas</t>
  </si>
  <si>
    <t>Plan de Abastecimiento/Fichas técnicas</t>
  </si>
  <si>
    <t>Proceso de adquisición de uniformes</t>
  </si>
  <si>
    <t>Preparación de documentación requerida por la Gerencia de Compras para el lanzamiento del Proceso de  Adquisión de uniformes para uso de la empresa</t>
  </si>
  <si>
    <t>Proceso de adquisición  equipos de oficina</t>
  </si>
  <si>
    <t>Preparación de documentación requerida por la Gerencia de Compras para el lanzamiento del Proceso de Adquisión de equipos de oficina.</t>
  </si>
  <si>
    <t>Proceso de adquisición impresos y publicaciones</t>
  </si>
  <si>
    <t>Preparación de documentación requerida por la Gerencia de Compras para el lanzamiento del Proceso de  Adquisión de impresos y publicaciones.</t>
  </si>
  <si>
    <t>Proceso levantamiento artículos de seguridad</t>
  </si>
  <si>
    <t>Preparación de documentación requerida por la Gerencia de Compras para el lanzamiento del Proceso de adquisición de artículos de seguridad para cobranzas</t>
  </si>
  <si>
    <t>DIRECCION DE PROYECTOS FINANCIADOS</t>
  </si>
  <si>
    <t>Indicador Estratégico</t>
  </si>
  <si>
    <t>Garantizar el Cierre de proyectos con niveles de pérdidas menor o igual al 10%</t>
  </si>
  <si>
    <t>PROYECTOS OFID 3 Y DE EDENORTE</t>
  </si>
  <si>
    <t>Planificación y Control  de la  ejecución de los proyectos de Rehabilitación de Redes y Normalización de Suministros.</t>
  </si>
  <si>
    <t>Inicializar, documentar y planificar de manera formal los proyectos que serán ejecutados, mediante la realización de una reunión de apertura y presentación al sector involucrado.</t>
  </si>
  <si>
    <t xml:space="preserve">Cantidad reuniones de aperturas de proyectos ejecutada </t>
  </si>
  <si>
    <t>Minuta Reunion</t>
  </si>
  <si>
    <t>Gerencia de Ingeniería y Planificación de Proyectos</t>
  </si>
  <si>
    <t>Alberto Rosario</t>
  </si>
  <si>
    <t>Seguimiento a la ejecución de los proyectos</t>
  </si>
  <si>
    <t>Supervisar los procesos, visitas técnicas al terreno, revisar los resultados con reuniones, evaluar los indicadores operativos y realizar informes.</t>
  </si>
  <si>
    <t xml:space="preserve">Cantidad supervisiones, seguimiento y visitas a los proyectos ejecutadas </t>
  </si>
  <si>
    <t>Correos electrinicos</t>
  </si>
  <si>
    <t>Elaboración y Emisión de informes mensuales</t>
  </si>
  <si>
    <t xml:space="preserve">Informar todos los meses el avance de los proyectos en ejecución y evaluación ex post. Actualizar los indicadores de rendimiento, consolidar informes UEP y Unidad Especialista.  </t>
  </si>
  <si>
    <t>Elaboración y Emisión de informes de Cierre</t>
  </si>
  <si>
    <t>Informar a todos los involucrados mediante informes de Cierre Técnico y de Evaluación Ex Post sobre los resultados obtenidos en los proyectos ejecutados.</t>
  </si>
  <si>
    <t>cantidade de informes de cierres emitidos.</t>
  </si>
  <si>
    <t>Informes.</t>
  </si>
  <si>
    <t>Mantener un CRI mayor o igual a un 85% durante el proceso de evaluacion ex post.</t>
  </si>
  <si>
    <t>Monitoreo y Control de proyectos En Evaluación Ex Post</t>
  </si>
  <si>
    <t>Dar seguimiento durante un año luego de la culminación del proyecto, para garantizar proyectos sostenibles en el tiempo. Realizar reuniones y tomar medidas correctivas en caso de desviaciones.</t>
  </si>
  <si>
    <t>cantidad de reuniones realizadas</t>
  </si>
  <si>
    <t>Colocación Vars Corders</t>
  </si>
  <si>
    <t>Instalar pinzas de medición para actualizar la energía entregada en los proyectos en ejecución y ejecutados.</t>
  </si>
  <si>
    <t>cantidadad de poligonos medidos</t>
  </si>
  <si>
    <t>Actualización de información pagina de proyectos</t>
  </si>
  <si>
    <t>Consiste en actualizar base de datos, balances, y todos los reportes concernientes a proyectos, mediante la carga a la plataforma el indicador mensual y mediciones del proyecto.</t>
  </si>
  <si>
    <t>cantidad de actualizaciones realizadas</t>
  </si>
  <si>
    <r>
      <t xml:space="preserve">Planificación y apoyo elaboracion cartera de proyectos y POA DPF </t>
    </r>
    <r>
      <rPr>
        <sz val="14"/>
        <color rgb="FFFF0000"/>
        <rFont val="Arial Narrow"/>
        <family val="2"/>
      </rPr>
      <t>2022</t>
    </r>
  </si>
  <si>
    <r>
      <t xml:space="preserve">Dar soporte en la definición de la cartera de proyectos con inversión propia para el siguiente año, y consolidacion del POA </t>
    </r>
    <r>
      <rPr>
        <sz val="14"/>
        <color rgb="FFFF0000"/>
        <rFont val="Arial Narrow"/>
        <family val="2"/>
      </rPr>
      <t>2022</t>
    </r>
  </si>
  <si>
    <t xml:space="preserve">cantidad de consolidacion de cartera de proyectos y POA </t>
  </si>
  <si>
    <t>Planilla/Correo</t>
  </si>
  <si>
    <t>Descripción de programas y proyectos.</t>
  </si>
  <si>
    <t>Actualizar mensualmente la Descripción de programas y proyectos para ser cargado al Portal de Transparencia.</t>
  </si>
  <si>
    <t>Cantidad de actualizaciones realizadas</t>
  </si>
  <si>
    <t>Reporte Portal</t>
  </si>
  <si>
    <t>Informes de Seguimiento a los programas y proyectos.</t>
  </si>
  <si>
    <t>Actualizar trimestralmente el Informes de Seguimiento a los programas y proyectos, para ser cargado al Portal de Transparencia.</t>
  </si>
  <si>
    <t>Calendarios de ejecución de programas y proyectos.</t>
  </si>
  <si>
    <t>Actualizar mensualmente los Calendarios de ejecución de programas y proyectos, para ser cargados al Portal de Transparencia.</t>
  </si>
  <si>
    <t>Informes de presupuesto sobre programas y proyectos.</t>
  </si>
  <si>
    <t>Actualizar trimestralmente los informes de presupuesto sobre programas y proyectos, para ser cargados al Portal de Transparencia.</t>
  </si>
  <si>
    <t>Índice de Calidad de Servicio</t>
  </si>
  <si>
    <t>Redactar, editar y difundir los murales, boletines.</t>
  </si>
  <si>
    <t xml:space="preserve">Difundir los resultados, mejores prácticas y lecciones aprendidas en la ejecución de cada uno de los proyectos y colaborar con cada componente. </t>
  </si>
  <si>
    <t>Nro. de murales, boletines, memorias</t>
  </si>
  <si>
    <t>Documentos (diseños)</t>
  </si>
  <si>
    <t>Comunicaciones</t>
  </si>
  <si>
    <t xml:space="preserve">Lusverlyn Arias </t>
  </si>
  <si>
    <t>Formular un informe con los avances y resultados mensuales del área de Comunicaciones.</t>
  </si>
  <si>
    <t>Nro. de informes</t>
  </si>
  <si>
    <t>Proyectar y difundir el Programa de Rehabilitación de Redes Eléctricas para posicionarlo como iniciativa de desarrollo referente en el sector energético y en el país.</t>
  </si>
  <si>
    <t>Generar contenido para las redes sociales, página web y medios de comunicación.</t>
  </si>
  <si>
    <t>Nro. de publicaciones en RRSS, artículos y notas de prensa</t>
  </si>
  <si>
    <t>Documentos (escritos y visuales)</t>
  </si>
  <si>
    <t>Proyectos Financiados por el BEI</t>
  </si>
  <si>
    <t>Levantamiento de suministros y Ubicación de sobrantes</t>
  </si>
  <si>
    <t>Esta actividad consiste en el levantamiento y ubicación de los suministros sobrantes en la zona de influencia de los proyecto</t>
  </si>
  <si>
    <t>Cantidad de suministros levantados</t>
  </si>
  <si>
    <t>Informe de avances y rendimiento de la unidad BDI proyecto</t>
  </si>
  <si>
    <t>Gerencia Comercial Proyectos</t>
  </si>
  <si>
    <t>Edward Villa</t>
  </si>
  <si>
    <t>GERENCIA TECNICA DE REDUCCION DE PERDIDAS</t>
  </si>
  <si>
    <t>Actualización en el sistema de los suministros levantados</t>
  </si>
  <si>
    <t>Los suministros levantados en terreno son actualizados en el sistema</t>
  </si>
  <si>
    <t>Cantidad de suministros actualizados</t>
  </si>
  <si>
    <t>Rotulación de suministros en el terreno</t>
  </si>
  <si>
    <t>Esta actividad se realiza previo al proceso de normalizacion y consiste en la rotulacion de las informaciones basicas del suministro en cada vivienda</t>
  </si>
  <si>
    <t>Cantidad de suministros rotulados</t>
  </si>
  <si>
    <t>% Perdidas de totalizador del proyecto</t>
  </si>
  <si>
    <t>Validación de la asociación suministros-CT</t>
  </si>
  <si>
    <t>Luego intervenido un CT se procede con la valiacion de la asociacion realizada en el proceso de normalizacion de suminsitros en la avanzada del proyecto</t>
  </si>
  <si>
    <t>Cantidad de suministros asociados a CT</t>
  </si>
  <si>
    <t>Contratación y reintegración suministros fuera de ciclo</t>
  </si>
  <si>
    <t>Cursado el proceso de BDI, se elabora la cartera de suministros que seran integrados al cliclo comercial mediante la contratacion o reintegracion según aplique</t>
  </si>
  <si>
    <t>Cantidad de suministros contatados y reintegrados</t>
  </si>
  <si>
    <t>Control actividades comercial  proyecto</t>
  </si>
  <si>
    <t xml:space="preserve">USD$ 380,000 </t>
  </si>
  <si>
    <t>Depuración de deuda de suministros</t>
  </si>
  <si>
    <t>Los suminsitros que van quedando sin determinar su ubicación fisica, son depurados para su posterior eliminacion o reubicacion de la base de datos geografica</t>
  </si>
  <si>
    <t>Cantidad de suministros con deuda depurada</t>
  </si>
  <si>
    <t>Instalación de acometidas y normalizaci
n de suministros</t>
  </si>
  <si>
    <t>Esta actividad apoya la avanzanda de ejecucion y la posterior finalizacion del proyecto, con la instalacion de acometidas y la normalizacion de suminsitros que van surgiendo nuevos</t>
  </si>
  <si>
    <t>Cantidad de suministros normalizados</t>
  </si>
  <si>
    <t xml:space="preserve">Resolución de O/S y anomalías técnicas del proyecto. </t>
  </si>
  <si>
    <t>Esta actividad es de vital importancia para garantizar la facturacion de los suministros, consiste en la resolucion de las anomalias tecnicas del proyecto</t>
  </si>
  <si>
    <t>Cantidad de O/S resueltas</t>
  </si>
  <si>
    <t>Saneamiento de totalizadores</t>
  </si>
  <si>
    <t>El objetivo de esta actividad es garantizar los indicadores del proyecto, consiste en el saneamiento de los totalizadores durante el periodo de la disciplina de mercado</t>
  </si>
  <si>
    <t>Cantidad de totalizadores saneados</t>
  </si>
  <si>
    <t xml:space="preserve">Instalación de acometidas </t>
  </si>
  <si>
    <t>Esta actividad comprende la instalacion de acometidas y la normalizacion de suminsitros dependiendo de su estado comercial en la avanzada de proyecto</t>
  </si>
  <si>
    <t>Cantidad de acometidas instaladas</t>
  </si>
  <si>
    <t>Control actividades reduccion de perdidas</t>
  </si>
  <si>
    <t>Gerencia de Obras Financiadas</t>
  </si>
  <si>
    <t>Rene Corniel</t>
  </si>
  <si>
    <t>Normalización de totalizadores</t>
  </si>
  <si>
    <t>Esta actividad contempla la instalacion fisica de los totalizadores</t>
  </si>
  <si>
    <t>Cantidad de totalizadores normalizados</t>
  </si>
  <si>
    <t>Replanteo BT Proyectos del OFID 3</t>
  </si>
  <si>
    <t>Con esta actividad se valida el presupuesto de cada proyecto, haciendo una revision minuciosa de todos los detalles en el terreno a ser considerados en la ejecucion del proyecto</t>
  </si>
  <si>
    <t>Cantidad de proyectos replanteados</t>
  </si>
  <si>
    <t>Generación y análisis de ordenes de servicios</t>
  </si>
  <si>
    <t xml:space="preserve">Esta actividad considera la actualizacion en Open de los suminsitros intervenidos </t>
  </si>
  <si>
    <t>Cantidad de O/S generadas</t>
  </si>
  <si>
    <t>Control de actividades gestion de datos</t>
  </si>
  <si>
    <t>Actualización en sistema de los totalizadores recibidos</t>
  </si>
  <si>
    <t>Esta actividad contempla la actualizacion en el sistema de los totalizadores actualizados, generacion de balance, y generacion de saneamientos</t>
  </si>
  <si>
    <t>Cantidad de totalizadores actualizados en sistema</t>
  </si>
  <si>
    <t>Dar de alta a los contratos</t>
  </si>
  <si>
    <t>Esta actividad consiste en dar de alta a los contratos realizados en los proyectos.</t>
  </si>
  <si>
    <t>Cantidad de contratos dado de alta</t>
  </si>
  <si>
    <t>Suministro e Instalación de Bienes  Proyecto Rehabilitación de las Redes de Distribución en Áreas Seleccionadas de las EDEs y Mejora de los Sistemas de Medición</t>
  </si>
  <si>
    <t>Replanteo de Obras</t>
  </si>
  <si>
    <t>Esta actividad se concentra en el marcado en terreno de toda la ingenieria plasmada en el diseño de obra, tambien contempla la actualziacion de los planos y presupuesto de obra.</t>
  </si>
  <si>
    <t>Cantidad de Replanteo ejecutados</t>
  </si>
  <si>
    <t>Supervisión de izado de poste</t>
  </si>
  <si>
    <t>Esta actividad se concentra en la excavación, izado de poste y resanado de acera.</t>
  </si>
  <si>
    <t xml:space="preserve">Cantidad de postes supervisados </t>
  </si>
  <si>
    <t>Supervisión de Armado de Estructuras</t>
  </si>
  <si>
    <t>Esta actividad contempla los armados de estructuras MT y BT para el tendido de líneas e instalación de equipos.</t>
  </si>
  <si>
    <t>Cantidad de armados supervisados</t>
  </si>
  <si>
    <t>Supervisión de KM de red MT</t>
  </si>
  <si>
    <t>Esta actividad desarrolla la instalación de tendido en la media tensión.</t>
  </si>
  <si>
    <t>Cantidad de km de red  supervisados</t>
  </si>
  <si>
    <t>Supervisión de KM de red BT</t>
  </si>
  <si>
    <t>Esta actividad desarrolla la instalación de tendido en la baja tensión.</t>
  </si>
  <si>
    <t>Supervisión de Instalación de Transformador</t>
  </si>
  <si>
    <t>Esta actividad desarrolla la instalación de los centros de transformación, necesarios para poder brindar a los clientes  un voltaje adecuado para su uso.</t>
  </si>
  <si>
    <t>Cantidad de Transformadores  supervisados</t>
  </si>
  <si>
    <t>Supervisión de Instalación de Luminarias.</t>
  </si>
  <si>
    <t>Esta actividad desarrolla la instalación de los equipos de alumbrado público, la cual impacta de forma significativa la seguridad ciudadana.</t>
  </si>
  <si>
    <t>Cantidad de luminarias supervisadas</t>
  </si>
  <si>
    <t>Supervisión de Instalación de Macro Medición.</t>
  </si>
  <si>
    <t>Esta actividad desarrolla la instalación de equipos de medición en puntos en puntos de los proyectos  con la finalidad de monitorear de forma efectiva los niveles de pérdidas.</t>
  </si>
  <si>
    <t>Cantidad de macromediciones supervisadas</t>
  </si>
  <si>
    <t>Elaboración y entrega a BDI de Plano Asbuilt</t>
  </si>
  <si>
    <t>Esta actividad tiene la finalidad de mantener actualizada la base de datos de instalaciones.</t>
  </si>
  <si>
    <t>Cantidad de asbuilt ejecutados</t>
  </si>
  <si>
    <t>Inducción en Actividades de Armado de estructuras, Tendido de Lineas, Montaje CT e Instalacion de Alumbrado Publico(AP)</t>
  </si>
  <si>
    <t>Estas actividades tiene como objeto dar a conocer y trazar las pautas para el correcto izado de postes, armado de estructura,tendidos de lineas, montaje CTs e instalacion de AP basado en las normas de instalaciones eléctricas y prescripciones de ingenieria.</t>
  </si>
  <si>
    <t xml:space="preserve">Cantidad  de inducciones ejecutada </t>
  </si>
  <si>
    <t>Listad o de Asistencia</t>
  </si>
  <si>
    <t>Recepción Técnica de los materiales.</t>
  </si>
  <si>
    <t>Esta actividad recopila la evaluación y ensayos de equipos y materiales basados en normas internacionales (IEEE, UL, ANSI, ASTM) a fin de garantizar la calidad de los mismos.</t>
  </si>
  <si>
    <t>Promedio de días mensual (Fecha de Respuesta - Fechas de Solicitud.)</t>
  </si>
  <si>
    <t>Inspecciones de calidad de materiales instalados.</t>
  </si>
  <si>
    <t>Esta actividad desarrolla el control de calidad de la obra basado en el muestreo, aplicando el uso del  Military Standard.</t>
  </si>
  <si>
    <t>Cantidad  de inspecciones de calidad ejecutada</t>
  </si>
  <si>
    <t>Informes mensuales de avance de proyectos.</t>
  </si>
  <si>
    <t>Esta actividad implica la emisión de informes de avances periódicos de los proyectos con la finalidad de monitorear y controlar el progreso de la ejecución de las obras.</t>
  </si>
  <si>
    <t>Sociabilización de Inspecciones de calidad de obra y materiales instalados.</t>
  </si>
  <si>
    <t>Con esta actividad se pretende mantener informados a contratistas y supervisores sobre las oportunidades de mejoras que se evidencian en la inspección de calidad de obras y materiales.</t>
  </si>
  <si>
    <t>Cantidad socializaciones ejecutadas</t>
  </si>
  <si>
    <t>Corres Electronicos</t>
  </si>
  <si>
    <t>Cubicaciones Mensuales</t>
  </si>
  <si>
    <t>Con esta actividad se realizan los pagos en plazos mensuales a los contratistas mediante la unidades constructivas aprobadas por los supervisores en el periodo de tiempo correspondientes.</t>
  </si>
  <si>
    <t>Cantidad de cubicaciones ejecutadas</t>
  </si>
  <si>
    <t xml:space="preserve">PROYECTOS FINANCIADOS </t>
  </si>
  <si>
    <t xml:space="preserve">Inspecciones de Calidad de Obra  </t>
  </si>
  <si>
    <t xml:space="preserve">Inspeccionar  las zonas y los trabajos en ejecución de los Proyectos, para asegurar el cumplimiento con los procedimientos operativos y las  normas de calidad. </t>
  </si>
  <si>
    <t xml:space="preserve">Inspecciones Realizadas </t>
  </si>
  <si>
    <t>Charlas de cinco minutos Calidad</t>
  </si>
  <si>
    <t xml:space="preserve">Colaborar en  la realizacion y realizar charlas y video charlas de cinco minutos, para la toma de conciencia sobre la importancia de hacer los trabajos con calidad. </t>
  </si>
  <si>
    <t>Charlas realizadas</t>
  </si>
  <si>
    <t xml:space="preserve">Listado de asistencia a capacitación  y/o fotos </t>
  </si>
  <si>
    <t>Capacitaciones de Calidad</t>
  </si>
  <si>
    <t xml:space="preserve">Realizar inducciones, entrenamientos especificos, en temas de Calidad, para el personal Contratista y de Edenorte, Involucrado en los Proyectos, para la toma de conciencia sobre la importancia de hacer los trabajos con calidad. </t>
  </si>
  <si>
    <t xml:space="preserve">No. Capacitaciones </t>
  </si>
  <si>
    <t xml:space="preserve">Garantizar la calidad y seguridad del suministro de energía electrica </t>
  </si>
  <si>
    <t xml:space="preserve">Informe de verificacion calidad técnica de obra </t>
  </si>
  <si>
    <t>Informe de resultados de los planes muestreos para  inspeccion por atributos de cada proyecto</t>
  </si>
  <si>
    <t>Informes realizados</t>
  </si>
  <si>
    <t>Lograr que las Reclamaciones por Alta Facturación en el área del proyecto sea menor o igual al 5% de la totalidad de los suministros normalizados</t>
  </si>
  <si>
    <t>Proyectos BM/BEI</t>
  </si>
  <si>
    <t xml:space="preserve">Socialización Puerta A Puerta para la Sensibilización </t>
  </si>
  <si>
    <t>Educar y concientizar a los moradores sobre la importancia de asumir la cultura de pago, del uso eficiente y seguro de la energía y cultura de pertenencia por el  servicio para su sostenibilidad en el tiempo.</t>
  </si>
  <si>
    <t xml:space="preserve">Cantidad de socializaciones ejecutada </t>
  </si>
  <si>
    <t>Planillas Llenas Con Información De  Las Visitas de Socialización Puerta A Puerta para la Sensibilización</t>
  </si>
  <si>
    <t>Gestión Social de Proyecto</t>
  </si>
  <si>
    <t>Luis Javier Guzmán Tejada</t>
  </si>
  <si>
    <t>Monitoreo Puntual Consumo Pre Facturación</t>
  </si>
  <si>
    <t xml:space="preserve">Dar seguimiento a comportamiento del consumo diario de los suministros posterior a la instalación de los medidores para prever que la facturación exceda la capacidad de pago de cada cliente. </t>
  </si>
  <si>
    <t>Cantidad  de monitoreos de consumo ejecutada</t>
  </si>
  <si>
    <t>Planillas Llenas Con Información De  Las Visitas Del Monitoreo Puntual Consumo Pre Facturación</t>
  </si>
  <si>
    <t>Gerencia Comercial y Reducción de Perdidas</t>
  </si>
  <si>
    <t>Lograr que todos los Clientes del proyecto no reincidan en mas de 2 cortes luego de normalizados en un periodo de 6 meses</t>
  </si>
  <si>
    <t>Reuniones y Asambleas Comunitarias</t>
  </si>
  <si>
    <t>Comunitarios integrados, participando activamente en las actividades sociales del proyecto, colaborando con dicha gestión y con actitud receptiva para el pago del servicio</t>
  </si>
  <si>
    <t>Cantidad de reuniones y asambleas realizadas</t>
  </si>
  <si>
    <t>Informes, Lista Asistencia, Imágenes</t>
  </si>
  <si>
    <t>Resoluciones Casos Específicos</t>
  </si>
  <si>
    <t xml:space="preserve">Aplicar  Acciones Sociales  Alineadas A La Operativa Técnica Para Facilitar Y Eficientizar El Proceso De Ejecución Del Proyecto. </t>
  </si>
  <si>
    <t>cantidad de informes elaborados</t>
  </si>
  <si>
    <t>Informes de Resolución de casos específicos trabajados</t>
  </si>
  <si>
    <t>Gerencia  de Ingeniería y Gerencia Comercial y Reducción de Perdidas</t>
  </si>
  <si>
    <t>Acompañamiento Social al proceso de Normalización</t>
  </si>
  <si>
    <t>Aplicar  Acciones Sociales  Alineadas A La Operativa Técnica Para Facilitar Y Eficientizar El Proceso De Ejecución Del Proyecto.</t>
  </si>
  <si>
    <t>cantidad de informes de acompanamiento elaborados</t>
  </si>
  <si>
    <t>Informe De Resultados</t>
  </si>
  <si>
    <t>Charlas y Talleres A Centros Educativos, Lideres, Comunidad</t>
  </si>
  <si>
    <t>Cantidad de charlas y talleres ejecutada</t>
  </si>
  <si>
    <t xml:space="preserve">Distribución De Bombillas </t>
  </si>
  <si>
    <t>Educar y concientizar a traves de la socializacion que hacemos al momento de entregar las Bombillas a los moradores sobre la importancia de asumir la cultura del uso eficiente y seguro de la energía, asi como de motivar para que utulicen componentes de bajo consumo</t>
  </si>
  <si>
    <t>Planillas De Distribución Bombillas</t>
  </si>
  <si>
    <t>Planillas Llenas Con Información De  Las Bombillas Distribuidas</t>
  </si>
  <si>
    <t>Encuentros Puntuales con Líderes De Los Proyectos</t>
  </si>
  <si>
    <t>Cantidad de encuentros puntuales ejecutados</t>
  </si>
  <si>
    <t>Informes De Resultados De Las Visitas Realizadas</t>
  </si>
  <si>
    <t>Encuestas</t>
  </si>
  <si>
    <t>Cantidad de encuestas ejecutada.</t>
  </si>
  <si>
    <t>Cuestionarios De Encuesta Aplicados, Informe Y Difusión De Resultados</t>
  </si>
  <si>
    <t>Cero accidentes con daños a personal que trabaja en obra de proyectos</t>
  </si>
  <si>
    <t>PROYECTOS FINANCIADOS</t>
  </si>
  <si>
    <t>Inspecciones de Seguridad y Medioambiente</t>
  </si>
  <si>
    <t xml:space="preserve">Inspeccionar  las zonas y los trabajos en ejecución de los Proyectos, para asegurar el cumplimiento con los procedimientos operativos y las  normas de seguridad y proteccion al medioambiente. </t>
  </si>
  <si>
    <t>Formulario de inspección de: Brigada, Proceso, Calidad, impreso/digital</t>
  </si>
  <si>
    <t>Coordinación de Medio Ambiente y Seguridad</t>
  </si>
  <si>
    <t>Gissel Díaz</t>
  </si>
  <si>
    <t>Charlas de cinco minutos Seguridad y Medioambiente</t>
  </si>
  <si>
    <t xml:space="preserve">Colaborar en  la realizacion y realizar charlas y video charlas de cinco minutos, para la toma de conciencia y prevencion de accidentes. </t>
  </si>
  <si>
    <t>Capacitaciones de Seguridad y medioambiente</t>
  </si>
  <si>
    <t>Realizar inducciones, entrenamientos especificos, en temas de Seguridad y Medioambiente, para el personal Contratista y de Edenorte, Involucrado en los Proyectos, para la toma de conciencia y prevencion de accidentes.</t>
  </si>
  <si>
    <t xml:space="preserve">Inspecciones a almacenes </t>
  </si>
  <si>
    <t xml:space="preserve">Inspecciones de condiciones ambientales y de seguridad a Almacenes y Centros de acopio </t>
  </si>
  <si>
    <t xml:space="preserve">Inspeccines realizadas </t>
  </si>
  <si>
    <t>Formulario de inspección almacen  impreso/digital</t>
  </si>
  <si>
    <t xml:space="preserve">Reducir la contaminacion aplicando los lineamientos del PMAA al 100%  de los proyectos </t>
  </si>
  <si>
    <t xml:space="preserve">Pruebas de PCB a Transformadores </t>
  </si>
  <si>
    <t>Realizar Pruebas de PCB a todos los transformadores identificados como "En Proceso de determinación de PCB"</t>
  </si>
  <si>
    <t>Jornadas de prueba realizadas</t>
  </si>
  <si>
    <t xml:space="preserve">Formulario de registro de toma de muestra  y analisis de PCB firmado y sellado </t>
  </si>
  <si>
    <t>Pruebas de opacidad - emisiones y ruido</t>
  </si>
  <si>
    <t xml:space="preserve">Seguimiento, a  partir de los seis meses de la entrega de la certificación de pruebas de opacidad - emisiones y ruidos,  a la repeticion de las pruebas a los equipos que esten operando en el proyecto </t>
  </si>
  <si>
    <t xml:space="preserve">Certificado de pruebas de opacidad y ruidos entregado por el gestor autorizado que realiza las pruebas </t>
  </si>
  <si>
    <t>Evaluación Ambiental de Cierre</t>
  </si>
  <si>
    <t>Recorrido - Levantamiento por las áreas trabajadas y centros de acopio de los proyectos, para verificar impactos negativos ocasionados por la ejecución, gestionar la aplicación de los correctivos de lugar y luego generar el acta de cierre ambiental de los proyectos.</t>
  </si>
  <si>
    <t xml:space="preserve">Evaluaciones realizadas </t>
  </si>
  <si>
    <t xml:space="preserve">Ficha de cierre ambiental o informe de cierre ambiental </t>
  </si>
  <si>
    <t>Evaluación Ambiental Inicial</t>
  </si>
  <si>
    <t xml:space="preserve">Recorrido - Levantamiento por las zonas a ser intervenidas por los proyectos, para diagnosticar la situación actual, socializar con el contratista, a fin de aplicar consecuentemente el PMA en las zonas, para evitar impactos negativos ocasionados por la ejecucion del proyecto.  </t>
  </si>
  <si>
    <t xml:space="preserve">Ficha de evaluación  ambiental inicial o informe de evaluacion ambiental inicial </t>
  </si>
  <si>
    <t>Seguimiento al Fraude Eléctrico</t>
  </si>
  <si>
    <t>Atención a denuncias entregadas a legal en plazo</t>
  </si>
  <si>
    <t>Tiempo entrega de denuncia a Legal. Consiste en entregar el 100% las denuncias de fraudes eléctrico al área legal en el tiempo establecido (No mayor a 2 días).</t>
  </si>
  <si>
    <t>Cantidad Medidores calibrados</t>
  </si>
  <si>
    <t>Sistemas Gestión de Fraude Eléctrico (GFE)</t>
  </si>
  <si>
    <t>Gerencia Técnica DRP</t>
  </si>
  <si>
    <t>Carlos Boitel</t>
  </si>
  <si>
    <t>Disciplina de Mercado Sector Santiago</t>
  </si>
  <si>
    <t>Eliminación de Conexiones Directas</t>
  </si>
  <si>
    <t>Consiste en incrementar de manera sostenible y oportuna la cantidad de clientes medidos</t>
  </si>
  <si>
    <t>Cantidad ECD ejecutadas</t>
  </si>
  <si>
    <t>Informes Sistemas</t>
  </si>
  <si>
    <t>Gerencia Sector Santiago</t>
  </si>
  <si>
    <t>Luis E. Gomez V.</t>
  </si>
  <si>
    <t>Atención de Anomalías de Lectura</t>
  </si>
  <si>
    <t>Consiste en la Atención oportuna de las anomalías de lecturas que afectan el correcto registro de la energía consumida por los clientes</t>
  </si>
  <si>
    <t>% Atención de anomalías</t>
  </si>
  <si>
    <t>GERENCIA DE ANALISIS Y ESTUDIOS DE REDUCCION DE PERDIDAS</t>
  </si>
  <si>
    <t>Disciplina de Mercado Sector Puerto Plata</t>
  </si>
  <si>
    <t>Gerencia Sector Puerto Plata</t>
  </si>
  <si>
    <t>Isnael Garcia Lazala</t>
  </si>
  <si>
    <t>Disciplina de Mercado Sector La Vega</t>
  </si>
  <si>
    <t>Gerencia Sector La Vega</t>
  </si>
  <si>
    <t>Alexander de Jesus Jimenez</t>
  </si>
  <si>
    <t>Disciplina de Mercado Sector San Francisco</t>
  </si>
  <si>
    <t>Gerencia Sector San Francisco</t>
  </si>
  <si>
    <t>Pablo Jonas Garcia</t>
  </si>
  <si>
    <t>Disciplina de Mercado Sector Mao</t>
  </si>
  <si>
    <t>Gerencia Sector Mao</t>
  </si>
  <si>
    <t>Yanely de Jesus Lugo</t>
  </si>
  <si>
    <t>Eficientización Evaluación de Proyectos de Inversión</t>
  </si>
  <si>
    <t>Atender las solicitudes de evaluación de factibilidad técnica-económica de los proyectos de inversión.</t>
  </si>
  <si>
    <t>Atender las solicitudes de evaluación de factibilidad técnica y/o económica de zonas y/o polígonos que requieran proyectos de inversión para ejecuctarse con fondos Propios, AFR , de los Organismos Multilaterales de Inversión . El plazo de atención a las mismas no debe ser mayor a 12 días laborables.</t>
  </si>
  <si>
    <t>% Atención Solicitudes en plazo</t>
  </si>
  <si>
    <t>Cartera de proyectos evaluados en el 2020</t>
  </si>
  <si>
    <t>Gerencia de Analisis y Estudio de Reducción de Pérdidas</t>
  </si>
  <si>
    <t>Ervin Vargas</t>
  </si>
  <si>
    <t>Definir la cartera de proyectos de inversión para el  2022.</t>
  </si>
  <si>
    <t>Seleccionar los proyectos que serán propuestos para las inversiones 2022, estos debe estar priorizados de acuerdo a su rentabilidad.</t>
  </si>
  <si>
    <t>Entrega cartera de proyecto</t>
  </si>
  <si>
    <t>Cartera Proyectos de Inversión 2021</t>
  </si>
  <si>
    <t>Depurar Base de Datos de Proyectos de Inversión.</t>
  </si>
  <si>
    <t>Depurar la base de datos de proyectos de inversión eliminando los proyectos que están solapados y/o duplicados en diferentes carteras de inversión.</t>
  </si>
  <si>
    <t>% Base datos depurada</t>
  </si>
  <si>
    <t>Informe Depuración Base de Datos</t>
  </si>
  <si>
    <t>Georeferenciación y Actualización de Entidades Eléctricas</t>
  </si>
  <si>
    <t>Atención Solicitudes comerciales</t>
  </si>
  <si>
    <t>Esta actividad consiste en la atención en plazo de las solicitudes de creación de fincas, creación y validación de suministros, para ser contratados por la DC, dicho plazo sera de 1 hora para los primeros 6 meses (Enero-Junio), a partir de Julio se aplicara una mejora de -5 minutos c/mes, proyentando cerrar el año con un tiempo medio de 30 minutos.</t>
  </si>
  <si>
    <t>Sistemas de solicitudes Comerciales</t>
  </si>
  <si>
    <t>Atención Solicitudes Saneamientos  por polígonos</t>
  </si>
  <si>
    <t>Levantamiento y Actualización de Fincas y Suministros. Esta actividad consiste en el saneamiento de los suministros y fincas en terreno y en los sistemas, y a su vez la georreferenciación de estos.</t>
  </si>
  <si>
    <t>% Polígonos saneados</t>
  </si>
  <si>
    <t>sistema de información Geográficas MDSIG</t>
  </si>
  <si>
    <t>Levantamiento y la Actualización en sistema de AP</t>
  </si>
  <si>
    <t>Esta actividad consiste en el levantamiento de las  luminarias en terreno por municipio y su actualiación en la base de datos BDI Pérdidas</t>
  </si>
  <si>
    <t>Municipios levantados y actualizados</t>
  </si>
  <si>
    <t>Gestión de Totalizadores Sector Santiago</t>
  </si>
  <si>
    <t>% Operatividad</t>
  </si>
  <si>
    <t>Consiste en mantener los Totalizadores Operativos de forma consistente. Para este indicador solo se tendran los totalizadores habiles para ejecución, dejando fuera los totalizadores que esten en los procesos siguientes: CTsPR(Casos CTs), Totalizadores con clientes Bidireccionales, Totalizadores anómalos con tipo anomalía que no va a terreno, Totalizadores nuevos no entregados por campaña, entre otros.</t>
  </si>
  <si>
    <t>% Totalizadores Operativos</t>
  </si>
  <si>
    <t>Gestión de Totalizadores Sector Puerto Plata</t>
  </si>
  <si>
    <t>Gestión de Totalizadores Sector La Vega</t>
  </si>
  <si>
    <t>Gestión de Totalizadores Sector San Francisco</t>
  </si>
  <si>
    <t>Gestión de Totalizadores Sector Mao</t>
  </si>
  <si>
    <t>Calibración de equipos de medición</t>
  </si>
  <si>
    <t xml:space="preserve">Habilitacion de equipos de medicion y comunicación </t>
  </si>
  <si>
    <t>Pruebas de lote, Calibración y Recuperación de instrumentos de medición, preparacion de kits de habilatacion/readecuacion de zonas telemedidas , componentes SMCA y equipos de comunicación.</t>
  </si>
  <si>
    <t>Cantidad de Puntos alcanzados por trabajos ejecutados</t>
  </si>
  <si>
    <t>CHM/SAP/SCIL/Power BI</t>
  </si>
  <si>
    <t>Gerencia de Medición</t>
  </si>
  <si>
    <t>Moises A. Cabrera</t>
  </si>
  <si>
    <t>Readecuación de equipos de medición</t>
  </si>
  <si>
    <t>Calibracion, limpieza y sellado de medidores retirado de terreno procedentes desde proyectos, comercial y perdidas</t>
  </si>
  <si>
    <t>Implementación Mejorar al proceso de lectura industrial</t>
  </si>
  <si>
    <t>Actualizar proceso de lectura industrial,incluir en EMENET las lecturas de los clientes Netos industriales, de forma que ya no sea necesario enviar un archivo, sino que se suba directamente a esa plataforma tras la ejecución de los procesos de lecturas industriales, así como automatizar algunas excepciones que deben tratarse de forma automática
.</t>
  </si>
  <si>
    <t>% Anomalías detectadas</t>
  </si>
  <si>
    <t>Sistemas de información GM</t>
  </si>
  <si>
    <t>Implmentación Mejorar al proceso de lectura Regular</t>
  </si>
  <si>
    <t xml:space="preserve">
Actualizar o Modificar el proceso de lectura regular tambien  el informe de resultados de lecturas regulares para que tome en cuenta la información que ya ha sido cargada a MPL en las ejecuciones previas. Corregir errores encontrados.</t>
  </si>
  <si>
    <t xml:space="preserve">Calibracion y sellado de medidores nuevos , ejecucion de pruebas de lote, ensayos de tipo para homologacion </t>
  </si>
  <si>
    <t>Eficiencia  de la Telemedición</t>
  </si>
  <si>
    <t>Detectar a tiempo las anomalías en suministros telemedidos</t>
  </si>
  <si>
    <t>Monitorear el consumo registrado de los suministros telemedidos para detectar anomalías en los mismos</t>
  </si>
  <si>
    <t>Días de detección</t>
  </si>
  <si>
    <t>Días</t>
  </si>
  <si>
    <t>Detectar anomalías en suministros telemedidos</t>
  </si>
  <si>
    <t>Sistemas de información GAERP</t>
  </si>
  <si>
    <t>Habilitación de Zonas Telemedidas</t>
  </si>
  <si>
    <t>Consiste en ampliar las zonas telemedidas mediante la instalación de equipos que permiten la comunicación de los medidores telemedidos</t>
  </si>
  <si>
    <t>Zonas habilitadas</t>
  </si>
  <si>
    <t>GERENCIA DE SUBESTACIONES</t>
  </si>
  <si>
    <t>Incrementar la disponibilidad de comunicación telemedición</t>
  </si>
  <si>
    <t>Incrementar la disponibilidad de comunicación telemedición Proceso de Balance de totalizadores</t>
  </si>
  <si>
    <t>Gestionar que los medidores telemedidos instalados en Open tengan la información de telemedición disponible para explotarla</t>
  </si>
  <si>
    <t>% Incremento alcanzado</t>
  </si>
  <si>
    <t>Incrementar la disponibilidad de comunicación telemedición proceso Facturación industrial</t>
  </si>
  <si>
    <t>Incrementar la disponibilidad de comunicación telemedición proceso Facturación Regular</t>
  </si>
  <si>
    <t>Incrementar la disponibilidad de comunicación telemedición Proceso de Balance de Circuitos Macromediciones</t>
  </si>
  <si>
    <t>GERENCIA DE ENERGIA</t>
  </si>
  <si>
    <t>Implementación APP Telemedida para gestión de acciones en terreno</t>
  </si>
  <si>
    <t>Primera version APP que permita realizar acciones para brindar autonomia al personal operativo respecto a las consultas a los sistemas telemedidos</t>
  </si>
  <si>
    <t>% Implementación</t>
  </si>
  <si>
    <t xml:space="preserve">no </t>
  </si>
  <si>
    <t>Correos con imágenes adjuntas</t>
  </si>
  <si>
    <t>Estandarización de las Instalaciones</t>
  </si>
  <si>
    <t>Inspección de las instalaciones de medición, estén acorde al marco normativo</t>
  </si>
  <si>
    <t>Inspeccionar la calidad de las instalaciones en clientes regulares y grandes suministros</t>
  </si>
  <si>
    <t>Realización de inspecciones mediante muestreo aleatorio simple representativo de la población para medir el cumplimiento de los estandares establecidos en la norma de instalación para Suministros regulares e Industriales</t>
  </si>
  <si>
    <t>Inspeciones de calidad realizadas</t>
  </si>
  <si>
    <t>Informes enviados y socializados con las areas involucradas/Correo</t>
  </si>
  <si>
    <t>Control de Calidad DRP</t>
  </si>
  <si>
    <t>Felix Jimenez</t>
  </si>
  <si>
    <t>Inspección en las instalaciones de los nuevos servicios para incrementar los estándares de calidad</t>
  </si>
  <si>
    <t xml:space="preserve">Inspeccionar la calidad de las instalaciones en nuevos clientes regulares </t>
  </si>
  <si>
    <t>Proyecto de Pérdidas Administrativas</t>
  </si>
  <si>
    <t>Atender las solicitudes Sectores (CHM/SGS, SGC)</t>
  </si>
  <si>
    <t>Atender las solicitudes realizadas por las áreas operativas, cuando estos tienen inconvenientes con algunas de estas plantaformas (CHM/SGS, SGC), el tiempo de anteción no de debe ser mayor a dos (2) días laborables.</t>
  </si>
  <si>
    <t>% soliciudes atendidas</t>
  </si>
  <si>
    <t>O/S Ticket</t>
  </si>
  <si>
    <t>Identificar y gestionar la normalización de los suministros con irregularidades en el Proceso Comercial.</t>
  </si>
  <si>
    <t>Consiste en la verificación de los datos de los procesos en el ciclo comercial con la finalidad de identificar y gestionar la normalización de los suministros con irregularidades que afectan la facturación y, por ende, las pérdidas de energía de la empresa.</t>
  </si>
  <si>
    <t>% suministros irregulares gestionados</t>
  </si>
  <si>
    <t>Informe Mensual de Pérdidas Administrativas</t>
  </si>
  <si>
    <t>Aseguramiento Calidad Materiales BEI</t>
  </si>
  <si>
    <t>Atención de las solicitudes de evaluación de fichas, muestras y lotes de los  proyectos de la Cartera BEI</t>
  </si>
  <si>
    <t>Evaluación de las  Muestras de Materiales de los Proyectos del BEI</t>
  </si>
  <si>
    <t>Consiste en validar las fichas técnicas de los proyectos a ser ejecutados por BEI con la finalidad de que cumplan con las especificaciones técnicas destablecidas para ese proceso dentro del plazo.</t>
  </si>
  <si>
    <t>% Muestras evaluadas dentro del plazo.</t>
  </si>
  <si>
    <t>Evaluación de los lotes de de los Proyectos del BEI</t>
  </si>
  <si>
    <t>% Lotes evaluados dentro del plazo.</t>
  </si>
  <si>
    <t>Validación de las Fichas Técnicas de los Proyectos del BEI</t>
  </si>
  <si>
    <t>% Fichas Técnicas Validadas evaluadas dentro del plazo.</t>
  </si>
  <si>
    <t>Optimización Calidad Materiales y Procesos</t>
  </si>
  <si>
    <t>Actualizar las Unidades Constructivas de la DRP para adaptarlas a las necesidades del terrreno</t>
  </si>
  <si>
    <t>Incorporación, Eliminación o sustitución de materiales que conforman las UUCC de la DRP, acorde a las nuevas actualizaciones de materieles disponibles y en desarrollo.</t>
  </si>
  <si>
    <t>% UUCC Actualizadas</t>
  </si>
  <si>
    <t>Cantidad de UUCC actualizadas presentadas a la DRP y/o enviadas a Planificación</t>
  </si>
  <si>
    <t>Actualizar y mejorar las especificaciones técnicas en base a normas de rigor</t>
  </si>
  <si>
    <t>Revisión y actualización de las características técnicas de las principales familias de materiales de inversión en función de las normas de rigor</t>
  </si>
  <si>
    <t>% Fichas Actualizadas</t>
  </si>
  <si>
    <t>Cantidad de PDG actualizadas enviadas a Planificación</t>
  </si>
  <si>
    <t>Asegurar que los ICAT facturados en estén hábiles para Operar</t>
  </si>
  <si>
    <t>Consiste en monitorear y gestionar que los ICAT instalados y facturados estén operando correctamente en terreno</t>
  </si>
  <si>
    <t>% ICAT Operatívos</t>
  </si>
  <si>
    <t>Reporte Sistema ICAT</t>
  </si>
  <si>
    <t>Implementación de nuevas soluciones sobre pruebas de nuevas opciones de materiales</t>
  </si>
  <si>
    <t>Investigación y desarrollo de materiales que mitiguen los riesgos de ocurrencia de fraudes y/o optimicen las instalaciones en general</t>
  </si>
  <si>
    <t xml:space="preserve">Informe en detalles de las innovaciones, mejoras e implementaciones </t>
  </si>
  <si>
    <t>PLAN OPERATIVO ANUAL  2021</t>
  </si>
  <si>
    <t>DIRECCION DE SEGURIDAD FISICA</t>
  </si>
  <si>
    <t>Previsto 2020</t>
  </si>
  <si>
    <t>Nro. casos relacionados a la integridad de colaboradores e instalaciones (Obj:0)</t>
  </si>
  <si>
    <t>Realizar labores de inteligencia para detectar fraudes, conexiones ilegales y maximizar los recorridos de las redes y subestaciones de todos los sectores.</t>
  </si>
  <si>
    <t>Supervisión de nuestros servicios de Inteligencia en colaboración con el servicio de Inteligencia del Ministerio de Defensa, Policía Nacional y la Dirección Nacional de Inteligencia (D.N.I.)
Servicio de inteligencia diurno y nocturno en las comunidades sensitivas donde existen mayor perdidas de energía.</t>
  </si>
  <si>
    <t>Porciento de resolución de casos</t>
  </si>
  <si>
    <t>Coordinación de Investigaciones</t>
  </si>
  <si>
    <t>José Luis Gonzales Jorge</t>
  </si>
  <si>
    <t>Apoyo en todos los sectores a los operativos diurnos y nocturnos conjuntamente con la Dirección de Reducción de Pérdidas.</t>
  </si>
  <si>
    <t>% Apoyo de seguridad a operativos</t>
  </si>
  <si>
    <t xml:space="preserve">Coordinación de operaciones </t>
  </si>
  <si>
    <t>Anthony P. Acevedo Muñoz</t>
  </si>
  <si>
    <t>Recorridos de seguridad  para realizar el levantamiento de la vulnerabilidad de las oficinas comerciales.</t>
  </si>
  <si>
    <t>Levantamiento de la vulnerabilidad de las oficinas comerciales. 
Apoyo militar y vigilancias a todas las gerencias y direcciones en las actividades realizadas.</t>
  </si>
  <si>
    <t>Porciento de atención</t>
  </si>
  <si>
    <t>Informes de recorrido y supervisión de seguridad</t>
  </si>
  <si>
    <t>Coordinación de Asuntos Internos</t>
  </si>
  <si>
    <t xml:space="preserve">Cristobal Cruz Diaz </t>
  </si>
  <si>
    <t>% Investigaciones de seguridad resueltas</t>
  </si>
  <si>
    <t>Realizar investigaciones para  contrarrestar las desviaciones de recursos o mal uso de los mismos, derivadas de  las acciones violatorias de normativas de carácter ético.</t>
  </si>
  <si>
    <t>Realizar entrevistas a los empleados y contratistas cuando es necesario, a fin de recabar las informaciones complementarias de las investigaciones, con la profesionalidad debida.</t>
  </si>
  <si>
    <t>Trabajos y operativos con los departamentos de Inteligencia del  Ministerio de Defensa, la P.N., D.N.I. y la Procuraduría eléctrica (PGASE), los caso de agresión a los colaboradores para agilizar el proceso legal.</t>
  </si>
  <si>
    <t>Coordinar con las diferentes autoridades apoyo en caso de agresión a los colaboradores para agilizar el proceso legal.</t>
  </si>
  <si>
    <t>% Apoyo de seguridad</t>
  </si>
  <si>
    <t>Acompañamiento a gestión social en las reuniones de las comunidades conflictivas para canalizar los casos y evitar revueltas sociales.</t>
  </si>
  <si>
    <t>Soporte a la Gerencia de Gestion Social de acuerdo a peticiones acompanamiento, comunidades.</t>
  </si>
  <si>
    <t>porciento de acompañamiento</t>
  </si>
  <si>
    <t xml:space="preserve">Inspección de seguridad de todas las instalaciones de la empresa mediante el monitoreo con el sistema de video vigilancia CCTV </t>
  </si>
  <si>
    <t>Vigilancia de todas las instalaciones de la empresa mediante el monitoreo con el sistema de video vigilancia CCTV 
Mantener la seguridad mediante el sistema de video vigilancia CCTV</t>
  </si>
  <si>
    <t>Porciento de inspección</t>
  </si>
  <si>
    <t>Informes Monitoreo</t>
  </si>
  <si>
    <t xml:space="preserve">Coordinación de seguridad física </t>
  </si>
  <si>
    <t>Alejandro de la cruz Mateo</t>
  </si>
  <si>
    <t>Realizar el recorrido anual de seguridad 2021.</t>
  </si>
  <si>
    <t>Supervisión general por todas las instalaciones de edenorte.
Verificar la vulnerabilidad del servicios de nuestros suplidores y la calidad del servicio prestado.</t>
  </si>
  <si>
    <t>cantidad de recorridos</t>
  </si>
  <si>
    <t xml:space="preserve">Informe y Formularios </t>
  </si>
  <si>
    <t> Sistema de Cámara</t>
  </si>
  <si>
    <t>Realización de la 5ta etapa del proyecto instalación de cámaras en la OOCC.</t>
  </si>
  <si>
    <t>% de avance proyecto</t>
  </si>
  <si>
    <t>Fotos, Informe, Correo</t>
  </si>
  <si>
    <t>Melvin Alcantara Reyes</t>
  </si>
  <si>
    <t>DIRECCIÓN DE SERVICIOS JURIDICOS</t>
  </si>
  <si>
    <t>Elaboración en tiempo de contratos solicitados</t>
  </si>
  <si>
    <t>1.-Realización contrato. 
2. Enviar correo área requirente. 
3.- Revisión contratos
Formalización contratos en plazo
Ejecución de los contratos de los contratos solicitados en un plazo de 10 días laborables.</t>
  </si>
  <si>
    <t>Cantidad de días promedio contratos realizados</t>
  </si>
  <si>
    <t>Menos es más</t>
  </si>
  <si>
    <t xml:space="preserve">1.-Registro de solicitud contratos.                        
2.- Correos </t>
  </si>
  <si>
    <t xml:space="preserve">Contratos , Regulación y Opinión </t>
  </si>
  <si>
    <t xml:space="preserve">1. Kenia Gómez                    
2. Bileiny R. Taveras J          
3.  Natacha M. Wehbe S 
4. Lidia E. Núñez                               
5. Gabriela Cid                         </t>
  </si>
  <si>
    <t>Gestion de firma y legalización de contratos varios.</t>
  </si>
  <si>
    <t>1.Enviar correo Área requirente
2.Convocar al notario para firma
Consiste en dar seguimiento a la captura de firmas para el contrato con la finalidad de legalizar el mismo (cliente o suplidores, administrados y notario).</t>
  </si>
  <si>
    <t>Gestion de firma y legalización de contrato AFR, Venta de Energía y Acuerdos.</t>
  </si>
  <si>
    <t>Cantidad de días promedio gestionado de firmas contratos realizados</t>
  </si>
  <si>
    <t>1- Archivo control de días.
2- Correos</t>
  </si>
  <si>
    <t>Informe de actividades realizadas mensualmente en la gerencia de Contratos.</t>
  </si>
  <si>
    <t>Informe realizado</t>
  </si>
  <si>
    <t>mas es mas</t>
  </si>
  <si>
    <t>Informe realizado.</t>
  </si>
  <si>
    <t>Indexación de contratos al On Base</t>
  </si>
  <si>
    <t xml:space="preserve">Carga de contratos al sistema On Base  en un plazo de 7 días laborables.  
1.- Indexación y registro de los contratos suscritos por la empresa.                                                                         </t>
  </si>
  <si>
    <t>Cantidad de días promedio contratos indexados</t>
  </si>
  <si>
    <t xml:space="preserve">1.-Registro contratos OnBase.                                 2.- Correos </t>
  </si>
  <si>
    <t xml:space="preserve">1.-Kenia Gómez                    
2.- Bileiny R. Taveras J   
3.  Natacha M. Wehbe S                                                    
                          </t>
  </si>
  <si>
    <t xml:space="preserve">Notificaciones y respuestas a consultas en un plazo de 5 días laborables.  </t>
  </si>
  <si>
    <t xml:space="preserve">
1.-Levantamiento de la información
1.-Supervisión del levantamiento de la base de datos.                                                                                           2.- Notificación de la llegada del término de los contratos.               </t>
  </si>
  <si>
    <t>Cantidad de días promedio solicitudes atendidas</t>
  </si>
  <si>
    <t xml:space="preserve">1.- Correos 
1.-Sistema OnBase.                      2.- Correos </t>
  </si>
  <si>
    <t xml:space="preserve">1.-Kenia Gómez                    
2.- Bileiny R. Taveras J         
 3.  Natacha M. Wehbe S  
4.- Lidia E. Núñez 
5.- Lidia E. Núñez /Kenia Gómez           
 6. Gabriela Cid                          </t>
  </si>
  <si>
    <t>Porcentaje de consultas complejas atendidas en el plazo acordado</t>
  </si>
  <si>
    <t>Solicitudes legales de tipo complejas que ameritan una atención fuera de lo habitual</t>
  </si>
  <si>
    <t>Porcentaje de solicitudes atendidas</t>
  </si>
  <si>
    <t>Notificación de la llegada del término de los contratos</t>
  </si>
  <si>
    <t xml:space="preserve">1.-Enviar correo a las áreas el último día de cada mes. 
Consiste en comunicar a las áreas la llegada del termino de los contratos, el cual se comunica vía correo electrónico con dos meses de anticipación al vencimiento.   </t>
  </si>
  <si>
    <t>Porcentaje de remisión en plazo</t>
  </si>
  <si>
    <t xml:space="preserve">1.-Kenia Gómez                     
2.- Lidia E. Núñez                  </t>
  </si>
  <si>
    <t>Atención Procesos compras</t>
  </si>
  <si>
    <t xml:space="preserve">Asistencia a los procesos de compras en un plazo de 6 días laborables.  
1.-Asistencia a procesos de compras.
2.- Realización informe evaluación credenciales.                        
3. Evaluación pliegos.                                                           
4.-soporte jurídico procesos compras.                                                                                             </t>
  </si>
  <si>
    <t>Cantidad de días promedio atención procesos de compra</t>
  </si>
  <si>
    <t xml:space="preserve">1.-Correos                             
2. Informe            
3. Resolución </t>
  </si>
  <si>
    <t>Recursos administrativos (impugnación y recursos jerárquicos)</t>
  </si>
  <si>
    <r>
      <t>Preparar el escrito de defensa</t>
    </r>
    <r>
      <rPr>
        <sz val="10"/>
        <color theme="1"/>
        <rFont val="Arial Narrow"/>
        <family val="2"/>
      </rPr>
      <t xml:space="preserve"> </t>
    </r>
    <r>
      <rPr>
        <sz val="14"/>
        <color theme="1"/>
        <rFont val="Arial Narrow"/>
        <family val="2"/>
      </rPr>
      <t>para dar respuesta al Recurso Jerárquico en tiempo</t>
    </r>
  </si>
  <si>
    <t>Casos completados en tiempo  apelados ante la Dirrecion General de Contrataciones Públicas (DGCP),  para proceder con la defensa a Edenorte, recursos jerárquicos.</t>
  </si>
  <si>
    <t>Tiempo recursos jerárquicos</t>
  </si>
  <si>
    <t>Preparar los argumentos de hecho y derecho para dar respuesta a la impugnación en tiempo.</t>
  </si>
  <si>
    <t>Casos solicitados en tiempo incoados ante Edenorte  para proceder con la defensa a Edenorte, impugnación.</t>
  </si>
  <si>
    <t>Tiempo impugnación</t>
  </si>
  <si>
    <t>Controlar los asuntos jurídicos surgidos de las actividades de la empresa dentro de su ámbito de actuación</t>
  </si>
  <si>
    <t>Apoyo Demandas Interpuestas en coordinación Encargado de Litigios. Representa a la empresa en los tribunales y organismos públicos o privados en su ámbito de actuación
Ofrece asistencia Técnica Jurídica a la Gerencia del sector en todos los aspectos de índole legal</t>
  </si>
  <si>
    <t xml:space="preserve">% Asistencia Demandas Interpuestas en caso necesario </t>
  </si>
  <si>
    <t xml:space="preserve">Abogados Sectores, Coordiandor Legal </t>
  </si>
  <si>
    <t>Flor Maria Liriano, Jose Iván Pena (Sgto..) Ileana Alt. Reyes (San Fco.) Reyita Mercedes Rguez. (Mao) Vilmania Vélez (Puerto Plata) Yanet Nazario Despradel.(La Vega)</t>
  </si>
  <si>
    <t>Realización de informe de cobros gestionados por los abogados de los sectores.</t>
  </si>
  <si>
    <t>Información sobre el monto cobrado de la cartera de clientes a gestionar el cobro, por acuerdo realizados por los abogados de los sectores.</t>
  </si>
  <si>
    <t>Bethania Castro</t>
  </si>
  <si>
    <t>Reducción de pérdidas mediante la gestión legal - Depósito Denuncias</t>
  </si>
  <si>
    <t>Sometimiento de denuncias</t>
  </si>
  <si>
    <t>Aportar 100% a las reducción de pérdida mediante la gestión legal, es decir, con el sometimiento (denuncias) ante los órganos judiciales de los usuarios que incurran en infracciones que puede ser calificadas como delitos penales tales como fraudes eléctricos y atentando contra el sistema eléctrico nacional, esto cuando cumplan con los requerimientos necesarios  y contengan el informe técnico. Esto dentro del plazo de 2 días</t>
  </si>
  <si>
    <t>Tiempo depósito denuncias</t>
  </si>
  <si>
    <t>Informes Mensuales</t>
  </si>
  <si>
    <t>Gerencia de Asuntos Penales</t>
  </si>
  <si>
    <t>Francisca del Carmen Reynoso</t>
  </si>
  <si>
    <t>Gestión efectiva de las denuncias</t>
  </si>
  <si>
    <t>Presentación de las denuncias dentro de un plazo máximo de dos días dentro del mes correspondiente, contados a partir de la recepción de las informaciones pertinentes sobre el ilícito penal</t>
  </si>
  <si>
    <t>Porcentaje denuncias resueltas efectivamente</t>
  </si>
  <si>
    <t>Correo de remisión de las informaciones para la denuncia y hoja de remisión de las denuncias a PGASE</t>
  </si>
  <si>
    <t>Elaboración de querellas y Presentación de Acusaciones</t>
  </si>
  <si>
    <t>Elaboración de las querellas  una vez recibidas las documentaciones  y gestionar la presentación del 100% de las acusaciones por parte del ministerio público.</t>
  </si>
  <si>
    <t>Tiempo elaboración de querellas</t>
  </si>
  <si>
    <t xml:space="preserve">Informes Mensuales, Hoja de recepción de la documentación que servirá como soporte de las querellas y hoja de depósito de las mismas en PGASE o en la Fiscalía ordinaria </t>
  </si>
  <si>
    <t>Elaboración informe Departamental</t>
  </si>
  <si>
    <t>Informe departamental justificativo de aistencia de abogados para las conciliaciones PGASE.</t>
  </si>
  <si>
    <t>Conciliaciones PGASE</t>
  </si>
  <si>
    <t>Porcentaje de clientes para conciliación de actas Pgase</t>
  </si>
  <si>
    <t xml:space="preserve">% Monto Tasaciones Recuperado </t>
  </si>
  <si>
    <t>Cumplimiento de los plazos de Gestión Internas para el apoderamiento de demandas a las oficinas externas.</t>
  </si>
  <si>
    <t>Análisis de las demandas recibidas desde cualquier punto del país y posterior emisión a los abogados externos. Además se realiza  con la finalidad de identificar las pruebas requeridas para su recopilación.</t>
  </si>
  <si>
    <t>Tiempo de análisis interno de las demandas recibidas</t>
  </si>
  <si>
    <t>Correos, archivo control fechas</t>
  </si>
  <si>
    <t>Gerencia de Litigios</t>
  </si>
  <si>
    <t>Gladys Ventura
Indhira Báez
Katherine Valdez
Sara Burgos</t>
  </si>
  <si>
    <t>Cumplimiento de los plazos para la recepción del apoderamiento de las demandas.</t>
  </si>
  <si>
    <t>Gestionar la retroalimentación a tiempo de los abogados externos mediante la confirmación del apoderamiento formal de la demanda.</t>
  </si>
  <si>
    <t>Tiempo de recepción de apoderamientos de las demandas</t>
  </si>
  <si>
    <t>Gestión de pruebas de las demandas recibidas.</t>
  </si>
  <si>
    <t xml:space="preserve">Gestionar internamente con el departamento correspondiente las pruebas para los casos de demandas recibidos </t>
  </si>
  <si>
    <t>Porcentaje de pruebas solicitadas</t>
  </si>
  <si>
    <t>Reporte de provisión de sentencias para Contabilidad.</t>
  </si>
  <si>
    <t>Reporte de notificación mensual de los aprovisionamientos realizados para pagos de sentencias.</t>
  </si>
  <si>
    <t>Cantidad de reportes emitidos</t>
  </si>
  <si>
    <t>Cumplimiento plazos remisión de cesiones de crédito.</t>
  </si>
  <si>
    <t>Análisis y gestión de los casos recibidos en Litigios para su posterior notificación al área Financiera</t>
  </si>
  <si>
    <t xml:space="preserve">Tiempo emisión </t>
  </si>
  <si>
    <t>Horas</t>
  </si>
  <si>
    <t>Cumplimiento de plazos remisión de embargos u oposiciones a clientes o suplidores</t>
  </si>
  <si>
    <t>Análisis de la oposición notificada para determinación del cliente, suplidor o entidad financiera afectada y su posterior puesta en conocimiento al área de Finanzas</t>
  </si>
  <si>
    <t>Tiempo emisión embargos</t>
  </si>
  <si>
    <t>Cumplimiento de plazos remisión de embargos u oposiciones contra Edenorte.</t>
  </si>
  <si>
    <t xml:space="preserve">Análisis del embargo recibido para posterior puesta en conocimiento de los clientes o entidades financieras con indisposición de pago a EDENORTE </t>
  </si>
  <si>
    <t>Conciliaciones deudas</t>
  </si>
  <si>
    <t>Conciliación de clientes comerciales.</t>
  </si>
  <si>
    <t>Logro de conciliacion a clientes con deuda (Clientes Comerciales)</t>
  </si>
  <si>
    <t>%  Conciliaciones</t>
  </si>
  <si>
    <t>Reporte excell</t>
  </si>
  <si>
    <t>Conciliación de clientes regulares.</t>
  </si>
  <si>
    <t>Logro de conciliacion a clientes con deuda (Clientes Regulares)</t>
  </si>
  <si>
    <t>Conciliación de clientes industriales.</t>
  </si>
  <si>
    <t>Logro de conciliacion a clientes con deuda (Clientes Industriales)</t>
  </si>
  <si>
    <t xml:space="preserve">AREA </t>
  </si>
  <si>
    <t>% DE AVANCE</t>
  </si>
  <si>
    <t>VALORACION</t>
  </si>
  <si>
    <t xml:space="preserve">Abogados Sectores,Coordiandor Legal </t>
  </si>
  <si>
    <t>Contratos , Regulación y Opinión</t>
  </si>
  <si>
    <t>DIRECCION DE SERVICIOS JURIDICOS</t>
  </si>
  <si>
    <t>OFICINA DE LIBRE ACCESO A LA INFORMACION</t>
  </si>
  <si>
    <t>Cumplimiento al Portal de Transparencia y Garantizar la satisfacción del servicio externo e interno</t>
  </si>
  <si>
    <t>Actualizar el portal de transparencia</t>
  </si>
  <si>
    <t>Tramitar las solicitudes necesarias para actualizar el portal de transaparencia.
Gestionar con las areas la entrega de la informacion requerida  y actualizacion de informacion en plataforma electronica y enviar las mismas.</t>
  </si>
  <si>
    <t>Porciento de  informacion  actualizada en el portal</t>
  </si>
  <si>
    <t>Resultado evaluacion Portal</t>
  </si>
  <si>
    <t>OAI</t>
  </si>
  <si>
    <t xml:space="preserve">Estefany Perez </t>
  </si>
  <si>
    <t>Elaborar Estadísticas y balance de Gestión</t>
  </si>
  <si>
    <t>Llevar un registro mensual de los Informe de balance de gestión en materia de de acceso a la información pública.
Archivar los informes de gestión mensual.</t>
  </si>
  <si>
    <t>Cantidad de informacion gestionada.</t>
  </si>
  <si>
    <t>Informes/Correo Electrónico</t>
  </si>
  <si>
    <t>Dar respuesta a las solicitudes de información de Libre Acceso dentro de los plazos establecidos por la Ley 200-04 y /o Resolución 1-13</t>
  </si>
  <si>
    <t>Responder las solicitiudes realizadas via los  formulario de solicitud,  revisando la información y dando respuesta en el tiempo establecido.
Dar respuesta al  solicitante en un plazo no mayor de 15 dias calendarios.</t>
  </si>
  <si>
    <t xml:space="preserve">Tiempo promedio  de atención en el plazo establecido </t>
  </si>
  <si>
    <t>Formularios/Correos/Informes</t>
  </si>
  <si>
    <t>Dar respuesta a las solicitudes que han sido sugetas a prórroga.</t>
  </si>
  <si>
    <t>Responder las solicitiudes con prórrogas,  revisando la información y dando respuesta en el tiempo establecido.
Dar respuesta al solicitante en el plazo para prórroga, siendo estos 10 días habiles posteriores a los 15 días habituales de respuestas, para un total de 25 dias hábiles.</t>
  </si>
  <si>
    <t>Responder a las Quejas y denuncias realizadas por el ciudadano por la vía 311.</t>
  </si>
  <si>
    <t>Respuesta de registro de Denuncias, Quejas Reclamaciones y Sugerencias. 
Recibir y canalizar todos los casos enviados por los ciudadanos, independientemente de la modalidad usada, a los organismos correspondientes</t>
  </si>
  <si>
    <t>Dar respuesta a las solicitudes de información realizadas por la plataforma del SAIP, en los plazos establecidos por la Ley 200-04.</t>
  </si>
  <si>
    <t>Responder las solicitiudes realizadas via los  formulario de solicitud,  revisando la información y dando respuesta en l tiempo establecido.
Dar respuesta al  solicitante en un plazo no mayor de 15 dias calendarios.  La plataforma permitirá un mayor nivel de transparencia en el accionar de las instituciones públicas,</t>
  </si>
  <si>
    <t>Cumplimiento al Plan de trabajo de la Comisión de Ética Pública.</t>
  </si>
  <si>
    <t>Cumplimiento al plan de trabajo CEP</t>
  </si>
  <si>
    <t>Reuniones con la comisión de Ética
Trabajar conforme a lo establecido en el plan de trabajo CEP, dentro de ella asistir a las reuniones como miembro de la  CEP.</t>
  </si>
  <si>
    <t>CEP</t>
  </si>
  <si>
    <t>Sensibilizar a los servidores públicos sobre la importancia de la ética y valores en la gestión pública, a partir de la comprensión de conceptos básicos y ejercicios de reflexión.</t>
  </si>
  <si>
    <t xml:space="preserve"> Sensibilizar a los servidores públicos a través de charlas, talleres, cine fórums, seminarios, entre otras actividades, sobre los siguientes temas:
1. Acoso laboral o mobbing.
2. Resolución de conflictos en el ambiente laboral.
Sensibilizar a los servidores sobre la forma en que deben presentar sus denuncias y promocionar los medios disponibles.  Llevar registro de las denuncias recibidas y atendidas.</t>
  </si>
  <si>
    <t>informes/Correo Electrónico</t>
  </si>
  <si>
    <t>RD$150,000</t>
  </si>
  <si>
    <t>DIRECCIÓN DE TECNOLOGÍA DE LA INFORMACIÓN</t>
  </si>
  <si>
    <t>PLAN ESTRATÉGICO </t>
  </si>
  <si>
    <t>Disponibilidad de Infraestructura en CPD</t>
  </si>
  <si>
    <t>GI-A1-Agregar dos (2) nodos a Nutanix</t>
  </si>
  <si>
    <t>a) Crear SolPed de equipos nuevos
b) Instalar equipos en CPD
Adquirir 2 nodos adicionales para ampliar capacidad Nutanix</t>
  </si>
  <si>
    <t>Porciento de Avance</t>
  </si>
  <si>
    <t>Pantallas Consola</t>
  </si>
  <si>
    <t>Infraestructura</t>
  </si>
  <si>
    <t>LUDUING RODRÍGUEZ</t>
  </si>
  <si>
    <t>GI-A2-Incrementar recursos en servidores Oracle SPARC</t>
  </si>
  <si>
    <t>Incremento para los servidores Oracle SPARC T5-2
a) Crear SolPed para incremento de recursos hardware
b) Instalar los recursos adquiridos</t>
  </si>
  <si>
    <t>GI-A3-Actualizaciones inventario de equipos CPD</t>
  </si>
  <si>
    <t>Mantener actualizado un inventario con todos los equipos en el CPD
a) Realizar revisión directa de equipos físicos en el CPD
b) Actualizar inventario de equipos físicos ya revisados
c) Extraer reporte de Vmware Vcenter con todos los equipos virtuales por HOST
d) Actualizar inventario de equipos virtuales obtenidos en el informe de Vcenter</t>
  </si>
  <si>
    <t>Correos, Excel</t>
  </si>
  <si>
    <t>GI-A4-Realizacion de Operativos para Actualizar / Parchar servidores, Sistemas Operativos y Aplicaciones</t>
  </si>
  <si>
    <t>Mantener los sistemas del CPD actualizados y seguros
a) Solicitar a Seguridad TI informes de vulnerabilidades
b) Revisar con fabricantes últimas actualizaciones y parches para equipos y Sistemas Operativos
c) Planificar y realizar las actualizaciones, respetando control de pruebas y horarios de Producción</t>
  </si>
  <si>
    <t>Cantidad de Actualizaciones</t>
  </si>
  <si>
    <t>Correos, Pantallas</t>
  </si>
  <si>
    <t xml:space="preserve"> RODOLFO RAMOS/ J. ARMANDO RODRÍGUEZ</t>
  </si>
  <si>
    <t>GI-A5-Actualización de plataforma Citrix</t>
  </si>
  <si>
    <t>Actualizar la plataforma Citrix a la versión más reciente
a) Crear SolPed
b) Contratar suplidor para hacer upgrade a nueva versión
c) Apoyar a suplidor contratado</t>
  </si>
  <si>
    <t>ARMANDO RODRÍGUEZ / LUDUING RODRÍGUEZ</t>
  </si>
  <si>
    <t>GI-A6-Actualizar Windows Server a 2016 o superior</t>
  </si>
  <si>
    <t>Mantener Sistemas Operativos en Soporte de fábrica
a) Inventariar servidores Windows Server anteriores a 2012
b) Actualizar servidores a versión 2016 o superior</t>
  </si>
  <si>
    <t>J.Armando Rodríguez</t>
  </si>
  <si>
    <t>GI-A7-Migración CONTROL-M</t>
  </si>
  <si>
    <t>Llevar la plataforma Control-M a versión reciente y contar con alta disponibilidad de la plataforma en general
a) Crear SolPed para servicios profesionales
b) Contratar Suplidor
c) Apoyar a suplidor en la migración</t>
  </si>
  <si>
    <t>Rodolfo Ramos / Luduing Rodríguez</t>
  </si>
  <si>
    <t>GI-A8-Estandarizar SO UNIX en Servidores EDN</t>
  </si>
  <si>
    <t>Estandarizar sistema operativo Unix/Linux</t>
  </si>
  <si>
    <t>Rodolfo Ramos</t>
  </si>
  <si>
    <t>GI-A9-Migrar MS SQL Server 2008 o inferiores a versiones actuales</t>
  </si>
  <si>
    <t>Pasar todas las bases de datos SQL Server a versiones soportadas por Microsoft</t>
  </si>
  <si>
    <t xml:space="preserve">% Cumplimiento SLA </t>
  </si>
  <si>
    <t>P2-COLABORACION TI : Actualización de Certificaciones EDN de la OPTIC</t>
  </si>
  <si>
    <t>Mantener las certificaciones ganadas con la OPTIC al atravesar por auditorias que el organismo realiza | En Colaboración con DIRECCION PLANIF.</t>
  </si>
  <si>
    <t>Sistemas</t>
  </si>
  <si>
    <t>LUIS OMAR SANTANA MORAN</t>
  </si>
  <si>
    <t>P90-ACTIVIDAD TI : Migración Aplicativos a PAYARA</t>
  </si>
  <si>
    <t>Migración de Servidores Aplicación a PAYARA | En Colaboración con GERENCIA  INFRAEST.</t>
  </si>
  <si>
    <t>VLADIMIR STALIN MONSANTO ALMANZAR</t>
  </si>
  <si>
    <t>P16-IMPLEMENTACION : Plataforma para Diseño Formularios Móviles</t>
  </si>
  <si>
    <t>Adquirir una plataforma para diseños de formularios móviles de forma segura y ágil, como alternativa a MEMENTO</t>
  </si>
  <si>
    <t>ANEUDYS DE JESUS HERNANDEZ PEÑA</t>
  </si>
  <si>
    <t>P18-ACTIVIDAD TI : Auditoria TI a Programadores Externos de las Áreas</t>
  </si>
  <si>
    <t>Ejecutar auditorias periódicas sobre los desarrolladores externos a TI, con fines de normalizar esos recursos | En Colaboración con DIRECCIONES EDN</t>
  </si>
  <si>
    <t>Cantidad de Auditorias</t>
  </si>
  <si>
    <t>RAMON EMILIO FERREYRA CONTRERAS</t>
  </si>
  <si>
    <t>P19-ACTIVIDAD TI : Cuadre Interface Contable</t>
  </si>
  <si>
    <t>Cuadre y validación de los archivos de póliza que son subidos al sistema ERP SAP | En Colaboración con GERENCIA CONTABLE y GERENCIA COBROS C.</t>
  </si>
  <si>
    <t>Cantidad de Cuadres</t>
  </si>
  <si>
    <t>VICTOR ALFONSO FERNANDEZ DOMINGUEZ</t>
  </si>
  <si>
    <t>P20-COLABORACION TI : Paquete de Mejoras SGD/SGS</t>
  </si>
  <si>
    <t>Recepción, validación y puesta en marcha de paquetes funcionales para el SGD/SGS | En Colaboración con INDRA</t>
  </si>
  <si>
    <t>Cantidad de paquetes instalados</t>
  </si>
  <si>
    <t>YENNY DAYANA ABREU TAVERAS</t>
  </si>
  <si>
    <t>P21-COLABORACION TI : Paquete de Mejoras OPEN SGC</t>
  </si>
  <si>
    <t>Recepción, validación y puesta en marcha de paquetes funcionales para el SGC | En Colaboración con INDRA</t>
  </si>
  <si>
    <t xml:space="preserve">P25-COLABORACION TI : Certificación Nortic A5 </t>
  </si>
  <si>
    <t>Soporte en las acciones tecnológicas a ejecutar para lograr certificarnos en NORTIC A5 | En Colaboración con DIRECCION PLANIF.</t>
  </si>
  <si>
    <t>RAMON ELIAS RODRIGUEZ ALBA</t>
  </si>
  <si>
    <t>P23-ACTIVIDAD TI : Acciones TI Sobre Auditorias Internas</t>
  </si>
  <si>
    <t>Ejecución de las actividades recomendadas en las auditorias internas a TI | En Colaboración con GERENCIA AUD. SISTEMAS</t>
  </si>
  <si>
    <t>P67-IMPLEMENTACION : Automatización Telecorte Medidores OTV</t>
  </si>
  <si>
    <t>Implementación al desarrollo de automatización de corte, reconexión y tomas de lectura del sistema OTV</t>
  </si>
  <si>
    <t>JOSE EMMANUEL DILONE LAZALA</t>
  </si>
  <si>
    <t>GERENCIA DE MEDICION</t>
  </si>
  <si>
    <t>Salud de antivirus</t>
  </si>
  <si>
    <t xml:space="preserve">Escanear Vulnerabilidades Red de Servidores </t>
  </si>
  <si>
    <t xml:space="preserve">Escanear Red de Servidores en busca de vulnerabilidades </t>
  </si>
  <si>
    <t>% Cantidad de puntos en escaner  Vs Cantidad de puntos parchados</t>
  </si>
  <si>
    <t>Seguridad</t>
  </si>
  <si>
    <t>Juanel Martinez | Johangel Baez | Danny Lopez |</t>
  </si>
  <si>
    <t>% Cumplimiento SLA</t>
  </si>
  <si>
    <t>Puntos encontrado en Auditoria 2020</t>
  </si>
  <si>
    <t>Trabajar en la corrección de las vulnerabilidades arrojadas por la auditoría presentadas a TI en el 2020. Puntos encontrado en Auditoria 2020</t>
  </si>
  <si>
    <t>% Cantidad de puntos en auditoria Vs Cantidad de puntos respondidos</t>
  </si>
  <si>
    <t>Auditar y corregir procesos de backup</t>
  </si>
  <si>
    <t xml:space="preserve">Trabajar en la corrección de las vulnerabilidades arrojadas por la auditoría. Puntos encontrado en Auditoria de backups </t>
  </si>
  <si>
    <t>Actualizacion de Firmas de virus</t>
  </si>
  <si>
    <t>Validar el total de agentes con base de firma no actualizada y compararla con el total de agente de End Point Protection instalados. Mantener Actualizado el universo de PC y servidores de la empreas con el agente de  End Point instalados</t>
  </si>
  <si>
    <t>% De cantidad de agentes End Point Protection instalados en PC's Vs cantidad de PC's en el inventario del Dell Kace</t>
  </si>
  <si>
    <t>Restringir Accesos usuario Administrador</t>
  </si>
  <si>
    <t>Restringir para evitar acciones sobre la PC con el privilegio de  administrador por parte de usuarios sin el perfil autorizado. Restringir el acceso con el usuario administrador a todas las PC de la emrpesa a los usuarios que su funcion no lo requiera</t>
  </si>
  <si>
    <t xml:space="preserve">%De cantidad de PC con usuarios administrador Vs (Cantidad de Usuarios administrador en el KACE - cantidad de PC's con usuarios administrador autorizados) </t>
  </si>
  <si>
    <t>Restringir Accesos USB</t>
  </si>
  <si>
    <t>Migracion Antivirus EndPoint</t>
  </si>
  <si>
    <t xml:space="preserve">Proteger equipos Endpoint </t>
  </si>
  <si>
    <t>Migrar la plataforma de antivirus a una mas robusta y exclusiva para equipos de usuarios finales</t>
  </si>
  <si>
    <t>% de equipos con agentes instalados vs cantidad de equipos inventario</t>
  </si>
  <si>
    <t xml:space="preserve">Migracion Antivirus Server </t>
  </si>
  <si>
    <t xml:space="preserve">Proteger equipos server </t>
  </si>
  <si>
    <t>Migrar la plataforma de antivirus a una mas robusta y exclusiva para equipos de servidores</t>
  </si>
  <si>
    <t>% de servidores con agentes instalados vs cantidad de equipos inventario</t>
  </si>
  <si>
    <t>Instalacion Antivirus Seguridad Scada</t>
  </si>
  <si>
    <t xml:space="preserve">Proteger Serve Scada </t>
  </si>
  <si>
    <t>Instalar complemento de seguridad y proteccion a Servidores Scada</t>
  </si>
  <si>
    <t>Instalacion de disco duro SSD para servidores N-computing oficinas tipo A</t>
  </si>
  <si>
    <t>realizar cambio de discos mecanicos por discos de estado solido para obtener un mayor rendimiento y eficiencia de los servidores Ncomputing. Realizar cambio de discos mecanicos por discos de estado solido a servidores Ncomputing</t>
  </si>
  <si>
    <t>Cantidad de discos intalados</t>
  </si>
  <si>
    <t>Discos duros reempazados</t>
  </si>
  <si>
    <t>Soporte Tecnico</t>
  </si>
  <si>
    <t>Nelson Herrera / Carlos Polonia</t>
  </si>
  <si>
    <t>Cambio de computadoras desktop obsoletas</t>
  </si>
  <si>
    <t>Cambio de computadoras desktop. reemplazo de pc obsoletas las cuales no soportan los sistemas operativos mas recientes</t>
  </si>
  <si>
    <t>Cantidad de pc instaladas</t>
  </si>
  <si>
    <t xml:space="preserve">Equipos instalados </t>
  </si>
  <si>
    <t>Cambio de laptop  obsoletas</t>
  </si>
  <si>
    <t>Cambio de laptops. Reemplazo de laptop obsoletas las cuales no soportan los sistemas operativos mas recientes</t>
  </si>
  <si>
    <t>Cantidad de laptops instaladas</t>
  </si>
  <si>
    <t>Equipos instalados</t>
  </si>
  <si>
    <t>Instalacion de discos purpura en NVR que lo necesiten</t>
  </si>
  <si>
    <t>Cambiar Discos Duros de los NVR de las distintas localidades. Realizar Cambio de discos duros que esten dañados o que su capacidad no sea la adecuada para el almacenamiento.</t>
  </si>
  <si>
    <t>Discos duros instalados</t>
  </si>
  <si>
    <t>Juan Alberto Padilla Balbi</t>
  </si>
  <si>
    <t>Reporte Mensual de Porcentaje de resolución de incidencias</t>
  </si>
  <si>
    <t>Reporte Mensual de incidencias que indica el porcentaje de efectividad en la resolución de incidencias. Generar reporte mensual del porcentaje de resolución de incidencias</t>
  </si>
  <si>
    <t>Cantidad de reportes</t>
  </si>
  <si>
    <t>Reportes Generados</t>
  </si>
  <si>
    <t>Silvestre uceta / Carlos Polonia</t>
  </si>
  <si>
    <t>Reporte semanal de incidencias pendientes</t>
  </si>
  <si>
    <t xml:space="preserve">Generar reporte semanal de incidencias pendientes por área. Reporte de incidencia pendientes por área </t>
  </si>
  <si>
    <t>Cantidad de Reportes</t>
  </si>
  <si>
    <t>Silvestre Uceta / Carlos Polonia</t>
  </si>
  <si>
    <t>Reporte Mensual del sistema de atencion de llamadas de Mesa de ayuda</t>
  </si>
  <si>
    <t>generar reporte mensual de las llamadas entrantes versus las llamdas atendidas</t>
  </si>
  <si>
    <t>Reportar mensualmente resumen de mantenimiento preventivo y correctivo de la infrestructura de CCTV</t>
  </si>
  <si>
    <t>Realizar reporte con los trabajos de mantenimiento y soporte que se realizan en el mes para la plataforma de CCTV. Realizar matriz indicando los trabajos de mantenimiento realizado al sistema.</t>
  </si>
  <si>
    <t>Cantidad de Reportes Generados</t>
  </si>
  <si>
    <t>Disponibilidad de servicios de la Comunicación (repetidoras, enlaces de data, SSEE, Core, call center)</t>
  </si>
  <si>
    <t>Instalar sistema NAC</t>
  </si>
  <si>
    <t>1. Configurar NAC OpenSource  2. Realizar Gestion de Contro de Acceso.</t>
  </si>
  <si>
    <t>Limitar el acceso a la red corporativa a equipos no autorizados, estableciendo configuraciones a nivel de capa 2 (Mac Address), como también, a nivel de capa 3, restringiendo la asignación de las direcciones IP.</t>
  </si>
  <si>
    <t>Corre,Fotos</t>
  </si>
  <si>
    <t>Telecomunicaciones</t>
  </si>
  <si>
    <t xml:space="preserve">Joan Manuel Estevez, Redes Telematicas </t>
  </si>
  <si>
    <t>Actualizar los sevidores de comunicaciones</t>
  </si>
  <si>
    <t>1. Realizar levanteamientos de configuracion de los equipos instalados en las oficinas que no tenga radius y la configuracion para los servidores . 2 Realizar la configuracion en los servidores y en los equipos de comunicaciones.3. Actualizar inventario.</t>
  </si>
  <si>
    <t>Actualizar servidores de comunicaciones ( Radius, backup y logs).Acceso a la red , el backup , y las alertas que se presenten.</t>
  </si>
  <si>
    <t>Fotos,Correos.</t>
  </si>
  <si>
    <t>Estandarizar diseño de conectividad de la red de las Oficinas comerciales</t>
  </si>
  <si>
    <t>1.Identificar los puertos donde esten conectado los servicios que comprenden las oficinas (Ncomputing, CCTV, Impresora,Sistemas de turno, Ponche y otros). 2.Administracion remota de los equipos de red.3. Realizar levantamientos de las lineas analogicas .4. Cambiar la comunicacion de los verifones de analogicos a IP.</t>
  </si>
  <si>
    <t>Estandarizar diseño de conectividad de los equipos de comunicaciones en las oficinas comerciales . Con el objetivo de ser administrable y trabajar de forma remota . Organizar los gabinetes de Comunicaciones e identificar cantidad de lineas y su uso, cambiar la comunicación de verifone de analoga a IP. Cancelar servicios que no esten uso.</t>
  </si>
  <si>
    <t>Documentar  los procesos de Comunicaciones</t>
  </si>
  <si>
    <t>Documentar Planillas de los enlaces de comunicación(Oficinas CCTV,Subestaciones,Repetidoras).</t>
  </si>
  <si>
    <t xml:space="preserve">Documentar los procesos de Comunicaciones </t>
  </si>
  <si>
    <t xml:space="preserve">Correo ,Norma , Documentacion </t>
  </si>
  <si>
    <t>Joan Manuel Estevez, Jose Rolando Sanchez, Tommy Gomez ,Joel Sanchez Polo</t>
  </si>
  <si>
    <t>Enviar Resumen mensual de averías a cada proveedor de servicio de Comunicaciones</t>
  </si>
  <si>
    <t>Enviar estadísticas de averías a los suplidores: Claro, Altice (Tricom-Orange), RID,Columbus,semanalmente.Cordinar reuniones con los suplidores.</t>
  </si>
  <si>
    <t>Enviar resumen de averías semanales a los Gerentes y sostener reuniones con suplidores</t>
  </si>
  <si>
    <t>Cantidad de Reportes enviados .</t>
  </si>
  <si>
    <t>Adecuaciones Oficinas Comerciales (a requerimiento en conjunto con SSGG)</t>
  </si>
  <si>
    <t>Adecuar oficinas comerciales a solicitud de SSGG</t>
  </si>
  <si>
    <t>Organizar cableado estructurado, estandarización y configuración de los equipos</t>
  </si>
  <si>
    <t xml:space="preserve">Evaluar el estado del cableado y los cuartos de equipos de las diferentes oficinas con Servicios generales, con el fin de brindar mejor calidad de servicio a los clientes. </t>
  </si>
  <si>
    <t>Cantidad de oficinas</t>
  </si>
  <si>
    <t>Fotos | Correo</t>
  </si>
  <si>
    <t>Asegurar la Estabilidad de la  Comunicación de Edenorte</t>
  </si>
  <si>
    <t>Realizar Respaldos a  los equipos de comunicacion de la empresa</t>
  </si>
  <si>
    <t>Confirmar la disponibilidad e integradad de los respaldos realizados a los equipos de comunicacion escada</t>
  </si>
  <si>
    <t>Pantalla de Software ZABIX</t>
  </si>
  <si>
    <t>SERVICIOS GENERALES</t>
  </si>
  <si>
    <t>Proyecto Plataforma de Comunicación Cor.Mejora Covertura señal Cor y Redundancia  entre repetidoras.</t>
  </si>
  <si>
    <t xml:space="preserve">Mejorar covertura de señal de comunicación  con el COR y Distribucion </t>
  </si>
  <si>
    <t>1..Intalar nueva repetidoras. 2 .Configurar equipos e integrar servicio. 3. Pruebas del servicio.</t>
  </si>
  <si>
    <t>Mejorar Covertura de Señal de comunicación RF con el COR y Distribucion.</t>
  </si>
  <si>
    <t>Correo, Fisica</t>
  </si>
  <si>
    <t>Joel Sanchez, Elias Ezequiel Nuñez</t>
  </si>
  <si>
    <t>Realizar cambios de las instalaciones Radio e implementar  los convertidores de 125v a 12Vdc en las radios de comunicación de cada una de las subestaciones con operador.</t>
  </si>
  <si>
    <t>Solicitar la disponibilidad eléctrica a la Gerencia de Subestaciones . Instalar breakers. instalar el convertidor.Prueba de funcionamiento.</t>
  </si>
  <si>
    <t xml:space="preserve">Optimizar el funcionamiento de  conexión de las radios en las subestaciones </t>
  </si>
  <si>
    <t>Cantidad de Convertidores</t>
  </si>
  <si>
    <t>Joel Sanchez, Elias Ezequiel</t>
  </si>
  <si>
    <t>Realizar mantenimientos Preventivos  de las repetidoras ubicadas en las  lomas del murazo ,Isabel de Torre,Jamao,Nevera , Ranchito</t>
  </si>
  <si>
    <t>Visitar las repetidoras cada 2 meses . Revisar banco de baterías, cargador , cable de antena,Duplexer,Equipo repetidor RxTx y enlace de datos. Pruebas desde la estación repetidora con el Cor y las brigadas.</t>
  </si>
  <si>
    <t>Mantenimientos Preventivos  Repetidoras</t>
  </si>
  <si>
    <t>Numero de mantenimientos realizados</t>
  </si>
  <si>
    <t>Correos electrónicos, Fotos</t>
  </si>
  <si>
    <t>Gerencia de Energía</t>
  </si>
  <si>
    <t xml:space="preserve">Mantener la disponibilidad de servicio de la comunicación en las repetidoras.A traves de los mantenimientos preventivos   . </t>
  </si>
  <si>
    <t>Solucionar las averias que se presenten en el menor tiempo , disponibilidad vehicular 24 /7, herramientas adecuadas , disponibilidad de equipos .</t>
  </si>
  <si>
    <t xml:space="preserve">Disponibilidad de Servicios Comunicación en Radios . Nota: tomar encuenta aspectos atmosfericos , temporadas ciclonicas¡. </t>
  </si>
  <si>
    <t>Porcentaje de disponibilidad</t>
  </si>
  <si>
    <t>Informe, correos</t>
  </si>
  <si>
    <t>Mantener la disponibilidad de los serviciosde la comunicación de las radios de las subestaciones , a traves de los mantenimientos preventivos.</t>
  </si>
  <si>
    <t>Revisar los radios de comunicación y sus instalaciones (Antena, cable RG213, programación del radio, cargador, batería y conectores ) para mantener la comunicación con el Cor y las Subestaciones.Realizar pruebas.</t>
  </si>
  <si>
    <t>Disponibilidad de los servicios de comunicación en las  radios de las Subestaciones .</t>
  </si>
  <si>
    <t>Correos , Formularios de visita.</t>
  </si>
  <si>
    <t>Mantener la disponibilidad de los serviciosde la comunicación de los radios moviles  y portátil de la Dirección de Distribución., a travez de los mantenimentos preventivos.</t>
  </si>
  <si>
    <t>Revisar los radios de comunicación y sus instalaciones (Antena, cable , programación del radio, fusibles, batería y conectores ) para mantener la comunicación con el Cor y las áreas de Distribución.</t>
  </si>
  <si>
    <t>Disponibilidad de los servicios de comunicación en las  radios móviles y portátiles  .</t>
  </si>
  <si>
    <t>Correos, Formularios de visita</t>
  </si>
  <si>
    <t xml:space="preserve">Dar soporte en temas de Seguridad de la Scada Edenorte </t>
  </si>
  <si>
    <t>1. Evaluar los puntos vulnerables a nivel de serguridad de la red, a nivel fisico y redundancias .</t>
  </si>
  <si>
    <t>Velar por la Seguridad del Sistema Scada</t>
  </si>
  <si>
    <t>Informe | Correos</t>
  </si>
  <si>
    <t>Jose Rolando Sanchez y Daniel Baez</t>
  </si>
  <si>
    <t>Asegurar la Estabilidad de la  Comunicación de la Red SCADA</t>
  </si>
  <si>
    <t>Realizar Respaldos a  los equipos de comunicacion SCADA</t>
  </si>
  <si>
    <t>Instalacion o Adecuación de Sub Estaciones (Depende de las solicitudes de Distribución)</t>
  </si>
  <si>
    <t>Configurar los equipos vía radio, módems o enlaces alámbricos instalados en la subestación y en lazar con el scada(Depende de las solicitudes de Distribución)</t>
  </si>
  <si>
    <t>Integrar Subestaciones al Sistema Scada. Automatización .</t>
  </si>
  <si>
    <t>Instalación de ITCs. (Depende de las solicitudes de Distribución)</t>
  </si>
  <si>
    <t>Integrar ITCs al Sistema Scada. Automatización .</t>
  </si>
  <si>
    <t>Evaluar los costos de Comunicación en la empresa .</t>
  </si>
  <si>
    <t xml:space="preserve">Realizar informes mensuales por centro de costo y enviar al area  de inteligencia de negocios . </t>
  </si>
  <si>
    <t>Evaluar los gastos de comunicación por centro de costo</t>
  </si>
  <si>
    <t>Tommy Gomez y Lesvituany</t>
  </si>
  <si>
    <t>Completar proceso de facturació</t>
  </si>
  <si>
    <t>1. Recibir las facturas de los ISP 2. Analizar, Organizar y darle entrada a las facturas en GEXTOR. 3. Gestionar la firma del Gerente de Telecomunicaciones. 4. Enviar la informacion a Facturación.</t>
  </si>
  <si>
    <t xml:space="preserve">Completar  el preoceso para gestionar el pago a tiempo a los ISP </t>
  </si>
  <si>
    <t>Creación del plan de abastecimiento del área con fines de gestionar la adquisición de materiales para la realización de los proyectos  en beneficio de nuestros clientes internos y externos.</t>
  </si>
  <si>
    <t>Manuel Enrique Bautista</t>
  </si>
  <si>
    <t>Elaboracion de normativas para la Gerencia de Telecomunicaciones</t>
  </si>
  <si>
    <t>Redactar las normas y procedimientos de los procesos críticos de la Gerencia de Telecomunicación, que conlleven al buen manejo y desarrollo de las operativas y proyectos, en base a las mejores prácticas de la industria de TI, basándose en marcos de referencia como ITIL y  COBIT 5</t>
  </si>
  <si>
    <t>P30-AVALUAR:Liquidación materiales vía App Supervisión</t>
  </si>
  <si>
    <t>Mejorar el app de supervisión para que permita liquidar materiales en CHM con miras al remplazo de las PDA</t>
  </si>
  <si>
    <t>GERENCIA TÉCNICA COMERCIAL</t>
  </si>
  <si>
    <t>P31-Desarrollo: Penalizaciones a brigadas vía CEB</t>
  </si>
  <si>
    <t>Modificar el CEB para poder aplicar penalizaciones.</t>
  </si>
  <si>
    <t>P32-Desarrollo: Web Storage para App de Supervisión</t>
  </si>
  <si>
    <t>Mejorar el sistema App de Supervisión con miras al remplazo de las PDA.</t>
  </si>
  <si>
    <t>P33-DESARROLLO: Automatización de procesos y herramientas operativa de lectura y distribución</t>
  </si>
  <si>
    <t>Automatizar los procesos de lectura y distribución para eficientizar nuestra operativa .</t>
  </si>
  <si>
    <t>P34-DESARROLLO: Generación del informe de cuadre de las caja comercial centralizada 2602 mediante la herramienta de Cobrus.</t>
  </si>
  <si>
    <t>Gestionar la automatización en la plataforma  "Cobrus" del proceso del análisis de cobros y remesas de la caja centralizada 2602 con miras a disminuir  el tiempo incurrido en la revisión y análisis de la caja centralizada</t>
  </si>
  <si>
    <t>P35-DESARROLLO: Inclusión de la caja 2602 al sistema Cobrus.</t>
  </si>
  <si>
    <t>GERENCIA DE VALIDACIÓN DE COBRANZAS</t>
  </si>
  <si>
    <t>P36- EVALUAR :Desarrollo herramienta de análisis mediciones y registros energía MT</t>
  </si>
  <si>
    <t>Desarrollo de una herramienta para extracción y verificación de medidas, así como la creación de curvas de carga y evolutivos de energía y potencia, además de la verificación de los valores de corriente y voltaje.</t>
  </si>
  <si>
    <t>GERENCIA DE ENERGÍA</t>
  </si>
  <si>
    <t>P37-DESARROLLO: Desarrollo herramienta de Balances</t>
  </si>
  <si>
    <t>Desarrollo de una herramienta el cálculo de balances energéticos por cada parte de le estructura de la red.</t>
  </si>
  <si>
    <t>P38- EVALUAR: Desarrollo Herramienta para evaluación calidad de servicio a los clientes</t>
  </si>
  <si>
    <t>Proyecto para crear una herramienta automatizada para que los clientes evaluen a los representantes de servicio de las Oficinas Comerciales para el reconocimiento Gente Brillante. Tambien puede aplicar para evaluación de clientes internos. Con esto eliminariamos la contratacion de una empresa externa para esa evaluación en 2022.</t>
  </si>
  <si>
    <t>P39-DESARROLLO: Software para automatizar toda la operativa de la gerencia de Transportación</t>
  </si>
  <si>
    <t>Gestión de combustible, flotilla y mantenimiento a través de un sistema informático.</t>
  </si>
  <si>
    <t>GERENCIA DE TRANSPORTACIÓN</t>
  </si>
  <si>
    <t>P40- DESARROLLO: Llevar un registro de Los Embargos</t>
  </si>
  <si>
    <t>GERENCIA DE TESORERÍA</t>
  </si>
  <si>
    <t>P41-DESARROLLO: Llevar un registro de Los Activos Fijos</t>
  </si>
  <si>
    <t>CALIDAD PLANIFICACIÓN  Y CONTROL DE GESTIÓN</t>
  </si>
  <si>
    <t>P42: MEJORAS: Mejorar al proceso de lectura industrial</t>
  </si>
  <si>
    <t>Implementar un cojunto de mejoras para eficientizar las lecturas industriales</t>
  </si>
  <si>
    <t>TELEMEDIDAS</t>
  </si>
  <si>
    <t>P43: MEJORAS: Mejorar al proceso de lectura Regular</t>
  </si>
  <si>
    <t>Implementar un cojunto de mejoras para eficientizar lel proceso de lectura regular.</t>
  </si>
  <si>
    <t>P44-COLABORACION TI :Creación de APP telemedidas para gestión de acciones en terreno.</t>
  </si>
  <si>
    <t>Desarrollar APP en la cual se manejen las acciones en terreno para el área de telemedidas.</t>
  </si>
  <si>
    <t xml:space="preserve">Colaboracion TI : Paquete de Mejoras SGD/SGS  </t>
  </si>
  <si>
    <t>Desarollar mejoras solicitadas por las distintas áreas con el fin de mejorar la operativa.</t>
  </si>
  <si>
    <t>Yenny Abreu</t>
  </si>
  <si>
    <t>INDRA</t>
  </si>
  <si>
    <t xml:space="preserve">Implementacion : Automatizacion Ordenes de lecturas Telecorte Medidores OTV y MV90 </t>
  </si>
  <si>
    <t>Implemetar mejora para autormatizarlas ordenes de lecturas Telecorte Medidores OTV y MV90.</t>
  </si>
  <si>
    <t>YENNY ABREU</t>
  </si>
  <si>
    <t xml:space="preserve">Desarrollo: Interfaz Para Aplicar Corte Y Reconexion </t>
  </si>
  <si>
    <t>APP grafica para que servicio tecnico pueda aplicar accion a casos con inconvenientes que no se resolvieron de manera automatica.</t>
  </si>
  <si>
    <t>DAVID MEDINA</t>
  </si>
  <si>
    <t>Implementacion: Calculos Circuitos  SIE</t>
  </si>
  <si>
    <t>Calculos para indicadores de la empresa respecto a los circuitos.</t>
  </si>
  <si>
    <t>EMMANUEL DILONE</t>
  </si>
  <si>
    <t>DIRECCIÓN DE DISTRIBUCIÓN</t>
  </si>
  <si>
    <t>Colaboracion: MIGRACION SGD-SGS ORACLE 12c</t>
  </si>
  <si>
    <t>Coordinar la migración SGD-SGS ORACLE 12c</t>
  </si>
  <si>
    <t>LUIS ARIEL</t>
  </si>
  <si>
    <t>P64-DESARROLLO : Mejoras a Sistema CHM</t>
  </si>
  <si>
    <t>Desarrollar e Implementar mejoras al sistema CHM (Control de Herramientas y Materiales) en base a las necesidades de la Empresa.</t>
  </si>
  <si>
    <t>LUIS ANTONIO GOMEZ SANCHEZ</t>
  </si>
  <si>
    <t>P62-COLABORACION TI : Creacion de enlace con la DGII y el sistema comercial para los RNC</t>
  </si>
  <si>
    <t>Recepcion, validacion y puesta en marcha de funcionalidad entre el SGC y la DGII respecto a los RNC de los clientes | En Colaboracion con INDRA</t>
  </si>
  <si>
    <t>ERICK MICHAEL SANTOS DIAZ</t>
  </si>
  <si>
    <t>P72-COLABORACION TI : Implementación Mejora Interfaz Telegestión</t>
  </si>
  <si>
    <t>Recepcion, validacion y puesta en marcha del Desarrollo para la Interfaz entre el SGC y la Tecnología TELEGESTION| En Colaboracion con INDRA</t>
  </si>
  <si>
    <t>P28-DESARROLLO : Mejoras a Sistema TMASTER</t>
  </si>
  <si>
    <t>Conjunto de mejoras a aplicar al sistema TMASTER de acuerdo a necesidades de lideres de usuarios | En Colaboracion con GERENCIA AUD. COMERC/TECNICA</t>
  </si>
  <si>
    <t>CHRISTINA FERMIN BEATO</t>
  </si>
  <si>
    <t>Carlos Polonia</t>
  </si>
  <si>
    <t>DIRECCION DE PLANIFICACION Y CONTROL DE GESTION</t>
  </si>
  <si>
    <t xml:space="preserve"> Previsto a Diciembre</t>
  </si>
  <si>
    <t>RESULTADOS MENSUALES</t>
  </si>
  <si>
    <t>Resultados 2021</t>
  </si>
  <si>
    <t>% Avance</t>
  </si>
  <si>
    <t>Poderado</t>
  </si>
  <si>
    <t>Observaciones</t>
  </si>
  <si>
    <t>% Ejecución del PE</t>
  </si>
  <si>
    <t>Impresiones y entregas de los POA´s definitivos de las gerencias.</t>
  </si>
  <si>
    <t>Hacer entrega a cada Gerente de los planes operativos impresos, con la finalidad de visualizar fisica y vista en planta el poa completo 2020.</t>
  </si>
  <si>
    <t>Porcentaje de avance</t>
  </si>
  <si>
    <t>Gerencia de Planificación y Presupuesto</t>
  </si>
  <si>
    <t>Pier Ariza</t>
  </si>
  <si>
    <t xml:space="preserve"> -</t>
  </si>
  <si>
    <t>Cumplimiento mensual plan operativo 2020.</t>
  </si>
  <si>
    <t>Reporte mensual individual sobre el resultado de la ejecución de las 13 direcciones, 1 gerencia de Edenorte y OAI. (Plataforma ejecución mensual, actividades desviadas y seguimiento a plan de acción).</t>
  </si>
  <si>
    <t>Correos, Reporte</t>
  </si>
  <si>
    <t>% Indicadores de Resultados Vs. Total de indicadores</t>
  </si>
  <si>
    <t>Cumplimiento mensual indicadores resultados  2020.</t>
  </si>
  <si>
    <t>One Page POA 2020 Report</t>
  </si>
  <si>
    <t>Reporte mensual resultados de los planes operativos y Edenorte</t>
  </si>
  <si>
    <t>Cumplimiento POA Integral 2020.</t>
  </si>
  <si>
    <t>Actividades de los planes operativos las poseen más de 1 área para su realización.</t>
  </si>
  <si>
    <t>Premiaciones semestrales ejecución POA 2do. semestre 2019 - Cierre.</t>
  </si>
  <si>
    <t>Cálculo premiación, certificados y fotografias.</t>
  </si>
  <si>
    <t>Cantidad de premiaciones</t>
  </si>
  <si>
    <t>Reuniones de seguimiento mensual AGG - Directores</t>
  </si>
  <si>
    <t>Reuniones mensual de seguimiento (En coordinación con el AGG se realizaran reuniones en las cuales los directores presentaran los resultados de sus planes, y se coordinarán temas de mayor envergadura para fines de realizar conjuntamente con la operativa)</t>
  </si>
  <si>
    <t>Presentación, convocatoria</t>
  </si>
  <si>
    <t>Elaboración del informe final de seguimiento al Plan Estratégico 2018-2020</t>
  </si>
  <si>
    <t>Realización de seguimiento a los  período 2018-2020, sobre la ejecución y cumplimiento del plan estratégico de acuerdo a los progresos de los planes de acciones anual.</t>
  </si>
  <si>
    <t>Cantidad de informe</t>
  </si>
  <si>
    <t>% Calidad de ejecución del Presupuesto</t>
  </si>
  <si>
    <t>Planificación 2021</t>
  </si>
  <si>
    <t>Desarrollo Plan Operativo y Presupuestal 2021.</t>
  </si>
  <si>
    <t>Realización del Presupuesto de Gastos, Inversión  e Inversiones no Ligado a Proyecto 2021.</t>
  </si>
  <si>
    <t>Analizar  los gastos ejecutados y presupuesto asignado 2020 para desarrollar el presupuesto 2021.</t>
  </si>
  <si>
    <t>Planilla general</t>
  </si>
  <si>
    <t>Socialización y envío de insumos para la planificación operativa 2021 (POA, PRESUPUESTOS).</t>
  </si>
  <si>
    <t>Archivos e informaciones para plasmar las actividades 2021.</t>
  </si>
  <si>
    <t>Convocatoria</t>
  </si>
  <si>
    <t>Desarrollo Plan Abastecimiento 2021.</t>
  </si>
  <si>
    <t>Coordinación elaboración plan de abastecimiento 2021.</t>
  </si>
  <si>
    <t>Encuentro con la áres para aclarar las informaciones establecidas para la elaboración del plan de abastecimiento</t>
  </si>
  <si>
    <t>Compilación del plan de abastecimiento 2021.</t>
  </si>
  <si>
    <t>Consolidar lodos los planes de abastecimiento de las áreas requierintes para la entrega a Compras.</t>
  </si>
  <si>
    <t>Carga Presupuestos Gastos, Inversión e Inversión no Ligado a Proyectos 2021</t>
  </si>
  <si>
    <t>Generación y entrega de informe para el sometimiento presupuestal 2021, para el Consejo Administrativo.</t>
  </si>
  <si>
    <t>Generación informe sometimiento presupuestal 2021 Consejo Administrativo.</t>
  </si>
  <si>
    <t>Emisión Plan Trabajo 2021</t>
  </si>
  <si>
    <t>Emisión de POA, Indicadores Resultados, Presupuesto Certificado y Plan de Abastecimiento 2021.</t>
  </si>
  <si>
    <t>Elaboración y emisión de comunicados acta certificación presupuestal 2021 (ejecución de las 13 direcciones, 1 gerencia, el Consejo Adm.  y AGG).</t>
  </si>
  <si>
    <t>Plan abastecimiento</t>
  </si>
  <si>
    <t>Carga Presupuestos Gastos, Inversión e Inversión no Ligado a Proyectos 2023</t>
  </si>
  <si>
    <t>Carga Presupuestos 2021 Gastos, Inversión e Inversión no Ligado a Proyectos  (carga en SAP, difusión comunicado sobre cargar).</t>
  </si>
  <si>
    <t>Calculo para el cuadre de los presupuestos a cargar por cuenta para el presupuesto 2021.</t>
  </si>
  <si>
    <t>Carga presupuesto</t>
  </si>
  <si>
    <t>Cumplimiento Asignación Presupuestaria 2020</t>
  </si>
  <si>
    <t xml:space="preserve">Seguimiento desde inicio de año a las cuentas de mayor relevancia o gastos excesivos fuera de su ciclo de consumo. </t>
  </si>
  <si>
    <t>Acta presupuestal</t>
  </si>
  <si>
    <t>Reporte de ejecución actividades del POA con presupuesto (Comercial, Comunicación Estratégica y Gestión Humana)</t>
  </si>
  <si>
    <t>N/A.</t>
  </si>
  <si>
    <t>Dar seguimiento al desarrollo y consumo presupuestal de estas actividades y emitir a las áreas sus resultados de ejecución. Por otra parte realizar un informe de las cuentas con mayores ejecuciones presupuestales.</t>
  </si>
  <si>
    <t>SAP</t>
  </si>
  <si>
    <t>Liberación de Solicitudes de Pedido - Atención de las solicitudes presupuestales en tiempo</t>
  </si>
  <si>
    <t>Liberación de solicitude s de pedido producto de los planes de abastecimiento y servicios a ser adquiridos en el 2021.</t>
  </si>
  <si>
    <t>Cantidad días</t>
  </si>
  <si>
    <t>Realización de Traslados - Atención de las solicitudes presupuestales</t>
  </si>
  <si>
    <t>Movimiento presupuestal entre cuenta de gastos y proyectos de inversión.</t>
  </si>
  <si>
    <t>Porciento de traslados realizados</t>
  </si>
  <si>
    <t>Elaboración de informes trimestral de la ejecución presupuestal de las áreas (Gastos, Inversión No Ligada a Proyectos e Inversión)</t>
  </si>
  <si>
    <t>Presentación Déficit Palacio (AGG - Presidente)</t>
  </si>
  <si>
    <t>Seguimiento al déficit mensual de Edenorte, con información adicional de los indicadores de gestión.</t>
  </si>
  <si>
    <t>Reporte Mensual DIGEPRES</t>
  </si>
  <si>
    <t>Resolución de las solicitudes realizadas del personal externo oportunamente y envío de los informes según corresponda.</t>
  </si>
  <si>
    <t>Reporte Ejecución Presupuestaria - OAI Portal</t>
  </si>
  <si>
    <t>Reporte presupuestal para carga en el portal digital.</t>
  </si>
  <si>
    <t>Correo, Presentación</t>
  </si>
  <si>
    <t>Matriz reporte de actividades - CDEEE.</t>
  </si>
  <si>
    <t>Mejora de Tiempos de Procesos / Reducción de Costos de Procesos</t>
  </si>
  <si>
    <t>Optimización y Mejora de Procesos</t>
  </si>
  <si>
    <r>
      <t xml:space="preserve">Optimización, simplificación y mejora de dos (2) procesos: 
1) Cambio de tarifa (continuar), 
</t>
    </r>
    <r>
      <rPr>
        <sz val="18"/>
        <rFont val="Arial Narrow"/>
        <family val="2"/>
      </rPr>
      <t>2) Activos Fijos</t>
    </r>
    <r>
      <rPr>
        <sz val="18"/>
        <color rgb="FFFFFF00"/>
        <rFont val="Arial Narrow"/>
        <family val="2"/>
      </rPr>
      <t>.</t>
    </r>
  </si>
  <si>
    <t>Realizar un diagnóstico inicial del proceso</t>
  </si>
  <si>
    <t>Mejorar procesos claves, que permitan la optimización de los
resultados, aplicando la metología  de simplificación de trámite para garantizar la eficiencia y eficacia de los procesos</t>
  </si>
  <si>
    <t>Diagnóstico inicial</t>
  </si>
  <si>
    <t>Diagnóstico Inicial</t>
  </si>
  <si>
    <t>Gerencia de Calidad y Procesos</t>
  </si>
  <si>
    <t>G, Abreu /C. Urbaez (equipo)</t>
  </si>
  <si>
    <t>DC Y DF</t>
  </si>
  <si>
    <t xml:space="preserve"> Preparar un modelo simplificado del proceso, realizando un análisis con todos los involucrados y establecer plan de acción.</t>
  </si>
  <si>
    <t>Cantidad de análisis</t>
  </si>
  <si>
    <t>Informe del análisis del proceso y/o plan de mejora</t>
  </si>
  <si>
    <t>DLOG, DF, DGH</t>
  </si>
  <si>
    <t xml:space="preserve">Seguimiento  o establecimiento de indicadores de procesos. </t>
  </si>
  <si>
    <t>Indicadores establecidos</t>
  </si>
  <si>
    <t>E. Cabrera / L. Persia (equipo)</t>
  </si>
  <si>
    <t>Gerencia de Control de Gestión y DTI</t>
  </si>
  <si>
    <t>Seguimiento al cumplimiento  del proyecto y del plan de acción de mejora.</t>
  </si>
  <si>
    <t>Informe final o correo de avance</t>
  </si>
  <si>
    <t>Correo / listados de asistencia, minutas, fotos de visita al campo para seguimiento</t>
  </si>
  <si>
    <t>DGCA</t>
  </si>
  <si>
    <t>Actualizacion y Creaccion de Documentos para los proyectos de mejora</t>
  </si>
  <si>
    <t>Dar Mantenimiento a las Documentaciones</t>
  </si>
  <si>
    <t>Crear y actualizar documentos según requerimientos recibidos</t>
  </si>
  <si>
    <t>Porciento de documentos estandarizados</t>
  </si>
  <si>
    <t>Documentos Aprobados</t>
  </si>
  <si>
    <t>G. Abreu/ E. Cabrera/ C. Urbaez/ L.Persia</t>
  </si>
  <si>
    <r>
      <t>Identificar los procesos de la</t>
    </r>
    <r>
      <rPr>
        <sz val="18"/>
        <color rgb="FFFFFF00"/>
        <rFont val="Arial Narrow"/>
        <family val="2"/>
      </rPr>
      <t xml:space="preserve"> </t>
    </r>
    <r>
      <rPr>
        <sz val="18"/>
        <rFont val="Arial Narrow"/>
        <family val="2"/>
      </rPr>
      <t>DGCA</t>
    </r>
  </si>
  <si>
    <t>Levantar el proceso y sub-procesos de la Dirección de Grandes Clientes y Ayuntamientos</t>
  </si>
  <si>
    <t>Identificar los procesos, crear o actualizar  los documentos necesarios.</t>
  </si>
  <si>
    <t>Porciento de Planilla Sipoc Completada</t>
  </si>
  <si>
    <t>Planilla Sipoc completada</t>
  </si>
  <si>
    <t>E. Cabrera/ C. Urbaez (equipo)</t>
  </si>
  <si>
    <t xml:space="preserve">Análizar la documentación requerida. </t>
  </si>
  <si>
    <t>Matriz de los documentos perteneciente cada sub-proceso</t>
  </si>
  <si>
    <t>Matriz de los documentos perteneciente a cada sub-proceso</t>
  </si>
  <si>
    <t>Estandarizar documentos, codificar los formularios, planilla internas y externas.</t>
  </si>
  <si>
    <t>Porciento de cantidad de documentos estandarizados</t>
  </si>
  <si>
    <t>Documentos Estandarizados</t>
  </si>
  <si>
    <t>Acceso a los documentos de la Dirección de Grandes Clientes y Ayuntamientos</t>
  </si>
  <si>
    <t>Realizar levantamiento de información sobre el acceso que tienen los colaboradores de la DGCA a la documentación</t>
  </si>
  <si>
    <t>Realizar un análisis de acceso y control de la documentacion de acuerdo a lo que establece la Norma ISO 9001.</t>
  </si>
  <si>
    <t>Porcentaje de avance del levantamiento de información del acceso a la documentación.</t>
  </si>
  <si>
    <t>El listado de colaboradores con acceso a la documentación  o el Plan de Acción</t>
  </si>
  <si>
    <t>Comunicación para incentivar el acceso a la documentación.</t>
  </si>
  <si>
    <t>Cantidad de comunicaciones enviadas</t>
  </si>
  <si>
    <t>Comunicaciones  remitidas</t>
  </si>
  <si>
    <t xml:space="preserve">Presentar a los Gerentes y Coordinadores de "Grandes Clientes y Ayuntamientos" la metodología del uso y acceso de la documentación </t>
  </si>
  <si>
    <t>Control de aisistencia</t>
  </si>
  <si>
    <t>Realizar verificación al 15%  de los colaboradores de la Dirección de "Grandes Clientes y Ayuntamientos",  sobre el uso del Share Point y/o acceso a los documentos y/o conocimiento de las normas que impactan su puesto.</t>
  </si>
  <si>
    <t>Auditorías o evaluación realizada</t>
  </si>
  <si>
    <t>Planilla de control de auditorias y/o la evaluación realizada</t>
  </si>
  <si>
    <t xml:space="preserve">Continudidad a Proyectos a Trabajar de LEAN Service </t>
  </si>
  <si>
    <t>Recolectar data para crear A3  de Kaizenes</t>
  </si>
  <si>
    <t>Dar seguimiento a la mejora de los proyectos Lean Realicados.</t>
  </si>
  <si>
    <t>Data recolectada</t>
  </si>
  <si>
    <t>G. Abreu / L. Persia</t>
  </si>
  <si>
    <t>DLOG (Almacén, SSGG, Compras)</t>
  </si>
  <si>
    <t>Completar A3 de Kaizenes</t>
  </si>
  <si>
    <t xml:space="preserve">Planilla A3 </t>
  </si>
  <si>
    <t>Planilla A3 con Kaizenes creados</t>
  </si>
  <si>
    <t>Seguimiento a plan de acción establecido y  resultados de A3.</t>
  </si>
  <si>
    <t>Plan de acción y/o resultados de A3</t>
  </si>
  <si>
    <t>Plan de acción A3 y/o estatus</t>
  </si>
  <si>
    <t>Cultura LEAN</t>
  </si>
  <si>
    <t>Crear equipo Lean para dar seguimiento a proyectos en las áreas.</t>
  </si>
  <si>
    <t>Pormover una cultura para reducir desperdicios en los procesos de Almacén, Compras y Servicios Generales</t>
  </si>
  <si>
    <t>Equipo creado</t>
  </si>
  <si>
    <t>Listado miembros equipo Lean</t>
  </si>
  <si>
    <t>Taller sobre LEAN Service para los colaboradores de las áreas donde se está implemtando LEAN.</t>
  </si>
  <si>
    <t>Equipo capacitado</t>
  </si>
  <si>
    <t>Listado de asistencia de la capacitación</t>
  </si>
  <si>
    <t>Enviar comunicación sobre avances de LEAN</t>
  </si>
  <si>
    <t>Comunicación</t>
  </si>
  <si>
    <t>Comunicación enviado</t>
  </si>
  <si>
    <t>Estandarizar (documentos, codificar los formulario, planillas internas, externas, fotos, entre otros).</t>
  </si>
  <si>
    <t>Estandares creados</t>
  </si>
  <si>
    <t xml:space="preserve">Documentos estandarizados </t>
  </si>
  <si>
    <t>Realizar Kaizen</t>
  </si>
  <si>
    <t>Hacer una mejora en el área de almacén</t>
  </si>
  <si>
    <t>Informe de Gestión Proyecto Lean</t>
  </si>
  <si>
    <t>Presentar todos los resultados de los proyectos Lean</t>
  </si>
  <si>
    <t>Mejora de Tiempos de Procesos / Reducción de Costos de Proceso</t>
  </si>
  <si>
    <t>Actualización y Creacción de Documentos para diferentes Áreas</t>
  </si>
  <si>
    <t>Dar Mantenimiento a las documentaciones</t>
  </si>
  <si>
    <t xml:space="preserve">Todas las áreas </t>
  </si>
  <si>
    <t>Mejora de Tiempos de Procesos</t>
  </si>
  <si>
    <t>Seguimiento a Programa Soy Calidad versión de la 1ra. a la 4ta.</t>
  </si>
  <si>
    <t>Seguimiento programas anteriores (1 al 4)</t>
  </si>
  <si>
    <t>Dar seguimiento a los modulos anteriores de acuerdo a lo establecido en la metodologia de Soy Calidad.</t>
  </si>
  <si>
    <t>Es un programa  que tiene el fin de incentivar una cultura de calidad y mejora continua en la organización, mediante la capacitación en herramientas de calidad.  Para obtener la certificación debe completarse entregables asignados por módulo.</t>
  </si>
  <si>
    <t>Informe seguimiento/correos</t>
  </si>
  <si>
    <t>Informes de seguimiento</t>
  </si>
  <si>
    <t>Gerencia de Calidad y procesos</t>
  </si>
  <si>
    <t xml:space="preserve">Saul Medina </t>
  </si>
  <si>
    <t>Realizar encuentros con el personal participante de programas anteriores</t>
  </si>
  <si>
    <t>Correo enviado con el Plan de acción.</t>
  </si>
  <si>
    <t>Todas las áreas</t>
  </si>
  <si>
    <t xml:space="preserve">Presentación del programa </t>
  </si>
  <si>
    <t xml:space="preserve">Presentación elaborada </t>
  </si>
  <si>
    <t xml:space="preserve">Difundir el programa Soy Calidad </t>
  </si>
  <si>
    <t xml:space="preserve">Control de asistencia y/o comunicados, correos </t>
  </si>
  <si>
    <t>Coordinar con la Gerencia de Capacitación y Desarrollo la logística del próximo programa</t>
  </si>
  <si>
    <t>Correo de validación</t>
  </si>
  <si>
    <t xml:space="preserve">Correo de validación </t>
  </si>
  <si>
    <t xml:space="preserve">% Cumplimiento Carta Compromiso (Binario) </t>
  </si>
  <si>
    <t>Carta Compromiso</t>
  </si>
  <si>
    <t xml:space="preserve">Re-certificación </t>
  </si>
  <si>
    <t xml:space="preserve">Seguimiento a los compromisos de mejora. </t>
  </si>
  <si>
    <t>Logro de la Recertificación de la carta compromiso</t>
  </si>
  <si>
    <t>Seguimiento</t>
  </si>
  <si>
    <t xml:space="preserve">Informe de seguimiento </t>
  </si>
  <si>
    <t>DC, DGC</t>
  </si>
  <si>
    <t>Someter borrador final de la Carta Compromiso Edenorte al MAP</t>
  </si>
  <si>
    <t>Dar seguimiento si se están cumpliendo los indicadores establecidos</t>
  </si>
  <si>
    <t>Dar seguimiento a indicadores establecidos en la Carta Compromiso al Ciudadano.</t>
  </si>
  <si>
    <t xml:space="preserve">Asegurar el uso eficiente de la carta compromiso </t>
  </si>
  <si>
    <t xml:space="preserve">Seguimiento </t>
  </si>
  <si>
    <t>Correo/indicadores levantados del mes anterior.</t>
  </si>
  <si>
    <t>DC/DCE/OAI/DSGGS</t>
  </si>
  <si>
    <t>Promover el uso y acceso a la Carta Compromiso</t>
  </si>
  <si>
    <t>Comunicación sobre la disponibilidad de la Carta Compromiso al Ciudadano en la pagina web en redes sociales e intranet.</t>
  </si>
  <si>
    <t xml:space="preserve">Comunicado </t>
  </si>
  <si>
    <t xml:space="preserve">Comunicado emitido </t>
  </si>
  <si>
    <t>DGH</t>
  </si>
  <si>
    <t xml:space="preserve">Evaluación de la disponibilidad de la Carta compromiso </t>
  </si>
  <si>
    <t>Informe remitido</t>
  </si>
  <si>
    <t>Comercial/DD</t>
  </si>
  <si>
    <t xml:space="preserve"> Evaluación anual</t>
  </si>
  <si>
    <t>Solicitar la información para evaluación anual del cumplimiento de la carta compromiso</t>
  </si>
  <si>
    <t xml:space="preserve">Correo </t>
  </si>
  <si>
    <t>Correos con evidencias</t>
  </si>
  <si>
    <t xml:space="preserve">Seguimiento Benchmarking para la empresa </t>
  </si>
  <si>
    <t>Fomentar las buenas prácticas de otras áreas (internas o externas)</t>
  </si>
  <si>
    <t>Elección y contacto de la empresa a visitar</t>
  </si>
  <si>
    <t>Garantizar que se estandarice y promueve una cultura de benchmarking para toda la organización.</t>
  </si>
  <si>
    <t xml:space="preserve">Correos de aprobación de las áreas a visitar </t>
  </si>
  <si>
    <t xml:space="preserve">Correo de autorización de visita, cuestionario </t>
  </si>
  <si>
    <t>Giovanna Luciano</t>
  </si>
  <si>
    <t>Realizar visita al área definida</t>
  </si>
  <si>
    <t>Visita realizada</t>
  </si>
  <si>
    <t xml:space="preserve">Fotos, Control de asistencia, Informe del plan de acción, entre otros </t>
  </si>
  <si>
    <t>Informe del status de las pácticas implementadas y plan de acción de implementación</t>
  </si>
  <si>
    <t xml:space="preserve">Informe de hallazgos </t>
  </si>
  <si>
    <t>Informe y plan de acción</t>
  </si>
  <si>
    <t>Gobierno Electrónico</t>
  </si>
  <si>
    <t>Seguimiento a actividades para la renovación Nortic A2 (Norma para el desarrollo y Gestión de los medios Web del estado dominicano)</t>
  </si>
  <si>
    <t xml:space="preserve">Presentación de la Norma A2 a la Dirección de comunicación estratégica. </t>
  </si>
  <si>
    <t>Estandarizar las normas de teconologia a las directrices de la OPTIC.</t>
  </si>
  <si>
    <t xml:space="preserve">Listado de asistencia, cronograma de actividades. </t>
  </si>
  <si>
    <t xml:space="preserve">Yudelkis Santos </t>
  </si>
  <si>
    <t>DCE, DTI</t>
  </si>
  <si>
    <t>Seguimiento a la actualización de las informaciones incluidas en el portal web y sub-portal de transparencia</t>
  </si>
  <si>
    <t>Inclusión data en plataforma gobierno electrónico</t>
  </si>
  <si>
    <t>Correo/pantalla de plataforma</t>
  </si>
  <si>
    <t>Someter evidencia de la renovación  de los Datos A2</t>
  </si>
  <si>
    <t xml:space="preserve">Reporte de sometimiento de evidencia en la plataforma  </t>
  </si>
  <si>
    <t xml:space="preserve">Correos o calificación </t>
  </si>
  <si>
    <t>Seguimiento al cumplimiento de los estándares de la Nortic E1 en Edenorte (Norma para la gestión de las redes sociales en los organismos gubernamentales)</t>
  </si>
  <si>
    <t xml:space="preserve">Dar seguimiento al cumplimietno de las actividades establecidos en la norma </t>
  </si>
  <si>
    <t xml:space="preserve">DCE </t>
  </si>
  <si>
    <t xml:space="preserve">Seguimiento a las actividades de certificación de la Norma Nortic A5 sobre prestación y automatización de los servicios públicos del estado dominicano. </t>
  </si>
  <si>
    <t xml:space="preserve">Seguimiento a las actividades planificadas en el Cigetic para certificación de la Norma Nortic A5 sobre prestación y automatización de los servicios públicos del estado dominicano. </t>
  </si>
  <si>
    <t>Informes y/o correos</t>
  </si>
  <si>
    <t>DT, DC, DCE</t>
  </si>
  <si>
    <t xml:space="preserve">Seguimiento a la simplificación de Trámites de los servicios del catálogo. </t>
  </si>
  <si>
    <t>DC, DTI</t>
  </si>
  <si>
    <t xml:space="preserve"> Publicar Catálogo de servicios de Edenorte en el Portal Web  </t>
  </si>
  <si>
    <t xml:space="preserve">Portal Web actualizado </t>
  </si>
  <si>
    <t xml:space="preserve">Catálogo actualizado en el portal Web Edenorte </t>
  </si>
  <si>
    <t>TI, DC, DD, DRP</t>
  </si>
  <si>
    <t xml:space="preserve">Seguimiento a la actualización de IVR corporativo. </t>
  </si>
  <si>
    <t xml:space="preserve">Correo y/o IVR actualizado </t>
  </si>
  <si>
    <t xml:space="preserve">Correo de seguimiento y/o minuta de reunión </t>
  </si>
  <si>
    <t>TI, DCE, DGH</t>
  </si>
  <si>
    <t xml:space="preserve">Promoción de las certificaciones de Edenorte y los canales de comunicación </t>
  </si>
  <si>
    <t>Seguimiento a la difunción de comunicación sobre el uso de la linea 311</t>
  </si>
  <si>
    <t>Correo y/o Publicación (Redes, intranet, etc).</t>
  </si>
  <si>
    <t>DCE, OAI, DGH</t>
  </si>
  <si>
    <t xml:space="preserve">Seguimiento a la promoción y publicación de contenido en foro de Edenorte </t>
  </si>
  <si>
    <t>Correo, Publicación (Redes, intranet, etc) y/o actualización del foro.</t>
  </si>
  <si>
    <t>Promoción Certificación (A2, E1, A3, A4)</t>
  </si>
  <si>
    <t>DCE, DGH</t>
  </si>
  <si>
    <t>Difundir comunicación sobre el uso de la linea *462 de atención gratuita al ciudadano</t>
  </si>
  <si>
    <t>Evaluación General anual sobre uso de las Tic y Gobierno Electrónico</t>
  </si>
  <si>
    <t xml:space="preserve">Levantamiento de información para la evaluación. </t>
  </si>
  <si>
    <t>Correo de aprobación de la Optic</t>
  </si>
  <si>
    <t xml:space="preserve">Estadistica recolectada </t>
  </si>
  <si>
    <t>% Cumplimiento Carta Compromiso (Binario</t>
  </si>
  <si>
    <t>Establecimiento planes de acción encuestas de satisfacción</t>
  </si>
  <si>
    <t>Analizar datos de las encuestas recibidas y remitir a involucrados el  plan de acción para que completen los mismos.</t>
  </si>
  <si>
    <t>Revisar la encuestas recibidas con fines de identificar los puntos que están por debajo a lo establecido de acuerdo a la Norma de Buzón de Sugerencias y  enviar a las áreas relacionadas los planes de acción para que completen los mismos.</t>
  </si>
  <si>
    <t>Garantizar que se mejore los % de las encuestas que están por debajo de los rangos estableciendo el plan de acción correctivo.</t>
  </si>
  <si>
    <t>Reducción de ingresos por clientes que deciden utilizar fuentes de energía alternativa.</t>
  </si>
  <si>
    <t>A requerimiento</t>
  </si>
  <si>
    <t>Correo de encuesta/plan accion remitidos</t>
  </si>
  <si>
    <t>Comercial</t>
  </si>
  <si>
    <t>Realizar validación/inspección de los resultados obtenidos y/o efectividad acciones aplicadas.</t>
  </si>
  <si>
    <t>Solicitar a las áreas evidencias de cumplimiento/resultados y constatar que se obtuvieron los resultados esperados.</t>
  </si>
  <si>
    <t>Informe o correo remitido</t>
  </si>
  <si>
    <t xml:space="preserve">Informes de auditoria </t>
  </si>
  <si>
    <t xml:space="preserve">Seguimiento a solicitudes de documentación producto de los informes de auditoria interna </t>
  </si>
  <si>
    <t xml:space="preserve">Remitir informe del estatus de los informes de auditoria recibidos. </t>
  </si>
  <si>
    <t>Elaborar informe con los avances del estatus de los informes de auditoria.</t>
  </si>
  <si>
    <t>Correo de informe enviado</t>
  </si>
  <si>
    <t xml:space="preserve">Incentivar una Cultura de calidad </t>
  </si>
  <si>
    <t xml:space="preserve">Comunicar cultura de calidad </t>
  </si>
  <si>
    <t xml:space="preserve">Difundir comunicaciones sobre temas de la Guia Soy Excelencia  </t>
  </si>
  <si>
    <t xml:space="preserve">Es un programa que tiene como objetivo incentivar el uso de herramientas de mejora con bases en la Guia de calidad y excelencia  </t>
  </si>
  <si>
    <t>Comunicados</t>
  </si>
  <si>
    <t>Comunicados remitidos</t>
  </si>
  <si>
    <t>RD$50,000.00</t>
  </si>
  <si>
    <t xml:space="preserve">Elaborar formato de encuesta  para evaluación de la guia </t>
  </si>
  <si>
    <t xml:space="preserve">Formato encuesta terminada </t>
  </si>
  <si>
    <t xml:space="preserve">Evaluar conocimiento de los temas desarrollados por dirección </t>
  </si>
  <si>
    <t>Cantidad monitoreos, encuestas o visitas realizadas</t>
  </si>
  <si>
    <t xml:space="preserve">Realizar reconocimiento  </t>
  </si>
  <si>
    <t xml:space="preserve">Evaluar resultados de las encuestas </t>
  </si>
  <si>
    <t>Informe Gestión cultura</t>
  </si>
  <si>
    <t xml:space="preserve">Informe de resultados de conocimiento </t>
  </si>
  <si>
    <t>Elaboración informes mensuales de gestión preestablecidos</t>
  </si>
  <si>
    <t xml:space="preserve">Emisión informes mensuales programados </t>
  </si>
  <si>
    <t>Elaborar y emitir los informes mensuales programados en los plazos prestablecidos con la calidad</t>
  </si>
  <si>
    <t>% Informes emitidos en plazo</t>
  </si>
  <si>
    <t>Gerencia Control de Gestión</t>
  </si>
  <si>
    <t>Rosa Amelia Reyes, Juan Guillén, Michael Jay Núñez, Tatiana Montilla</t>
  </si>
  <si>
    <t xml:space="preserve">• Formulario CDEEE (Final)
• Formulario CDEEE (Preliminar)
• Indicadores Adelantados al día 31
• One Page Report
• Presentación del Palacio
• Presentación Directores
• Publicación Indicadores de Gestión
• Informe Cambio de Tarifas 
• Informe Nuevos Suministros Menores a 10KVA
• Ranking Nuevos Suministros  
• Ranking Eficiencia Resolución Reconexiones
• Informes de Reclamaciones 
• Informes de Reclamaciones  CDEEE
• Ranking Reclamaciones
• Informe Unidades Sectoriales Negocio
• Sistema de Turnos
• Fononorte
• Comunicado Incentivo
• Datos Estadísticos
• Ranking Industriales 
• Informes CUEDES
</t>
  </si>
  <si>
    <t>Divulgación informes desarrollados</t>
  </si>
  <si>
    <t xml:space="preserve">Realizar mejoras a los informes programados para garantizar la comprensión de los mismos y su facilidad de uso </t>
  </si>
  <si>
    <t>% informes rediseñados</t>
  </si>
  <si>
    <r>
      <t xml:space="preserve">• </t>
    </r>
    <r>
      <rPr>
        <b/>
        <sz val="18"/>
        <color theme="1"/>
        <rFont val="Arial Narrow"/>
        <family val="2"/>
      </rPr>
      <t xml:space="preserve">Febrero: 
- </t>
    </r>
    <r>
      <rPr>
        <sz val="18"/>
        <color theme="1"/>
        <rFont val="Arial Narrow"/>
        <family val="2"/>
      </rPr>
      <t xml:space="preserve">Cliente Ideal / Costoso
- Gasto / Ingreso
-  Almacén.
• </t>
    </r>
    <r>
      <rPr>
        <b/>
        <sz val="18"/>
        <color theme="1"/>
        <rFont val="Arial Narrow"/>
        <family val="2"/>
      </rPr>
      <t>Marzo:</t>
    </r>
    <r>
      <rPr>
        <sz val="18"/>
        <color theme="1"/>
        <rFont val="Arial Narrow"/>
        <family val="2"/>
      </rPr>
      <t xml:space="preserve"> 
- Reincidencia de O/S
- Volumen de actividades agentes comerciales
- Cobros por agentes comerciales</t>
    </r>
  </si>
  <si>
    <t>Automatización Informes programados</t>
  </si>
  <si>
    <t>Automatizar informes programados para garantizar su fácil elaboracion y mitigar los errores manuales. Esto a traves de la digitalización y ajustes de la estructura. Disponer de data antigua, desde el 2000</t>
  </si>
  <si>
    <t>Cantidad informes automatizados</t>
  </si>
  <si>
    <r>
      <rPr>
        <b/>
        <sz val="18"/>
        <color theme="1"/>
        <rFont val="Arial Narrow"/>
        <family val="2"/>
      </rPr>
      <t>• Enero</t>
    </r>
    <r>
      <rPr>
        <sz val="18"/>
        <color theme="1"/>
        <rFont val="Arial Narrow"/>
        <family val="2"/>
      </rPr>
      <t xml:space="preserve">
- Finalizar la estructura de tablas del esquema Comercial y Pérdidas
- Aplicar procedimientos almacenados y Triggers
</t>
    </r>
    <r>
      <rPr>
        <b/>
        <sz val="18"/>
        <color theme="1"/>
        <rFont val="Arial Narrow"/>
        <family val="2"/>
      </rPr>
      <t>• Febrero</t>
    </r>
    <r>
      <rPr>
        <sz val="18"/>
        <color theme="1"/>
        <rFont val="Arial Narrow"/>
        <family val="2"/>
      </rPr>
      <t xml:space="preserve">
- Inserción de datos históricos disponibles
- Creación de modelos (trasformaciones, querys) para alimentar la base de datos nueva para la inserción de datos actuales
</t>
    </r>
    <r>
      <rPr>
        <b/>
        <sz val="18"/>
        <color theme="1"/>
        <rFont val="Arial Narrow"/>
        <family val="2"/>
      </rPr>
      <t>• Marzo</t>
    </r>
    <r>
      <rPr>
        <sz val="18"/>
        <color theme="1"/>
        <rFont val="Arial Narrow"/>
        <family val="2"/>
      </rPr>
      <t xml:space="preserve">
- Creación de modelos (trasformaciones, querys) para alimentar la base de datos nueva para la inserción de datos actuales
</t>
    </r>
    <r>
      <rPr>
        <b/>
        <sz val="18"/>
        <color theme="1"/>
        <rFont val="Arial Narrow"/>
        <family val="2"/>
      </rPr>
      <t>• Abril</t>
    </r>
    <r>
      <rPr>
        <sz val="18"/>
        <color theme="1"/>
        <rFont val="Arial Narrow"/>
        <family val="2"/>
      </rPr>
      <t xml:space="preserve">
- Reestructuración y creación de Informes
</t>
    </r>
    <r>
      <rPr>
        <b/>
        <sz val="18"/>
        <color theme="1"/>
        <rFont val="Arial Narrow"/>
        <family val="2"/>
      </rPr>
      <t>• Mayo</t>
    </r>
    <r>
      <rPr>
        <sz val="18"/>
        <color theme="1"/>
        <rFont val="Arial Narrow"/>
        <family val="2"/>
      </rPr>
      <t xml:space="preserve">
- Reestructuración y creación de Informes
- Migración por esquemas
</t>
    </r>
    <r>
      <rPr>
        <b/>
        <sz val="18"/>
        <color theme="1"/>
        <rFont val="Arial Narrow"/>
        <family val="2"/>
      </rPr>
      <t>• Junio</t>
    </r>
    <r>
      <rPr>
        <sz val="18"/>
        <color theme="1"/>
        <rFont val="Arial Narrow"/>
        <family val="2"/>
      </rPr>
      <t xml:space="preserve">
-Pendientes 
-Pase a productivo</t>
    </r>
  </si>
  <si>
    <t>Elaboración nuevos informes</t>
  </si>
  <si>
    <t xml:space="preserve">Elaboración de nuevos informes para la toma de desiciones </t>
  </si>
  <si>
    <r>
      <rPr>
        <b/>
        <sz val="18"/>
        <color theme="1"/>
        <rFont val="Arial Narrow"/>
        <family val="2"/>
      </rPr>
      <t xml:space="preserve">Abril: </t>
    </r>
    <r>
      <rPr>
        <sz val="18"/>
        <color theme="1"/>
        <rFont val="Arial Narrow"/>
        <family val="2"/>
      </rPr>
      <t xml:space="preserve">
- Resultados por circuitos
- Clientes en conexión directa
- Medición Meta
</t>
    </r>
    <r>
      <rPr>
        <b/>
        <sz val="18"/>
        <color theme="1"/>
        <rFont val="Arial Narrow"/>
        <family val="2"/>
      </rPr>
      <t>Mayo:</t>
    </r>
    <r>
      <rPr>
        <sz val="18"/>
        <color theme="1"/>
        <rFont val="Arial Narrow"/>
        <family val="2"/>
      </rPr>
      <t xml:space="preserve"> 
- Deuda  - Cobros abogados sectores
- Clientes 24 horas
</t>
    </r>
    <r>
      <rPr>
        <b/>
        <sz val="18"/>
        <color theme="1"/>
        <rFont val="Arial Narrow"/>
        <family val="2"/>
      </rPr>
      <t>Junio:</t>
    </r>
    <r>
      <rPr>
        <sz val="18"/>
        <color theme="1"/>
        <rFont val="Arial Narrow"/>
        <family val="2"/>
      </rPr>
      <t xml:space="preserve"> 
- Alumbrado público
- Reclamaciones Edenorte
</t>
    </r>
    <r>
      <rPr>
        <b/>
        <sz val="18"/>
        <color theme="1"/>
        <rFont val="Arial Narrow"/>
        <family val="2"/>
      </rPr>
      <t/>
    </r>
  </si>
  <si>
    <t xml:space="preserve">Carga informaciones en el portal transparencia </t>
  </si>
  <si>
    <t>Cargar Memoria Rendición de cuentas en el Portal</t>
  </si>
  <si>
    <t>Cargar en el portal de transparencia la memoria de rendición de cuentas de la empresa desarrollada para la presidencia del año 2019</t>
  </si>
  <si>
    <t>Memoria cargada</t>
  </si>
  <si>
    <t>Documento Memoria, Correo, portal transparencia actualizado</t>
  </si>
  <si>
    <t>Elaborar informe estadísticas institucionales</t>
  </si>
  <si>
    <t xml:space="preserve">Elaborar y subir al portal de trasnparencia el informe estadísticas institucionales </t>
  </si>
  <si>
    <t>Informe estadisticas institucionales cargadas</t>
  </si>
  <si>
    <t>Informe, Correo, portal transparencia actualizado</t>
  </si>
  <si>
    <t>Elaboración Memoria Rendición de Cuentas - Presidencia</t>
  </si>
  <si>
    <t>Elaborar memoria rendicion de cuentas</t>
  </si>
  <si>
    <t>Elaborar la memoria de rendición de cuentas anual de la empresa solicitada por la presidencia considerando las especificaciones indicadas por CDEEE</t>
  </si>
  <si>
    <t>Memoria Elaborada</t>
  </si>
  <si>
    <t>Documento Memoria, Correo</t>
  </si>
  <si>
    <t>Elaborar memoria Portal de Transparencia</t>
  </si>
  <si>
    <t>Adaptar la memoria de rendición de cuentas de la empresa desarrollada para la presidencia del año 2019, con informaciones empresa adicionales, para colgar en el portal</t>
  </si>
  <si>
    <t>Elaboración Memoria Gestión 2020-2021</t>
  </si>
  <si>
    <t>Levantamiento de las informaciones</t>
  </si>
  <si>
    <t>Realizar el levantamiento de las informaciones con todas las areas involucradas para la elaboración de la memoria de gestión</t>
  </si>
  <si>
    <t>Porcentaje Informaciones levantadas</t>
  </si>
  <si>
    <t>Desarrollo memoria</t>
  </si>
  <si>
    <t>Elaboración de la Memoria abarcando periodo agosto 2020 hasta agosto 2021 proyectado</t>
  </si>
  <si>
    <t>% Memoria elaborada</t>
  </si>
  <si>
    <t>Diagramación, impresión y entrega</t>
  </si>
  <si>
    <t>Coordinar la diagramación de la memoria con Comunicación Estratégica, la impresión con Gestión Administrativa y hacer posterior entrega</t>
  </si>
  <si>
    <t>% Memoria lista</t>
  </si>
  <si>
    <t>Planificación metas Indicadores 2021-2022</t>
  </si>
  <si>
    <t>Metas definitivas 2021</t>
  </si>
  <si>
    <t>Realizar cierre definitivo año 2020 y proyectar metas 2021</t>
  </si>
  <si>
    <t>Metas elaboradas</t>
  </si>
  <si>
    <t>Informes, Correos</t>
  </si>
  <si>
    <t>Levantamiento de informaciones metas 2022</t>
  </si>
  <si>
    <t>Relizar el levantamiento de las informaciones requeridas para la  proyección. Proyectos y premisas</t>
  </si>
  <si>
    <t>% información disponible</t>
  </si>
  <si>
    <t>Elaboración de proyecciones 2022</t>
  </si>
  <si>
    <t>Elaboración de metas 2022</t>
  </si>
  <si>
    <t>% Metas elaboradas</t>
  </si>
  <si>
    <t>Informe, Correos</t>
  </si>
  <si>
    <t>Desarrollo y seguimiento BSC - Indicadores de Resultados</t>
  </si>
  <si>
    <t>Creación BSC en Power BI</t>
  </si>
  <si>
    <t xml:space="preserve">Crear en Power BI el BSC - Indicadores de Resultados </t>
  </si>
  <si>
    <t>Herramienta disponible</t>
  </si>
  <si>
    <t>Medición y seguimiento BSC</t>
  </si>
  <si>
    <t>Monitoreo del BSC para crear alertas y generar toma de desiciones</t>
  </si>
  <si>
    <t>BSC al día</t>
  </si>
  <si>
    <t>Gestión Resultados Incentivos</t>
  </si>
  <si>
    <t>Informe Lineamientos y Objetivos 2021</t>
  </si>
  <si>
    <t xml:space="preserve">Realizar informe de incentivo 2021 con los lieamientos y los objetivos esperados </t>
  </si>
  <si>
    <t>Informe elaborado</t>
  </si>
  <si>
    <t>Informe Avance Resultados Incentivos</t>
  </si>
  <si>
    <t xml:space="preserve">Desarollar y publicar informe avances de los resultados de incentivo </t>
  </si>
  <si>
    <t>Informe Resultados Incentivos</t>
  </si>
  <si>
    <t>Desarollar y publicar informe resultados de incentivo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</si>
</sst>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F800]dddd\,\ mmmm\ dd\,\ yyyy"/>
    <numFmt numFmtId="165" formatCode="_(* #,##0_);_(* \(#,##0\);_(* &quot;-&quot;??_);_(@_)"/>
    <numFmt numFmtId="166" formatCode="0.0%"/>
    <numFmt numFmtId="167" formatCode="#,##0.0"/>
    <numFmt numFmtId="168" formatCode="0.0"/>
    <numFmt numFmtId="169" formatCode="#,##0;[Red]#,##0"/>
    <numFmt numFmtId="170" formatCode="&quot;$&quot;#,##0.00"/>
    <numFmt numFmtId="171" formatCode="_([$$-1C0A]* #,##0.00_);_([$$-1C0A]* \(#,##0.00\);_([$$-1C0A]* &quot;-&quot;??_);_(@_)"/>
    <numFmt numFmtId="172" formatCode="_(&quot;RD$&quot;* #,##0.00_);_(&quot;RD$&quot;* \(#,##0.00\);_(&quot;RD$&quot;* &quot;-&quot;??_);_(@_)"/>
  </numFmts>
  <fonts count="64" x14ac:knownFonts="1">
    <font>
      <sz val="11"/>
      <color theme="1"/>
      <name val="Calibri"/>
      <family val="2"/>
      <scheme val="minor"/>
    </font>
    <font>
      <sz val="11"/>
      <color theme="1"/>
      <name val="Calibri"/>
      <family val="2"/>
      <scheme val="minor"/>
    </font>
    <font>
      <sz val="11"/>
      <color theme="1"/>
      <name val="Arial Narrow"/>
      <family val="2"/>
    </font>
    <font>
      <b/>
      <sz val="30"/>
      <color theme="1"/>
      <name val="Arial Narrow"/>
      <family val="2"/>
    </font>
    <font>
      <b/>
      <sz val="36"/>
      <color theme="1"/>
      <name val="Arial Narrow"/>
      <family val="2"/>
    </font>
    <font>
      <sz val="11"/>
      <color rgb="FF000000"/>
      <name val="Arial"/>
      <family val="2"/>
    </font>
    <font>
      <b/>
      <sz val="18"/>
      <color theme="1"/>
      <name val="Arial Narrow"/>
      <family val="2"/>
    </font>
    <font>
      <sz val="18"/>
      <color theme="1"/>
      <name val="Arial Narrow"/>
      <family val="2"/>
    </font>
    <font>
      <b/>
      <sz val="18"/>
      <color theme="0"/>
      <name val="Arial Narrow"/>
      <family val="2"/>
    </font>
    <font>
      <b/>
      <sz val="14"/>
      <color theme="1"/>
      <name val="Arial Narrow"/>
      <family val="2"/>
    </font>
    <font>
      <sz val="14"/>
      <color rgb="FF000000"/>
      <name val="Arial Narrow"/>
      <family val="2"/>
    </font>
    <font>
      <sz val="14"/>
      <color theme="1"/>
      <name val="Arial Narrow"/>
      <family val="2"/>
    </font>
    <font>
      <sz val="14"/>
      <name val="Arial Narrow"/>
      <family val="2"/>
    </font>
    <font>
      <b/>
      <sz val="14"/>
      <color rgb="FF000000"/>
      <name val="Arial Narrow"/>
      <family val="2"/>
    </font>
    <font>
      <b/>
      <sz val="14"/>
      <color indexed="81"/>
      <name val="Tahoma"/>
      <family val="2"/>
    </font>
    <font>
      <b/>
      <sz val="12"/>
      <color indexed="81"/>
      <name val="Tahoma"/>
      <family val="2"/>
    </font>
    <font>
      <sz val="10"/>
      <color indexed="81"/>
      <name val="Tahoma"/>
      <family val="2"/>
    </font>
    <font>
      <b/>
      <sz val="24"/>
      <color theme="1"/>
      <name val="Arial Narrow"/>
      <family val="2"/>
    </font>
    <font>
      <sz val="14"/>
      <color theme="1" tint="4.9989318521683403E-2"/>
      <name val="Arial Narrow"/>
      <family val="2"/>
    </font>
    <font>
      <sz val="14"/>
      <color rgb="FFFF0000"/>
      <name val="Arial Narrow"/>
      <family val="2"/>
    </font>
    <font>
      <sz val="11"/>
      <color rgb="FFFF0000"/>
      <name val="Arial Narrow"/>
      <family val="2"/>
    </font>
    <font>
      <b/>
      <sz val="11"/>
      <color indexed="81"/>
      <name val="Tahoma"/>
      <family val="2"/>
    </font>
    <font>
      <b/>
      <sz val="9"/>
      <color indexed="81"/>
      <name val="Tahoma"/>
      <family val="2"/>
    </font>
    <font>
      <sz val="9"/>
      <color indexed="81"/>
      <name val="Tahoma"/>
      <family val="2"/>
    </font>
    <font>
      <sz val="16"/>
      <color theme="1"/>
      <name val="Arial Narrow"/>
      <family val="2"/>
    </font>
    <font>
      <b/>
      <sz val="18"/>
      <color theme="0"/>
      <name val="Calibri"/>
      <family val="2"/>
      <scheme val="minor"/>
    </font>
    <font>
      <sz val="12"/>
      <color theme="1"/>
      <name val="Century Gothic"/>
      <family val="2"/>
    </font>
    <font>
      <sz val="12"/>
      <color theme="1"/>
      <name val="Arial Narrow"/>
      <family val="2"/>
    </font>
    <font>
      <sz val="18"/>
      <name val="Arial Narrow"/>
      <family val="2"/>
    </font>
    <font>
      <sz val="11"/>
      <name val="Arial Narrow"/>
      <family val="2"/>
    </font>
    <font>
      <sz val="18"/>
      <color theme="1"/>
      <name val="Calibri"/>
      <family val="2"/>
      <scheme val="minor"/>
    </font>
    <font>
      <b/>
      <sz val="14"/>
      <color theme="1"/>
      <name val="Calibri"/>
      <family val="2"/>
      <scheme val="minor"/>
    </font>
    <font>
      <sz val="14"/>
      <color rgb="FF000000"/>
      <name val="Calibri"/>
      <family val="2"/>
      <scheme val="minor"/>
    </font>
    <font>
      <sz val="14"/>
      <color theme="1"/>
      <name val="Calibri"/>
      <family val="2"/>
      <scheme val="minor"/>
    </font>
    <font>
      <sz val="14"/>
      <name val="Calibri"/>
      <family val="2"/>
      <scheme val="minor"/>
    </font>
    <font>
      <b/>
      <sz val="14"/>
      <name val="Calibri"/>
      <family val="2"/>
      <scheme val="minor"/>
    </font>
    <font>
      <b/>
      <sz val="14"/>
      <color rgb="FF000000"/>
      <name val="Calibri"/>
      <family val="2"/>
      <scheme val="minor"/>
    </font>
    <font>
      <sz val="14"/>
      <color theme="1" tint="4.9989318521683403E-2"/>
      <name val="Calibri"/>
      <family val="2"/>
      <scheme val="minor"/>
    </font>
    <font>
      <sz val="11"/>
      <color indexed="81"/>
      <name val="Tahoma"/>
      <family val="2"/>
    </font>
    <font>
      <b/>
      <sz val="18"/>
      <color theme="0"/>
      <name val="Arial"/>
      <family val="2"/>
    </font>
    <font>
      <sz val="12"/>
      <name val="Calibri"/>
      <family val="2"/>
      <scheme val="minor"/>
    </font>
    <font>
      <b/>
      <sz val="20"/>
      <color theme="1"/>
      <name val="Arial Narrow"/>
      <family val="2"/>
    </font>
    <font>
      <b/>
      <sz val="11"/>
      <color theme="1"/>
      <name val="Arial Narrow"/>
      <family val="2"/>
    </font>
    <font>
      <sz val="10"/>
      <name val="Arial"/>
      <family val="2"/>
    </font>
    <font>
      <b/>
      <sz val="14"/>
      <color rgb="FFFF0000"/>
      <name val="Arial Narrow"/>
      <family val="2"/>
    </font>
    <font>
      <sz val="10"/>
      <color theme="1"/>
      <name val="Arial Narrow"/>
      <family val="2"/>
    </font>
    <font>
      <sz val="16"/>
      <name val="Arial Narrow"/>
      <family val="2"/>
    </font>
    <font>
      <sz val="16"/>
      <color rgb="FF000000"/>
      <name val="Arial Narrow"/>
      <family val="2"/>
    </font>
    <font>
      <sz val="16"/>
      <color rgb="FFFF0000"/>
      <name val="Arial Narrow"/>
      <family val="2"/>
    </font>
    <font>
      <sz val="13"/>
      <color theme="1"/>
      <name val="Arial Narrow"/>
      <family val="2"/>
    </font>
    <font>
      <sz val="14"/>
      <color rgb="FF00B050"/>
      <name val="Arial Narrow"/>
      <family val="2"/>
    </font>
    <font>
      <sz val="11"/>
      <name val="Century Gothic"/>
      <family val="2"/>
    </font>
    <font>
      <sz val="18"/>
      <color rgb="FF000000"/>
      <name val="Arial Narrow"/>
      <family val="2"/>
    </font>
    <font>
      <b/>
      <sz val="18"/>
      <name val="Arial Narrow"/>
      <family val="2"/>
    </font>
    <font>
      <sz val="18"/>
      <color rgb="FFFFFF00"/>
      <name val="Arial Narrow"/>
      <family val="2"/>
    </font>
    <font>
      <b/>
      <sz val="18"/>
      <color rgb="FF000000"/>
      <name val="Arial Narrow"/>
      <family val="2"/>
    </font>
    <font>
      <sz val="18"/>
      <color rgb="FFFF0000"/>
      <name val="Arial Narrow"/>
      <family val="2"/>
    </font>
    <font>
      <sz val="18"/>
      <color rgb="FF00B050"/>
      <name val="Arial Narrow"/>
      <family val="2"/>
    </font>
    <font>
      <sz val="14"/>
      <color indexed="81"/>
      <name val="Tahoma"/>
      <family val="2"/>
    </font>
    <font>
      <sz val="12"/>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s>
  <fills count="18">
    <fill>
      <patternFill patternType="none"/>
    </fill>
    <fill>
      <patternFill patternType="gray125"/>
    </fill>
    <fill>
      <patternFill patternType="solid">
        <fgColor theme="0"/>
        <bgColor indexed="64"/>
      </patternFill>
    </fill>
    <fill>
      <patternFill patternType="solid">
        <fgColor rgb="FF00AFDB"/>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FF"/>
        <bgColor rgb="FF000000"/>
      </patternFill>
    </fill>
    <fill>
      <patternFill patternType="solid">
        <fgColor theme="6" tint="0.59999389629810485"/>
        <bgColor rgb="FF000000"/>
      </patternFill>
    </fill>
    <fill>
      <patternFill patternType="solid">
        <fgColor rgb="FFFFFFCC"/>
        <bgColor rgb="FF000000"/>
      </patternFill>
    </fill>
    <fill>
      <patternFill patternType="solid">
        <fgColor rgb="FFFFFFCC"/>
        <bgColor rgb="FFEBF1DE"/>
      </patternFill>
    </fill>
    <fill>
      <patternFill patternType="solid">
        <fgColor rgb="FFFFFFCC"/>
        <bgColor rgb="FFFFFFFF"/>
      </patternFill>
    </fill>
    <fill>
      <patternFill patternType="solid">
        <fgColor theme="7" tint="0.79998168889431442"/>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xf numFmtId="9" fontId="43" fillId="0" borderId="0" applyFont="0" applyFill="0" applyBorder="0" applyAlignment="0" applyProtection="0"/>
    <xf numFmtId="172" fontId="1" fillId="0" borderId="0" applyFont="0" applyFill="0" applyBorder="0" applyAlignment="0" applyProtection="0"/>
  </cellStyleXfs>
  <cellXfs count="1060">
    <xf numFmtId="0" fontId="0" fillId="0" borderId="0" xfId="0"/>
    <xf numFmtId="0" fontId="2" fillId="0" borderId="0" xfId="0" applyFont="1" applyAlignment="1" applyProtection="1">
      <alignment vertical="center"/>
      <protection locked="0"/>
    </xf>
    <xf numFmtId="0" fontId="2" fillId="0" borderId="0" xfId="0" applyFont="1" applyAlignment="1" applyProtection="1">
      <alignment vertical="center"/>
    </xf>
    <xf numFmtId="0" fontId="3" fillId="0" borderId="0" xfId="0" applyFont="1" applyAlignment="1" applyProtection="1">
      <alignment horizontal="left" vertical="center" wrapText="1"/>
    </xf>
    <xf numFmtId="0" fontId="4" fillId="0" borderId="0" xfId="0" applyFont="1" applyAlignment="1" applyProtection="1">
      <alignment vertical="center" wrapText="1"/>
    </xf>
    <xf numFmtId="0" fontId="4" fillId="0" borderId="0" xfId="0" applyFont="1" applyAlignment="1" applyProtection="1">
      <alignment vertical="center"/>
    </xf>
    <xf numFmtId="0" fontId="5" fillId="0" borderId="0" xfId="0" applyFont="1" applyProtection="1"/>
    <xf numFmtId="0" fontId="4" fillId="0" borderId="0" xfId="0" applyFont="1" applyAlignment="1" applyProtection="1">
      <alignment horizontal="center" vertical="center" wrapText="1"/>
    </xf>
    <xf numFmtId="0" fontId="4" fillId="0" borderId="0" xfId="0" applyFont="1" applyAlignment="1" applyProtection="1">
      <alignment vertical="center"/>
      <protection locked="0"/>
    </xf>
    <xf numFmtId="0" fontId="2" fillId="0" borderId="0" xfId="0" applyFont="1" applyAlignment="1" applyProtection="1">
      <alignment vertical="center" wrapText="1"/>
    </xf>
    <xf numFmtId="0" fontId="2" fillId="0" borderId="0" xfId="0" applyFont="1" applyAlignment="1" applyProtection="1">
      <alignment vertical="center" wrapText="1"/>
      <protection locked="0"/>
    </xf>
    <xf numFmtId="0" fontId="2" fillId="0" borderId="0" xfId="0" applyFont="1" applyProtection="1">
      <protection locked="0"/>
    </xf>
    <xf numFmtId="0" fontId="6" fillId="0" borderId="0" xfId="0" applyFont="1" applyAlignment="1" applyProtection="1">
      <alignment horizontal="left" vertical="center" wrapText="1"/>
    </xf>
    <xf numFmtId="0" fontId="6" fillId="0" borderId="0" xfId="0" applyFont="1" applyAlignment="1" applyProtection="1">
      <alignment vertical="center"/>
    </xf>
    <xf numFmtId="0" fontId="2" fillId="2" borderId="0" xfId="0" applyFont="1" applyFill="1" applyAlignment="1" applyProtection="1">
      <alignment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7" fillId="0" borderId="0" xfId="0" applyFont="1" applyAlignment="1" applyProtection="1">
      <alignment vertical="center"/>
      <protection locked="0"/>
    </xf>
    <xf numFmtId="0" fontId="8" fillId="3" borderId="1"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7" fillId="0" borderId="0" xfId="0" applyFont="1" applyProtection="1">
      <protection locked="0"/>
    </xf>
    <xf numFmtId="0" fontId="7" fillId="0" borderId="3" xfId="0" applyFont="1" applyBorder="1" applyAlignment="1" applyProtection="1">
      <alignment vertical="center"/>
      <protection locked="0"/>
    </xf>
    <xf numFmtId="0" fontId="8" fillId="3" borderId="8"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164" fontId="9" fillId="0" borderId="15" xfId="4"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0" fillId="0" borderId="16" xfId="0" applyFont="1" applyBorder="1" applyAlignment="1" applyProtection="1">
      <alignment vertical="center" wrapText="1"/>
    </xf>
    <xf numFmtId="0" fontId="10" fillId="0" borderId="3" xfId="0" applyFont="1" applyBorder="1" applyAlignment="1" applyProtection="1">
      <alignment vertical="center" wrapText="1"/>
    </xf>
    <xf numFmtId="0" fontId="11" fillId="0" borderId="3" xfId="0" applyFont="1" applyBorder="1" applyAlignment="1" applyProtection="1">
      <alignment horizontal="center" vertical="center" wrapText="1"/>
    </xf>
    <xf numFmtId="0" fontId="12" fillId="0" borderId="3" xfId="0" applyFont="1" applyBorder="1" applyAlignment="1" applyProtection="1">
      <alignment horizontal="left"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horizontal="center" vertical="center"/>
    </xf>
    <xf numFmtId="0" fontId="11" fillId="0" borderId="16" xfId="0" applyFont="1" applyBorder="1" applyAlignment="1" applyProtection="1">
      <alignment horizontal="center" vertical="center" wrapText="1"/>
    </xf>
    <xf numFmtId="9" fontId="11" fillId="0" borderId="16" xfId="3" applyFont="1" applyBorder="1" applyAlignment="1" applyProtection="1">
      <alignment horizontal="center" vertical="center"/>
    </xf>
    <xf numFmtId="0" fontId="11" fillId="4" borderId="3" xfId="0" applyFont="1" applyFill="1" applyBorder="1" applyAlignment="1" applyProtection="1">
      <alignment vertical="center"/>
    </xf>
    <xf numFmtId="9" fontId="11" fillId="4" borderId="3" xfId="3" applyFont="1" applyFill="1" applyBorder="1" applyAlignment="1" applyProtection="1">
      <alignment vertical="center"/>
    </xf>
    <xf numFmtId="9" fontId="11" fillId="4" borderId="16" xfId="3" applyFont="1" applyFill="1" applyBorder="1" applyAlignment="1" applyProtection="1">
      <alignment vertical="center"/>
      <protection locked="0"/>
    </xf>
    <xf numFmtId="0" fontId="11" fillId="0" borderId="16" xfId="0" applyFont="1" applyBorder="1" applyAlignment="1" applyProtection="1">
      <alignment vertical="center" wrapText="1"/>
    </xf>
    <xf numFmtId="0" fontId="11" fillId="0" borderId="16" xfId="0" applyFont="1" applyBorder="1" applyAlignment="1" applyProtection="1">
      <alignment horizontal="center" vertical="center" wrapText="1"/>
      <protection locked="0"/>
    </xf>
    <xf numFmtId="0" fontId="11" fillId="0" borderId="3" xfId="0" applyFont="1" applyBorder="1" applyAlignment="1" applyProtection="1">
      <alignment vertical="center"/>
      <protection locked="0"/>
    </xf>
    <xf numFmtId="164" fontId="9" fillId="0" borderId="17" xfId="4" applyFont="1" applyBorder="1" applyAlignment="1" applyProtection="1">
      <alignment horizontal="left" vertical="center" wrapText="1"/>
    </xf>
    <xf numFmtId="0" fontId="10" fillId="0" borderId="3" xfId="0" applyFont="1" applyBorder="1" applyAlignment="1" applyProtection="1">
      <alignment horizontal="left" vertical="center" wrapText="1"/>
    </xf>
    <xf numFmtId="164" fontId="9" fillId="0" borderId="4" xfId="4" applyFont="1" applyBorder="1" applyAlignment="1" applyProtection="1">
      <alignment horizontal="left" vertical="center" wrapText="1"/>
    </xf>
    <xf numFmtId="0" fontId="11" fillId="0" borderId="3" xfId="0" applyFont="1" applyBorder="1" applyAlignment="1" applyProtection="1">
      <alignment vertical="center"/>
    </xf>
    <xf numFmtId="0" fontId="11" fillId="0" borderId="3" xfId="0" applyFont="1" applyBorder="1" applyProtection="1">
      <protection locked="0"/>
    </xf>
    <xf numFmtId="9" fontId="11" fillId="4" borderId="3" xfId="0" applyNumberFormat="1" applyFont="1" applyFill="1" applyBorder="1" applyAlignment="1" applyProtection="1">
      <alignment vertical="center"/>
    </xf>
    <xf numFmtId="9" fontId="11" fillId="4" borderId="16" xfId="0" applyNumberFormat="1" applyFont="1" applyFill="1" applyBorder="1" applyAlignment="1" applyProtection="1">
      <alignment vertical="center"/>
      <protection locked="0"/>
    </xf>
    <xf numFmtId="0" fontId="11" fillId="0" borderId="16" xfId="0" applyFont="1" applyFill="1" applyBorder="1" applyAlignment="1" applyProtection="1">
      <alignment horizontal="center" vertical="center" wrapText="1"/>
    </xf>
    <xf numFmtId="9" fontId="11" fillId="4" borderId="16" xfId="0" applyNumberFormat="1" applyFont="1" applyFill="1" applyBorder="1" applyAlignment="1" applyProtection="1">
      <alignment vertical="center"/>
    </xf>
    <xf numFmtId="0" fontId="11" fillId="4" borderId="16" xfId="0" applyFont="1" applyFill="1" applyBorder="1" applyAlignment="1" applyProtection="1">
      <alignment vertical="center"/>
    </xf>
    <xf numFmtId="0" fontId="11" fillId="4" borderId="16" xfId="0" applyFont="1" applyFill="1" applyBorder="1" applyAlignment="1" applyProtection="1">
      <alignment vertical="center"/>
      <protection locked="0"/>
    </xf>
    <xf numFmtId="0" fontId="11" fillId="0" borderId="16" xfId="0" applyFont="1" applyBorder="1" applyProtection="1">
      <protection locked="0"/>
    </xf>
    <xf numFmtId="0" fontId="13" fillId="0" borderId="4"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4" xfId="0" applyFont="1" applyBorder="1" applyAlignment="1" applyProtection="1">
      <alignment vertical="center" wrapText="1"/>
    </xf>
    <xf numFmtId="0" fontId="11" fillId="2" borderId="0" xfId="0" applyFont="1" applyFill="1" applyAlignment="1" applyProtection="1">
      <alignment horizontal="center" vertical="center" wrapText="1"/>
    </xf>
    <xf numFmtId="0" fontId="11" fillId="0" borderId="4" xfId="0" applyFont="1" applyBorder="1" applyAlignment="1" applyProtection="1">
      <alignment vertical="center" wrapText="1"/>
    </xf>
    <xf numFmtId="0" fontId="11" fillId="2" borderId="3" xfId="0" applyFont="1" applyFill="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1" fillId="4" borderId="3" xfId="0" applyFont="1" applyFill="1" applyBorder="1" applyAlignment="1" applyProtection="1">
      <alignment vertical="center"/>
      <protection locked="0"/>
    </xf>
    <xf numFmtId="9" fontId="11" fillId="4" borderId="3" xfId="0" applyNumberFormat="1" applyFont="1" applyFill="1" applyBorder="1" applyAlignment="1" applyProtection="1">
      <alignment vertical="center"/>
      <protection locked="0"/>
    </xf>
    <xf numFmtId="0" fontId="11" fillId="2" borderId="16" xfId="0" applyFont="1" applyFill="1" applyBorder="1" applyAlignment="1" applyProtection="1">
      <alignment horizontal="center" vertical="center" wrapText="1"/>
    </xf>
    <xf numFmtId="0" fontId="10" fillId="2" borderId="16"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11" fillId="0" borderId="3" xfId="0" applyFont="1" applyFill="1" applyBorder="1" applyAlignment="1" applyProtection="1">
      <alignment horizontal="center" vertical="center" wrapText="1"/>
    </xf>
    <xf numFmtId="0" fontId="12" fillId="2" borderId="3" xfId="0" applyFont="1" applyFill="1" applyBorder="1" applyAlignment="1" applyProtection="1">
      <alignment horizontal="left" vertical="center" wrapText="1"/>
    </xf>
    <xf numFmtId="0" fontId="11" fillId="2" borderId="3" xfId="0" applyFont="1" applyFill="1" applyBorder="1" applyAlignment="1" applyProtection="1">
      <alignment vertical="center" wrapText="1"/>
    </xf>
    <xf numFmtId="0" fontId="11" fillId="2" borderId="16" xfId="0" applyFont="1" applyFill="1" applyBorder="1" applyAlignment="1" applyProtection="1">
      <alignment horizontal="center" vertical="center"/>
    </xf>
    <xf numFmtId="9" fontId="11" fillId="2" borderId="16" xfId="3" applyFont="1" applyFill="1" applyBorder="1" applyAlignment="1" applyProtection="1">
      <alignment horizontal="center" vertical="center"/>
    </xf>
    <xf numFmtId="0" fontId="11" fillId="2" borderId="16" xfId="0" applyFont="1" applyFill="1" applyBorder="1" applyAlignment="1" applyProtection="1">
      <alignment vertical="center" wrapText="1"/>
    </xf>
    <xf numFmtId="0" fontId="11" fillId="2" borderId="16" xfId="0" applyFont="1" applyFill="1" applyBorder="1" applyAlignment="1" applyProtection="1">
      <alignment horizontal="center" vertical="center" wrapText="1"/>
      <protection locked="0"/>
    </xf>
    <xf numFmtId="0" fontId="11" fillId="2" borderId="3"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10" fillId="0" borderId="4" xfId="0" applyFont="1" applyFill="1" applyBorder="1" applyAlignment="1" applyProtection="1">
      <alignment vertical="center" wrapText="1"/>
    </xf>
    <xf numFmtId="0" fontId="12" fillId="0" borderId="16" xfId="0" applyFont="1" applyFill="1" applyBorder="1" applyAlignment="1" applyProtection="1">
      <alignment horizontal="center" vertical="center" wrapText="1"/>
    </xf>
    <xf numFmtId="9" fontId="12" fillId="4" borderId="16" xfId="0" applyNumberFormat="1" applyFont="1" applyFill="1" applyBorder="1" applyAlignment="1" applyProtection="1">
      <alignment vertical="center"/>
    </xf>
    <xf numFmtId="9" fontId="12" fillId="4" borderId="16" xfId="0" applyNumberFormat="1" applyFont="1" applyFill="1" applyBorder="1" applyAlignment="1" applyProtection="1">
      <alignment vertical="center"/>
      <protection locked="0"/>
    </xf>
    <xf numFmtId="0" fontId="13" fillId="0" borderId="3" xfId="0" applyFont="1" applyBorder="1" applyAlignment="1" applyProtection="1">
      <alignment horizontal="left" vertical="center" wrapText="1"/>
    </xf>
    <xf numFmtId="9" fontId="11" fillId="4" borderId="16" xfId="3" applyFont="1" applyFill="1" applyBorder="1" applyAlignment="1" applyProtection="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xf numFmtId="0" fontId="17" fillId="0" borderId="0" xfId="0" applyFont="1" applyAlignment="1" applyProtection="1">
      <alignment horizontal="center" vertical="center"/>
      <protection locked="0"/>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7"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Alignment="1">
      <alignment vertical="center"/>
    </xf>
    <xf numFmtId="0" fontId="6" fillId="0" borderId="0" xfId="0" applyFont="1" applyAlignment="1" applyProtection="1">
      <alignment horizontal="left" vertical="center"/>
      <protection locked="0"/>
    </xf>
    <xf numFmtId="0" fontId="2" fillId="0" borderId="0" xfId="0" applyFont="1" applyFill="1" applyAlignment="1" applyProtection="1">
      <alignment vertical="center"/>
      <protection locked="0"/>
    </xf>
    <xf numFmtId="0" fontId="7" fillId="0" borderId="0" xfId="0" applyFont="1" applyAlignment="1">
      <alignmen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0" borderId="0" xfId="0" applyFont="1"/>
    <xf numFmtId="0" fontId="7" fillId="0" borderId="1" xfId="0" applyFont="1" applyBorder="1" applyAlignment="1">
      <alignment vertical="center"/>
    </xf>
    <xf numFmtId="0" fontId="8" fillId="3" borderId="3" xfId="0" applyFont="1" applyFill="1" applyBorder="1" applyAlignment="1">
      <alignment horizontal="center" vertical="center" wrapText="1"/>
    </xf>
    <xf numFmtId="0" fontId="8" fillId="3" borderId="16" xfId="0" applyFont="1" applyFill="1" applyBorder="1" applyAlignment="1">
      <alignment horizontal="center" vertical="center" wrapText="1"/>
    </xf>
    <xf numFmtId="164" fontId="9" fillId="0" borderId="3" xfId="4" applyFont="1" applyBorder="1" applyAlignment="1">
      <alignment horizontal="left" vertical="center" wrapText="1"/>
    </xf>
    <xf numFmtId="0" fontId="10" fillId="0" borderId="3" xfId="0" applyFont="1" applyBorder="1" applyAlignment="1">
      <alignment horizontal="left" vertical="center" wrapText="1"/>
    </xf>
    <xf numFmtId="0" fontId="11" fillId="2" borderId="3"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1" fillId="0" borderId="3" xfId="0" applyFont="1" applyBorder="1" applyAlignment="1">
      <alignment horizontal="center" vertical="center" wrapText="1"/>
    </xf>
    <xf numFmtId="0" fontId="12" fillId="0" borderId="3" xfId="0" applyFont="1" applyBorder="1" applyAlignment="1">
      <alignment horizontal="left" vertical="center" wrapText="1"/>
    </xf>
    <xf numFmtId="0" fontId="11" fillId="5"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2" borderId="3" xfId="0" applyFont="1" applyFill="1" applyBorder="1" applyAlignment="1">
      <alignment horizontal="center" vertical="center" wrapText="1"/>
    </xf>
    <xf numFmtId="0" fontId="13" fillId="0" borderId="3" xfId="0" applyFont="1" applyBorder="1" applyAlignment="1">
      <alignment horizontal="left" vertical="center" wrapText="1"/>
    </xf>
    <xf numFmtId="164" fontId="13" fillId="0" borderId="3" xfId="0" applyNumberFormat="1" applyFont="1" applyBorder="1" applyAlignment="1">
      <alignment horizontal="left" vertical="center" wrapText="1"/>
    </xf>
    <xf numFmtId="9" fontId="11" fillId="5" borderId="3"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3" fontId="11" fillId="4" borderId="3" xfId="3"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4" fontId="11" fillId="0" borderId="3" xfId="0" applyNumberFormat="1" applyFont="1" applyBorder="1" applyAlignment="1">
      <alignment horizontal="center" vertical="center" wrapText="1"/>
    </xf>
    <xf numFmtId="165" fontId="11" fillId="5" borderId="3" xfId="1" applyNumberFormat="1" applyFont="1" applyFill="1" applyBorder="1" applyAlignment="1">
      <alignment horizontal="center" vertical="center" wrapText="1"/>
    </xf>
    <xf numFmtId="43" fontId="11" fillId="4" borderId="3" xfId="1" applyFont="1" applyFill="1" applyBorder="1" applyAlignment="1">
      <alignment horizontal="center" vertical="center" wrapText="1"/>
    </xf>
    <xf numFmtId="165" fontId="11" fillId="4" borderId="3" xfId="1" applyNumberFormat="1" applyFont="1" applyFill="1" applyBorder="1" applyAlignment="1">
      <alignment horizontal="center" vertical="center" wrapText="1"/>
    </xf>
    <xf numFmtId="9" fontId="11" fillId="5" borderId="3" xfId="3" applyNumberFormat="1" applyFont="1" applyFill="1" applyBorder="1" applyAlignment="1">
      <alignment horizontal="center" vertical="center" wrapText="1"/>
    </xf>
    <xf numFmtId="166" fontId="11" fillId="4" borderId="3" xfId="3" applyNumberFormat="1" applyFont="1" applyFill="1" applyBorder="1" applyAlignment="1">
      <alignment horizontal="center" vertical="center" wrapText="1"/>
    </xf>
    <xf numFmtId="9" fontId="11" fillId="4" borderId="3" xfId="3" applyNumberFormat="1"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3" xfId="0" applyFont="1" applyFill="1" applyBorder="1" applyAlignment="1">
      <alignment horizontal="center" vertical="center" wrapText="1"/>
    </xf>
    <xf numFmtId="3" fontId="11" fillId="5" borderId="3"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9" fontId="11" fillId="5" borderId="3" xfId="3" applyFont="1" applyFill="1" applyBorder="1" applyAlignment="1">
      <alignment horizontal="center" vertical="center" wrapText="1"/>
    </xf>
    <xf numFmtId="9" fontId="11" fillId="4" borderId="3" xfId="3" applyFont="1" applyFill="1" applyBorder="1" applyAlignment="1">
      <alignment horizontal="center" vertical="center" wrapText="1"/>
    </xf>
    <xf numFmtId="0" fontId="18" fillId="0" borderId="3" xfId="0" applyFont="1" applyFill="1" applyBorder="1" applyAlignment="1">
      <alignment horizontal="left" vertical="center" wrapText="1"/>
    </xf>
    <xf numFmtId="4" fontId="11" fillId="0" borderId="3" xfId="0" applyNumberFormat="1" applyFont="1" applyFill="1" applyBorder="1" applyAlignment="1">
      <alignment horizontal="center" vertical="center" wrapText="1"/>
    </xf>
    <xf numFmtId="20" fontId="11" fillId="5" borderId="3" xfId="1" applyNumberFormat="1" applyFont="1" applyFill="1" applyBorder="1" applyAlignment="1">
      <alignment horizontal="center" vertical="center" wrapText="1"/>
    </xf>
    <xf numFmtId="20" fontId="11" fillId="4" borderId="3" xfId="1" applyNumberFormat="1" applyFont="1" applyFill="1" applyBorder="1" applyAlignment="1">
      <alignment horizontal="center" vertical="center" wrapText="1"/>
    </xf>
    <xf numFmtId="166" fontId="11" fillId="4" borderId="3" xfId="0" applyNumberFormat="1" applyFont="1" applyFill="1" applyBorder="1" applyAlignment="1">
      <alignment horizontal="center" vertical="center" wrapText="1"/>
    </xf>
    <xf numFmtId="0" fontId="11" fillId="4" borderId="3" xfId="0" applyFont="1" applyFill="1" applyBorder="1" applyAlignment="1" applyProtection="1">
      <alignment horizontal="center" vertical="center" wrapText="1"/>
    </xf>
    <xf numFmtId="164" fontId="13" fillId="2" borderId="3" xfId="0" applyNumberFormat="1" applyFont="1" applyFill="1" applyBorder="1" applyAlignment="1">
      <alignment horizontal="left" vertical="center" wrapText="1"/>
    </xf>
    <xf numFmtId="9" fontId="11" fillId="4" borderId="3" xfId="3" applyFont="1" applyFill="1" applyBorder="1" applyAlignment="1" applyProtection="1">
      <alignment horizontal="center" vertical="center" wrapText="1"/>
    </xf>
    <xf numFmtId="4" fontId="11" fillId="2" borderId="3" xfId="0" applyNumberFormat="1" applyFont="1" applyFill="1" applyBorder="1" applyAlignment="1">
      <alignment horizontal="center" wrapText="1"/>
    </xf>
    <xf numFmtId="0" fontId="11" fillId="0" borderId="3" xfId="0" applyFont="1" applyBorder="1" applyAlignment="1">
      <alignment horizontal="center" wrapText="1"/>
    </xf>
    <xf numFmtId="0" fontId="19" fillId="0" borderId="3" xfId="0" applyFont="1" applyBorder="1" applyAlignment="1">
      <alignment horizontal="left" vertical="center" wrapText="1"/>
    </xf>
    <xf numFmtId="0" fontId="19" fillId="4"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xf numFmtId="0" fontId="20" fillId="0" borderId="0" xfId="0" applyFont="1" applyAlignment="1">
      <alignment vertical="center"/>
    </xf>
    <xf numFmtId="3" fontId="11" fillId="0" borderId="3" xfId="0" applyNumberFormat="1" applyFont="1" applyBorder="1" applyAlignment="1">
      <alignment horizontal="center" vertical="center" wrapText="1"/>
    </xf>
    <xf numFmtId="0" fontId="11" fillId="2" borderId="3" xfId="0" applyFont="1" applyFill="1" applyBorder="1" applyAlignment="1">
      <alignment horizontal="left" vertical="center" wrapText="1"/>
    </xf>
    <xf numFmtId="4" fontId="11" fillId="0" borderId="3" xfId="0" applyNumberFormat="1" applyFont="1" applyFill="1" applyBorder="1" applyAlignment="1" applyProtection="1">
      <alignment horizontal="center" vertical="center" wrapText="1"/>
    </xf>
    <xf numFmtId="0" fontId="2" fillId="4" borderId="3" xfId="0" applyFont="1" applyFill="1" applyBorder="1" applyAlignment="1">
      <alignment horizontal="right" vertical="center"/>
    </xf>
    <xf numFmtId="0" fontId="2" fillId="4" borderId="3" xfId="0" applyFont="1" applyFill="1" applyBorder="1" applyAlignment="1">
      <alignment horizontal="center" vertical="center"/>
    </xf>
    <xf numFmtId="0" fontId="2" fillId="0" borderId="3" xfId="0" applyFont="1" applyBorder="1" applyAlignment="1">
      <alignment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0" xfId="0" applyFont="1" applyFill="1" applyProtection="1">
      <protection locked="0"/>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vertical="center" wrapText="1"/>
    </xf>
    <xf numFmtId="0" fontId="7" fillId="2" borderId="0" xfId="0" applyFont="1" applyFill="1" applyAlignment="1" applyProtection="1">
      <alignment vertical="center"/>
      <protection locked="0"/>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top" wrapText="1"/>
    </xf>
    <xf numFmtId="0" fontId="13" fillId="0" borderId="4"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6" borderId="3" xfId="0" applyFont="1" applyFill="1" applyBorder="1" applyAlignment="1" applyProtection="1">
      <alignment vertical="center"/>
    </xf>
    <xf numFmtId="0" fontId="11" fillId="6" borderId="3" xfId="0" applyFont="1" applyFill="1" applyBorder="1" applyAlignment="1" applyProtection="1">
      <alignment horizontal="left" vertical="center"/>
    </xf>
    <xf numFmtId="0" fontId="11" fillId="6" borderId="3" xfId="0" applyFont="1" applyFill="1" applyBorder="1" applyAlignment="1" applyProtection="1">
      <alignment vertical="center"/>
    </xf>
    <xf numFmtId="0" fontId="11" fillId="6" borderId="16" xfId="0" applyFont="1" applyFill="1" applyBorder="1" applyAlignment="1" applyProtection="1">
      <alignment horizontal="center" vertical="center"/>
    </xf>
    <xf numFmtId="0" fontId="11" fillId="6" borderId="16" xfId="0" applyFont="1" applyFill="1" applyBorder="1" applyAlignment="1" applyProtection="1">
      <alignment vertical="center"/>
    </xf>
    <xf numFmtId="3" fontId="9" fillId="6" borderId="3" xfId="0" applyNumberFormat="1" applyFont="1" applyFill="1" applyBorder="1" applyAlignment="1" applyProtection="1">
      <alignment horizontal="right" vertical="center"/>
    </xf>
    <xf numFmtId="0" fontId="11" fillId="6" borderId="3" xfId="0" applyFont="1" applyFill="1" applyBorder="1" applyAlignment="1" applyProtection="1">
      <alignment vertical="center"/>
      <protection locked="0"/>
    </xf>
    <xf numFmtId="0" fontId="9" fillId="6" borderId="3" xfId="0" applyFont="1" applyFill="1" applyBorder="1" applyAlignment="1" applyProtection="1">
      <alignment vertical="center"/>
      <protection locked="0"/>
    </xf>
    <xf numFmtId="0" fontId="11" fillId="6" borderId="16" xfId="0" applyFont="1" applyFill="1" applyBorder="1" applyAlignment="1" applyProtection="1">
      <alignment vertical="center"/>
      <protection locked="0"/>
    </xf>
    <xf numFmtId="0" fontId="13" fillId="0" borderId="17"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1" fillId="0" borderId="3" xfId="0" applyFont="1" applyFill="1" applyBorder="1" applyAlignment="1" applyProtection="1">
      <alignment horizontal="left" vertical="center"/>
    </xf>
    <xf numFmtId="0" fontId="11" fillId="0" borderId="16" xfId="0" applyFont="1" applyBorder="1" applyAlignment="1" applyProtection="1">
      <alignment vertical="center"/>
    </xf>
    <xf numFmtId="3" fontId="9" fillId="5" borderId="16" xfId="0" applyNumberFormat="1" applyFont="1" applyFill="1" applyBorder="1" applyAlignment="1" applyProtection="1">
      <alignment horizontal="right" vertical="center"/>
    </xf>
    <xf numFmtId="3" fontId="11" fillId="4" borderId="3" xfId="0" applyNumberFormat="1" applyFont="1" applyFill="1" applyBorder="1" applyAlignment="1" applyProtection="1">
      <alignment horizontal="right" vertical="center"/>
    </xf>
    <xf numFmtId="0" fontId="11" fillId="0" borderId="3" xfId="0" applyFont="1" applyFill="1" applyBorder="1" applyAlignment="1" applyProtection="1">
      <alignment vertical="center"/>
      <protection locked="0"/>
    </xf>
    <xf numFmtId="0" fontId="11" fillId="0" borderId="16" xfId="0" applyFont="1" applyBorder="1" applyAlignment="1" applyProtection="1">
      <alignment vertical="center"/>
      <protection locked="0"/>
    </xf>
    <xf numFmtId="0" fontId="13" fillId="0" borderId="16"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6" borderId="3" xfId="0" applyFont="1" applyFill="1" applyBorder="1" applyAlignment="1" applyProtection="1">
      <alignment horizontal="center" vertical="center"/>
    </xf>
    <xf numFmtId="0" fontId="12" fillId="2" borderId="3" xfId="0" applyFont="1" applyFill="1" applyBorder="1" applyAlignment="1" applyProtection="1">
      <alignment horizontal="left" vertical="center"/>
    </xf>
    <xf numFmtId="0" fontId="12" fillId="6" borderId="3" xfId="0" applyFont="1" applyFill="1" applyBorder="1" applyAlignment="1" applyProtection="1">
      <alignment vertical="center"/>
      <protection locked="0"/>
    </xf>
    <xf numFmtId="0" fontId="12" fillId="0" borderId="3" xfId="0" applyFont="1" applyFill="1" applyBorder="1" applyAlignment="1" applyProtection="1">
      <alignment vertical="center"/>
      <protection locked="0"/>
    </xf>
    <xf numFmtId="0" fontId="11" fillId="6" borderId="3" xfId="0" applyFont="1" applyFill="1" applyBorder="1" applyAlignment="1" applyProtection="1">
      <alignment vertical="center" wrapText="1"/>
    </xf>
    <xf numFmtId="166" fontId="9" fillId="6" borderId="3" xfId="3" applyNumberFormat="1" applyFont="1" applyFill="1" applyBorder="1" applyAlignment="1" applyProtection="1">
      <alignment horizontal="right" vertical="center"/>
    </xf>
    <xf numFmtId="166" fontId="9" fillId="5" borderId="16" xfId="3" applyNumberFormat="1" applyFont="1" applyFill="1" applyBorder="1" applyAlignment="1" applyProtection="1">
      <alignment horizontal="right" vertical="center"/>
    </xf>
    <xf numFmtId="166" fontId="11" fillId="4" borderId="3" xfId="3" applyNumberFormat="1" applyFont="1" applyFill="1" applyBorder="1" applyAlignment="1" applyProtection="1">
      <alignment horizontal="right" vertical="center"/>
    </xf>
    <xf numFmtId="0" fontId="11" fillId="2" borderId="3" xfId="0" applyFont="1" applyFill="1" applyBorder="1" applyAlignment="1" applyProtection="1">
      <alignment horizontal="left" vertical="center"/>
    </xf>
    <xf numFmtId="4" fontId="9" fillId="6" borderId="3" xfId="0" applyNumberFormat="1" applyFont="1" applyFill="1" applyBorder="1" applyAlignment="1" applyProtection="1">
      <alignment horizontal="right" vertical="center"/>
    </xf>
    <xf numFmtId="4" fontId="9" fillId="5" borderId="16" xfId="0" applyNumberFormat="1" applyFont="1" applyFill="1" applyBorder="1" applyAlignment="1" applyProtection="1">
      <alignment horizontal="right" vertical="center"/>
    </xf>
    <xf numFmtId="4" fontId="11" fillId="4" borderId="3" xfId="0" applyNumberFormat="1" applyFont="1" applyFill="1" applyBorder="1" applyAlignment="1" applyProtection="1">
      <alignment horizontal="right" vertical="center"/>
    </xf>
    <xf numFmtId="43" fontId="9" fillId="6" borderId="3" xfId="1" applyFont="1" applyFill="1" applyBorder="1" applyAlignment="1" applyProtection="1">
      <alignment horizontal="right" vertical="center"/>
    </xf>
    <xf numFmtId="43" fontId="9" fillId="5" borderId="3" xfId="1" applyFont="1" applyFill="1" applyBorder="1" applyAlignment="1" applyProtection="1">
      <alignment horizontal="right" vertical="center"/>
    </xf>
    <xf numFmtId="43" fontId="11" fillId="4" borderId="3" xfId="1" applyFont="1" applyFill="1" applyBorder="1" applyAlignment="1" applyProtection="1">
      <alignment horizontal="right" vertical="center"/>
    </xf>
    <xf numFmtId="43" fontId="11" fillId="4" borderId="3" xfId="1" applyNumberFormat="1" applyFont="1" applyFill="1" applyBorder="1" applyAlignment="1" applyProtection="1">
      <alignment horizontal="right" vertical="center"/>
    </xf>
    <xf numFmtId="167" fontId="9" fillId="6" borderId="3" xfId="0" applyNumberFormat="1" applyFont="1" applyFill="1" applyBorder="1" applyAlignment="1" applyProtection="1">
      <alignment horizontal="right" vertical="center"/>
    </xf>
    <xf numFmtId="167" fontId="9" fillId="5" borderId="16" xfId="0" applyNumberFormat="1" applyFont="1" applyFill="1" applyBorder="1" applyAlignment="1" applyProtection="1">
      <alignment horizontal="right" vertical="center"/>
    </xf>
    <xf numFmtId="167" fontId="11" fillId="4" borderId="3" xfId="0" applyNumberFormat="1" applyFont="1" applyFill="1" applyBorder="1" applyAlignment="1" applyProtection="1">
      <alignment horizontal="right" vertical="center"/>
    </xf>
    <xf numFmtId="168" fontId="9" fillId="6" borderId="3" xfId="0" applyNumberFormat="1" applyFont="1" applyFill="1" applyBorder="1" applyAlignment="1" applyProtection="1">
      <alignment horizontal="right" vertical="center"/>
    </xf>
    <xf numFmtId="168" fontId="11" fillId="4" borderId="3" xfId="0" applyNumberFormat="1" applyFont="1" applyFill="1" applyBorder="1" applyAlignment="1" applyProtection="1">
      <alignment horizontal="right" vertical="center"/>
    </xf>
    <xf numFmtId="1" fontId="9" fillId="6" borderId="3" xfId="0" applyNumberFormat="1" applyFont="1" applyFill="1" applyBorder="1" applyAlignment="1" applyProtection="1">
      <alignment horizontal="right" vertical="center"/>
    </xf>
    <xf numFmtId="1" fontId="11" fillId="4" borderId="3" xfId="0" applyNumberFormat="1" applyFont="1" applyFill="1" applyBorder="1" applyAlignment="1" applyProtection="1">
      <alignment horizontal="right" vertical="center"/>
    </xf>
    <xf numFmtId="0" fontId="11" fillId="0" borderId="3" xfId="0" applyFont="1" applyFill="1" applyBorder="1" applyAlignment="1" applyProtection="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7" fillId="0" borderId="3" xfId="0" applyFont="1" applyBorder="1" applyAlignment="1">
      <alignment vertical="center"/>
    </xf>
    <xf numFmtId="0" fontId="8" fillId="3" borderId="8"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0" fillId="2" borderId="17" xfId="0" applyFont="1" applyFill="1" applyBorder="1" applyAlignment="1">
      <alignment horizontal="left" vertical="center" wrapText="1"/>
    </xf>
    <xf numFmtId="0" fontId="10" fillId="0" borderId="3" xfId="0" applyFont="1" applyBorder="1" applyAlignment="1">
      <alignment vertical="center" wrapText="1"/>
    </xf>
    <xf numFmtId="0" fontId="11" fillId="2" borderId="16" xfId="0" applyFont="1" applyFill="1" applyBorder="1" applyAlignment="1" applyProtection="1">
      <alignment horizontal="left" vertical="center" wrapText="1"/>
    </xf>
    <xf numFmtId="0" fontId="11" fillId="0" borderId="3" xfId="0" applyFont="1" applyBorder="1" applyAlignment="1">
      <alignment vertical="center"/>
    </xf>
    <xf numFmtId="0" fontId="11" fillId="2" borderId="3" xfId="0" applyFont="1" applyFill="1" applyBorder="1" applyAlignment="1" applyProtection="1">
      <alignment horizontal="left" vertical="center" wrapText="1"/>
    </xf>
    <xf numFmtId="0" fontId="11" fillId="0" borderId="16" xfId="0" applyFont="1" applyBorder="1" applyAlignment="1">
      <alignment horizontal="center" vertical="center"/>
    </xf>
    <xf numFmtId="0" fontId="11" fillId="0" borderId="16" xfId="0" applyFont="1" applyBorder="1" applyAlignment="1">
      <alignment vertical="center" wrapText="1"/>
    </xf>
    <xf numFmtId="0" fontId="11" fillId="0" borderId="3" xfId="0" applyFont="1" applyBorder="1" applyAlignment="1">
      <alignment vertical="center" wrapText="1"/>
    </xf>
    <xf numFmtId="0" fontId="11" fillId="0" borderId="16" xfId="0" applyFont="1" applyBorder="1" applyAlignment="1">
      <alignment horizontal="center" vertical="center" wrapText="1"/>
    </xf>
    <xf numFmtId="9" fontId="11" fillId="7" borderId="16" xfId="3" applyFont="1" applyFill="1" applyBorder="1" applyAlignment="1">
      <alignment horizontal="center" vertical="center" wrapText="1"/>
    </xf>
    <xf numFmtId="0" fontId="11" fillId="4" borderId="3" xfId="0" applyFont="1" applyFill="1" applyBorder="1" applyAlignment="1">
      <alignment vertical="center"/>
    </xf>
    <xf numFmtId="9" fontId="11" fillId="4" borderId="3" xfId="3" applyFont="1" applyFill="1" applyBorder="1" applyAlignment="1">
      <alignment vertical="center"/>
    </xf>
    <xf numFmtId="0" fontId="11" fillId="0" borderId="16" xfId="0" applyFont="1" applyBorder="1" applyAlignment="1">
      <alignment vertical="center"/>
    </xf>
    <xf numFmtId="0" fontId="12" fillId="2" borderId="16" xfId="0" applyFont="1" applyFill="1" applyBorder="1" applyAlignment="1" applyProtection="1">
      <alignment horizontal="left" vertical="center" wrapText="1"/>
    </xf>
    <xf numFmtId="0" fontId="11" fillId="7" borderId="16" xfId="0" applyFont="1" applyFill="1" applyBorder="1" applyAlignment="1">
      <alignment horizontal="center" vertical="center" wrapText="1"/>
    </xf>
    <xf numFmtId="0" fontId="11" fillId="4" borderId="3" xfId="0" applyFont="1" applyFill="1" applyBorder="1" applyAlignment="1">
      <alignment horizontal="center" vertical="center"/>
    </xf>
    <xf numFmtId="0" fontId="10" fillId="0" borderId="3" xfId="0" applyFont="1" applyFill="1" applyBorder="1" applyAlignment="1">
      <alignment vertical="center" wrapText="1"/>
    </xf>
    <xf numFmtId="0" fontId="11" fillId="0" borderId="0" xfId="0" applyFont="1" applyAlignment="1">
      <alignment vertical="center" wrapText="1"/>
    </xf>
    <xf numFmtId="9" fontId="11" fillId="4" borderId="3" xfId="3" applyFont="1" applyFill="1" applyBorder="1" applyAlignment="1">
      <alignment horizontal="center" vertical="center"/>
    </xf>
    <xf numFmtId="0" fontId="18" fillId="2" borderId="4" xfId="0" applyFont="1" applyFill="1" applyBorder="1" applyAlignment="1" applyProtection="1">
      <alignment horizontal="left" vertical="center" wrapText="1"/>
    </xf>
    <xf numFmtId="0" fontId="13"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3"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1" fillId="0" borderId="3"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9" fontId="11" fillId="7" borderId="16" xfId="0" applyNumberFormat="1" applyFont="1" applyFill="1" applyBorder="1" applyAlignment="1">
      <alignment horizontal="center" vertical="center"/>
    </xf>
    <xf numFmtId="9" fontId="11" fillId="4" borderId="3" xfId="0" applyNumberFormat="1" applyFont="1" applyFill="1" applyBorder="1" applyAlignment="1" applyProtection="1">
      <alignment horizontal="center" vertical="center"/>
    </xf>
    <xf numFmtId="0" fontId="24" fillId="0" borderId="16" xfId="0" applyFont="1" applyBorder="1" applyAlignment="1">
      <alignment horizontal="center" vertical="center"/>
    </xf>
    <xf numFmtId="0" fontId="11" fillId="0" borderId="3" xfId="0" applyFont="1" applyBorder="1" applyAlignment="1" applyProtection="1">
      <alignment horizontal="center" vertical="center"/>
    </xf>
    <xf numFmtId="0" fontId="9" fillId="0" borderId="3" xfId="0" applyFont="1" applyBorder="1" applyAlignment="1" applyProtection="1">
      <alignment horizontal="left"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4" fillId="0" borderId="0" xfId="0" applyFont="1" applyAlignment="1">
      <alignment vertical="center" wrapText="1"/>
    </xf>
    <xf numFmtId="0" fontId="2" fillId="0" borderId="0" xfId="0" applyFont="1" applyFill="1" applyAlignment="1">
      <alignment vertical="center"/>
    </xf>
    <xf numFmtId="0" fontId="3" fillId="0" borderId="0" xfId="0" applyFont="1" applyAlignment="1">
      <alignment horizontal="left" vertical="top"/>
    </xf>
    <xf numFmtId="0" fontId="3" fillId="0" borderId="0" xfId="0" applyFont="1" applyAlignment="1">
      <alignment horizontal="center" vertical="center" wrapText="1"/>
    </xf>
    <xf numFmtId="0" fontId="4" fillId="0" borderId="0" xfId="0" applyFont="1" applyAlignment="1">
      <alignment horizontal="center" vertical="center" wrapText="1"/>
    </xf>
    <xf numFmtId="169" fontId="4" fillId="0" borderId="0" xfId="0" applyNumberFormat="1" applyFont="1" applyAlignment="1">
      <alignment horizontal="center" vertical="center" wrapText="1"/>
    </xf>
    <xf numFmtId="0" fontId="2" fillId="0" borderId="0" xfId="0" applyFont="1" applyAlignment="1">
      <alignment wrapText="1"/>
    </xf>
    <xf numFmtId="0" fontId="6"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169" fontId="2" fillId="0" borderId="0" xfId="0" applyNumberFormat="1" applyFont="1" applyAlignment="1">
      <alignment horizontal="center" vertical="center" wrapText="1"/>
    </xf>
    <xf numFmtId="0" fontId="7" fillId="0" borderId="0" xfId="0" applyFont="1" applyFill="1" applyAlignment="1">
      <alignment vertical="center"/>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169" fontId="25" fillId="3" borderId="3" xfId="0" applyNumberFormat="1" applyFont="1" applyFill="1" applyBorder="1" applyAlignment="1">
      <alignment horizontal="center" vertical="center" wrapText="1"/>
    </xf>
    <xf numFmtId="0" fontId="7" fillId="0" borderId="3" xfId="0" applyFont="1" applyFill="1" applyBorder="1" applyAlignment="1">
      <alignment vertical="center"/>
    </xf>
    <xf numFmtId="0" fontId="25" fillId="3" borderId="4"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3" xfId="0" applyFont="1" applyFill="1" applyBorder="1" applyAlignment="1">
      <alignment horizontal="center" vertical="center" wrapText="1"/>
    </xf>
    <xf numFmtId="164" fontId="9" fillId="0" borderId="3" xfId="4"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6" xfId="0" applyFont="1" applyFill="1" applyBorder="1" applyAlignment="1">
      <alignment horizontal="left" vertical="center" wrapText="1"/>
    </xf>
    <xf numFmtId="0" fontId="11" fillId="0" borderId="16" xfId="0" applyFont="1" applyFill="1" applyBorder="1" applyAlignment="1">
      <alignment horizontal="center" vertical="center" wrapText="1"/>
    </xf>
    <xf numFmtId="169" fontId="11" fillId="4" borderId="16"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1" fillId="0" borderId="16" xfId="0" applyFont="1" applyFill="1" applyBorder="1" applyAlignment="1">
      <alignment vertical="center" wrapText="1"/>
    </xf>
    <xf numFmtId="164" fontId="9" fillId="0" borderId="16" xfId="4" applyFont="1" applyFill="1" applyBorder="1" applyAlignment="1">
      <alignment vertical="center" wrapText="1"/>
    </xf>
    <xf numFmtId="0" fontId="11" fillId="0" borderId="3" xfId="0" applyFont="1" applyFill="1" applyBorder="1" applyAlignment="1">
      <alignment vertical="center" wrapText="1"/>
    </xf>
    <xf numFmtId="0" fontId="13" fillId="0" borderId="4" xfId="0" applyFont="1" applyFill="1" applyBorder="1" applyAlignment="1">
      <alignment vertical="center" wrapText="1"/>
    </xf>
    <xf numFmtId="0" fontId="11" fillId="0" borderId="3" xfId="0" applyFont="1" applyFill="1" applyBorder="1" applyAlignment="1">
      <alignment horizontal="center" wrapText="1"/>
    </xf>
    <xf numFmtId="0" fontId="2" fillId="0" borderId="0" xfId="0" applyFont="1" applyFill="1"/>
    <xf numFmtId="9" fontId="11" fillId="4" borderId="16" xfId="3" applyFont="1" applyFill="1" applyBorder="1" applyAlignment="1">
      <alignment horizontal="center" vertical="center" wrapText="1"/>
    </xf>
    <xf numFmtId="9" fontId="11" fillId="4" borderId="3" xfId="0" applyNumberFormat="1" applyFont="1" applyFill="1" applyBorder="1" applyAlignment="1">
      <alignment horizontal="center" vertical="center"/>
    </xf>
    <xf numFmtId="0" fontId="11" fillId="2" borderId="16" xfId="0" applyFont="1" applyFill="1" applyBorder="1" applyAlignment="1">
      <alignment horizontal="center" vertical="center"/>
    </xf>
    <xf numFmtId="0" fontId="11" fillId="4" borderId="16" xfId="0" applyNumberFormat="1" applyFont="1" applyFill="1" applyBorder="1" applyAlignment="1">
      <alignment horizontal="center" vertical="center" wrapText="1"/>
    </xf>
    <xf numFmtId="2" fontId="11" fillId="4" borderId="3" xfId="0" applyNumberFormat="1" applyFont="1" applyFill="1" applyBorder="1" applyAlignment="1">
      <alignment horizontal="center" vertical="center"/>
    </xf>
    <xf numFmtId="0" fontId="11" fillId="4" borderId="3" xfId="0" applyNumberFormat="1" applyFont="1" applyFill="1" applyBorder="1" applyAlignment="1">
      <alignment horizontal="center" vertical="center"/>
    </xf>
    <xf numFmtId="44" fontId="11" fillId="0" borderId="3" xfId="2" applyFont="1" applyFill="1" applyBorder="1" applyAlignment="1">
      <alignment horizontal="center" wrapText="1"/>
    </xf>
    <xf numFmtId="0" fontId="11" fillId="2"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vertical="center"/>
    </xf>
    <xf numFmtId="0" fontId="10" fillId="0" borderId="4" xfId="0" applyFont="1" applyFill="1" applyBorder="1" applyAlignment="1">
      <alignment vertical="center" wrapText="1"/>
    </xf>
    <xf numFmtId="44" fontId="11" fillId="0" borderId="3" xfId="2" applyFont="1" applyFill="1" applyBorder="1" applyAlignment="1">
      <alignment horizontal="center" vertical="center" wrapText="1"/>
    </xf>
    <xf numFmtId="0" fontId="13" fillId="0" borderId="3" xfId="0" applyFont="1" applyFill="1" applyBorder="1" applyAlignment="1">
      <alignment vertical="center" wrapText="1"/>
    </xf>
    <xf numFmtId="1" fontId="11" fillId="4" borderId="16" xfId="0" applyNumberFormat="1" applyFont="1" applyFill="1" applyBorder="1" applyAlignment="1">
      <alignment horizontal="center" vertical="center" wrapText="1"/>
    </xf>
    <xf numFmtId="1" fontId="11" fillId="4" borderId="3" xfId="0" applyNumberFormat="1" applyFont="1" applyFill="1" applyBorder="1" applyAlignment="1">
      <alignment horizontal="center" vertical="center"/>
    </xf>
    <xf numFmtId="168" fontId="11" fillId="4" borderId="3"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7" xfId="0" applyFont="1" applyFill="1" applyBorder="1" applyAlignment="1">
      <alignment vertical="center" wrapText="1"/>
    </xf>
    <xf numFmtId="0" fontId="11"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16" xfId="0" applyFont="1" applyFill="1" applyBorder="1" applyAlignment="1">
      <alignment vertical="center" wrapText="1"/>
    </xf>
    <xf numFmtId="0" fontId="11" fillId="0" borderId="1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24" fillId="0" borderId="3" xfId="0" applyFont="1" applyFill="1" applyBorder="1" applyAlignment="1" applyProtection="1">
      <alignment horizontal="left" vertical="center" wrapText="1"/>
    </xf>
    <xf numFmtId="0" fontId="11" fillId="2" borderId="4" xfId="0" applyFont="1" applyFill="1" applyBorder="1" applyAlignment="1">
      <alignment horizontal="center" vertical="center"/>
    </xf>
    <xf numFmtId="0" fontId="11" fillId="2" borderId="17" xfId="0" applyFont="1" applyFill="1" applyBorder="1" applyAlignment="1">
      <alignment horizontal="center" vertical="center"/>
    </xf>
    <xf numFmtId="169" fontId="11" fillId="4" borderId="3" xfId="0" applyNumberFormat="1" applyFont="1" applyFill="1" applyBorder="1" applyAlignment="1">
      <alignment horizontal="center" vertical="center" wrapText="1"/>
    </xf>
    <xf numFmtId="0" fontId="11" fillId="2" borderId="16"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0" borderId="4" xfId="0" applyFont="1" applyFill="1" applyBorder="1" applyAlignment="1">
      <alignment vertical="center" wrapText="1"/>
    </xf>
    <xf numFmtId="44" fontId="11" fillId="0" borderId="4" xfId="2" applyFont="1" applyFill="1" applyBorder="1" applyAlignment="1">
      <alignment horizont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6" fillId="0" borderId="0" xfId="0" applyFont="1"/>
    <xf numFmtId="0" fontId="13" fillId="2" borderId="16"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6" xfId="0" applyFont="1" applyFill="1" applyBorder="1" applyAlignment="1">
      <alignment horizontal="left" vertical="top" wrapText="1"/>
    </xf>
    <xf numFmtId="0" fontId="11" fillId="2" borderId="16" xfId="0" applyFont="1" applyFill="1" applyBorder="1" applyAlignment="1">
      <alignment horizontal="left" vertical="center"/>
    </xf>
    <xf numFmtId="0" fontId="11" fillId="2" borderId="16" xfId="0" applyFont="1" applyFill="1" applyBorder="1" applyAlignment="1">
      <alignment horizontal="left" vertical="top" wrapText="1"/>
    </xf>
    <xf numFmtId="0" fontId="11" fillId="2" borderId="16" xfId="0" applyFont="1" applyFill="1" applyBorder="1" applyAlignment="1">
      <alignment horizontal="left" vertical="center" wrapText="1"/>
    </xf>
    <xf numFmtId="0" fontId="11" fillId="7" borderId="16" xfId="0" applyFont="1" applyFill="1" applyBorder="1" applyAlignment="1">
      <alignment horizontal="center" vertical="center"/>
    </xf>
    <xf numFmtId="0" fontId="11" fillId="0" borderId="16" xfId="0" applyFont="1" applyBorder="1" applyAlignment="1">
      <alignment horizontal="center"/>
    </xf>
    <xf numFmtId="0" fontId="11" fillId="0" borderId="16" xfId="0" applyFont="1" applyBorder="1"/>
    <xf numFmtId="0" fontId="13" fillId="2" borderId="3" xfId="0" applyFont="1" applyFill="1" applyBorder="1" applyAlignment="1">
      <alignment horizontal="left" vertical="center" wrapText="1"/>
    </xf>
    <xf numFmtId="0" fontId="10" fillId="2" borderId="3" xfId="0" applyFont="1" applyFill="1" applyBorder="1" applyAlignment="1">
      <alignment horizontal="left" vertical="top" wrapText="1"/>
    </xf>
    <xf numFmtId="0" fontId="11" fillId="2" borderId="3" xfId="0" applyFont="1" applyFill="1" applyBorder="1" applyAlignment="1">
      <alignment horizontal="left" vertical="center"/>
    </xf>
    <xf numFmtId="0" fontId="11" fillId="2" borderId="3" xfId="0" applyFont="1" applyFill="1" applyBorder="1" applyAlignment="1">
      <alignment horizontal="left" vertical="top" wrapText="1"/>
    </xf>
    <xf numFmtId="0" fontId="11" fillId="7" borderId="3" xfId="0" applyFont="1" applyFill="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xf>
    <xf numFmtId="0" fontId="11" fillId="0" borderId="3" xfId="0" applyFont="1" applyBorder="1"/>
    <xf numFmtId="0" fontId="11" fillId="2" borderId="3" xfId="0" applyFont="1" applyFill="1" applyBorder="1" applyAlignment="1">
      <alignment horizontal="left"/>
    </xf>
    <xf numFmtId="9" fontId="11" fillId="7" borderId="3" xfId="3" applyFont="1" applyFill="1" applyBorder="1" applyAlignment="1">
      <alignment horizontal="center" vertical="center"/>
    </xf>
    <xf numFmtId="0" fontId="12" fillId="2" borderId="3" xfId="0" applyFont="1" applyFill="1" applyBorder="1" applyAlignment="1" applyProtection="1">
      <alignment horizontal="left" vertical="center" wrapText="1"/>
      <protection locked="0" hidden="1"/>
    </xf>
    <xf numFmtId="0" fontId="12" fillId="2" borderId="3"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horizontal="left" vertical="center"/>
    </xf>
    <xf numFmtId="0" fontId="12" fillId="0" borderId="3" xfId="0" applyFont="1" applyFill="1" applyBorder="1" applyAlignment="1">
      <alignment horizontal="center" vertical="center"/>
    </xf>
    <xf numFmtId="0" fontId="11" fillId="2" borderId="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1" fillId="2" borderId="4" xfId="0" applyFont="1" applyFill="1" applyBorder="1" applyAlignment="1">
      <alignment horizontal="left" vertical="top" wrapText="1"/>
    </xf>
    <xf numFmtId="0" fontId="11" fillId="2" borderId="4" xfId="0" applyFont="1" applyFill="1" applyBorder="1" applyAlignment="1">
      <alignment horizontal="center" vertical="center"/>
    </xf>
    <xf numFmtId="0" fontId="11" fillId="2" borderId="4" xfId="0" applyFont="1" applyFill="1" applyBorder="1" applyAlignment="1">
      <alignment horizontal="left" vertical="center"/>
    </xf>
    <xf numFmtId="0" fontId="12"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wrapText="1"/>
    </xf>
    <xf numFmtId="0" fontId="11" fillId="7" borderId="16" xfId="0" applyFont="1" applyFill="1" applyBorder="1" applyAlignment="1">
      <alignment vertical="center"/>
    </xf>
    <xf numFmtId="0" fontId="11" fillId="0" borderId="3" xfId="0" applyFont="1" applyBorder="1" applyAlignment="1"/>
    <xf numFmtId="0" fontId="11" fillId="2" borderId="17" xfId="0" applyFont="1" applyFill="1" applyBorder="1" applyAlignment="1">
      <alignment horizontal="left" vertical="center" wrapText="1"/>
    </xf>
    <xf numFmtId="0" fontId="12" fillId="2" borderId="3" xfId="0" applyFont="1" applyFill="1" applyBorder="1" applyAlignment="1">
      <alignment horizontal="left" wrapText="1"/>
    </xf>
    <xf numFmtId="0" fontId="12" fillId="7" borderId="16" xfId="0" applyFont="1" applyFill="1" applyBorder="1" applyAlignment="1">
      <alignment vertical="center"/>
    </xf>
    <xf numFmtId="0" fontId="12" fillId="4" borderId="3" xfId="0" applyFont="1" applyFill="1" applyBorder="1" applyAlignment="1">
      <alignment vertical="center"/>
    </xf>
    <xf numFmtId="0" fontId="19" fillId="4" borderId="3" xfId="0" applyFont="1" applyFill="1" applyBorder="1" applyAlignment="1">
      <alignment vertical="center"/>
    </xf>
    <xf numFmtId="0" fontId="11" fillId="2" borderId="16" xfId="0" applyFont="1" applyFill="1" applyBorder="1" applyAlignment="1">
      <alignment horizontal="left" vertical="center" wrapText="1"/>
    </xf>
    <xf numFmtId="9" fontId="11" fillId="7" borderId="3" xfId="3" applyFont="1" applyFill="1" applyBorder="1" applyAlignment="1">
      <alignment vertical="center"/>
    </xf>
    <xf numFmtId="9" fontId="11" fillId="4" borderId="3" xfId="0" applyNumberFormat="1" applyFont="1" applyFill="1" applyBorder="1" applyAlignment="1">
      <alignment vertical="center"/>
    </xf>
    <xf numFmtId="0" fontId="11" fillId="2" borderId="3" xfId="0" applyFont="1" applyFill="1" applyBorder="1" applyAlignment="1">
      <alignment horizontal="left" vertical="top"/>
    </xf>
    <xf numFmtId="0" fontId="11" fillId="2" borderId="3" xfId="0" applyFont="1" applyFill="1" applyBorder="1" applyAlignment="1" applyProtection="1">
      <alignment horizontal="left" vertical="top" wrapText="1"/>
    </xf>
    <xf numFmtId="0" fontId="11" fillId="2" borderId="3" xfId="0" applyFont="1" applyFill="1" applyBorder="1" applyAlignment="1">
      <alignment vertical="center" wrapText="1"/>
    </xf>
    <xf numFmtId="9" fontId="11" fillId="7" borderId="16" xfId="3" applyFont="1" applyFill="1" applyBorder="1" applyAlignment="1">
      <alignment horizontal="center" vertical="center"/>
    </xf>
    <xf numFmtId="0" fontId="26" fillId="0" borderId="3" xfId="0" applyFont="1" applyBorder="1" applyAlignment="1">
      <alignment horizontal="center" vertical="center"/>
    </xf>
    <xf numFmtId="0" fontId="26" fillId="0" borderId="0" xfId="0" applyFont="1" applyBorder="1" applyAlignment="1">
      <alignment horizontal="center" vertical="center"/>
    </xf>
    <xf numFmtId="0" fontId="26" fillId="4" borderId="3" xfId="0" applyFont="1" applyFill="1" applyBorder="1"/>
    <xf numFmtId="0" fontId="26" fillId="0" borderId="3" xfId="0" applyFont="1" applyBorder="1" applyAlignment="1">
      <alignment horizontal="center"/>
    </xf>
    <xf numFmtId="0" fontId="26" fillId="0" borderId="3" xfId="0" applyFont="1" applyBorder="1"/>
    <xf numFmtId="0" fontId="26" fillId="0" borderId="0" xfId="0" applyFont="1" applyAlignment="1">
      <alignment horizontal="center" wrapText="1"/>
    </xf>
    <xf numFmtId="0" fontId="26"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xf>
    <xf numFmtId="0" fontId="2" fillId="0" borderId="0" xfId="0" applyFont="1" applyAlignment="1">
      <alignment horizontal="left" vertical="center"/>
    </xf>
    <xf numFmtId="0" fontId="8" fillId="3" borderId="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24" fillId="0" borderId="3" xfId="0" applyFont="1" applyFill="1" applyBorder="1" applyAlignment="1">
      <alignment horizontal="center" vertical="center" wrapText="1"/>
    </xf>
    <xf numFmtId="0" fontId="11" fillId="0" borderId="3" xfId="0" applyFont="1" applyBorder="1" applyAlignment="1">
      <alignment horizontal="left" vertical="center"/>
    </xf>
    <xf numFmtId="0" fontId="9" fillId="0" borderId="3" xfId="0" applyFont="1" applyFill="1" applyBorder="1" applyAlignment="1">
      <alignment horizontal="center" vertical="center" wrapText="1"/>
    </xf>
    <xf numFmtId="0" fontId="24" fillId="0" borderId="3" xfId="0" applyFont="1" applyFill="1" applyBorder="1" applyAlignment="1">
      <alignment horizontal="center" vertical="center"/>
    </xf>
    <xf numFmtId="0" fontId="9" fillId="0" borderId="4" xfId="0" applyFont="1" applyBorder="1" applyAlignment="1">
      <alignment horizontal="center" vertical="center" wrapText="1"/>
    </xf>
    <xf numFmtId="0" fontId="11" fillId="2" borderId="3" xfId="0" applyFont="1" applyFill="1" applyBorder="1" applyAlignment="1" applyProtection="1">
      <alignment horizontal="center" vertical="center"/>
    </xf>
    <xf numFmtId="0" fontId="11" fillId="5" borderId="3" xfId="0" applyFont="1" applyFill="1" applyBorder="1" applyAlignment="1">
      <alignment horizontal="center" vertical="center"/>
    </xf>
    <xf numFmtId="0" fontId="24" fillId="2" borderId="3" xfId="0" applyFont="1" applyFill="1" applyBorder="1" applyAlignment="1">
      <alignment horizontal="center" vertical="center"/>
    </xf>
    <xf numFmtId="0" fontId="9" fillId="0" borderId="17"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4" borderId="3" xfId="0" applyFont="1" applyFill="1" applyBorder="1" applyAlignment="1" applyProtection="1">
      <alignment horizontal="center" vertical="center"/>
    </xf>
    <xf numFmtId="0" fontId="11" fillId="0" borderId="3" xfId="0" applyFont="1" applyBorder="1" applyAlignment="1">
      <alignment horizontal="left" vertical="center" wrapText="1"/>
    </xf>
    <xf numFmtId="0" fontId="24" fillId="0" borderId="3" xfId="0" applyFont="1" applyBorder="1" applyAlignment="1">
      <alignment horizontal="center" vertical="center" wrapText="1"/>
    </xf>
    <xf numFmtId="0" fontId="11"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 xfId="0" applyFont="1" applyFill="1" applyBorder="1" applyAlignment="1">
      <alignment horizontal="left" vertical="top" wrapText="1"/>
    </xf>
    <xf numFmtId="0" fontId="11" fillId="0" borderId="16" xfId="0" applyFont="1" applyBorder="1" applyAlignment="1">
      <alignment horizontal="center" vertical="center" wrapText="1"/>
    </xf>
    <xf numFmtId="0" fontId="11" fillId="2" borderId="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left" vertical="justify" wrapText="1"/>
    </xf>
    <xf numFmtId="0" fontId="9" fillId="0" borderId="16" xfId="0" applyFont="1" applyBorder="1" applyAlignment="1">
      <alignment horizontal="center" vertical="center" wrapText="1"/>
    </xf>
    <xf numFmtId="0" fontId="27" fillId="0" borderId="0" xfId="0" applyFont="1"/>
    <xf numFmtId="43" fontId="27" fillId="0" borderId="0" xfId="1" applyFont="1"/>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3" fillId="0" borderId="24" xfId="0" applyFont="1" applyBorder="1" applyAlignment="1">
      <alignment horizontal="center" vertical="center" wrapText="1"/>
    </xf>
    <xf numFmtId="0" fontId="10" fillId="2" borderId="15" xfId="0" applyFont="1" applyFill="1" applyBorder="1" applyAlignment="1" applyProtection="1">
      <alignment horizontal="left" vertical="center" wrapText="1"/>
    </xf>
    <xf numFmtId="0" fontId="10"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5" xfId="0" applyFont="1" applyBorder="1" applyAlignment="1">
      <alignment horizontal="center" vertical="center"/>
    </xf>
    <xf numFmtId="0" fontId="11" fillId="0" borderId="15" xfId="0" applyFont="1" applyBorder="1" applyAlignment="1">
      <alignment vertical="center" wrapText="1"/>
    </xf>
    <xf numFmtId="9" fontId="11" fillId="5" borderId="15" xfId="3" applyFont="1" applyFill="1" applyBorder="1" applyAlignment="1">
      <alignment horizontal="center" vertical="center" wrapText="1"/>
    </xf>
    <xf numFmtId="9" fontId="11" fillId="4" borderId="15" xfId="3" applyFont="1" applyFill="1" applyBorder="1" applyAlignment="1">
      <alignment horizontal="center" vertical="center" wrapText="1"/>
    </xf>
    <xf numFmtId="0" fontId="11" fillId="0" borderId="15" xfId="0" applyFont="1" applyBorder="1" applyAlignment="1">
      <alignment vertical="center"/>
    </xf>
    <xf numFmtId="43" fontId="11" fillId="0" borderId="21" xfId="1" applyFont="1" applyFill="1" applyBorder="1" applyAlignment="1">
      <alignment vertical="center" wrapText="1"/>
    </xf>
    <xf numFmtId="0" fontId="13" fillId="0" borderId="25" xfId="0" applyFont="1" applyBorder="1" applyAlignment="1">
      <alignment horizontal="center" vertical="center" wrapText="1"/>
    </xf>
    <xf numFmtId="0" fontId="10" fillId="0" borderId="3" xfId="0" applyFont="1" applyBorder="1" applyAlignment="1">
      <alignment horizontal="center" vertical="center" wrapText="1"/>
    </xf>
    <xf numFmtId="9" fontId="11" fillId="5" borderId="4" xfId="3" applyFont="1" applyFill="1" applyBorder="1" applyAlignment="1">
      <alignment horizontal="center" vertical="center" wrapText="1"/>
    </xf>
    <xf numFmtId="43" fontId="11" fillId="0" borderId="26" xfId="1" applyFont="1" applyFill="1" applyBorder="1" applyAlignment="1">
      <alignment vertical="center" wrapText="1"/>
    </xf>
    <xf numFmtId="0" fontId="11" fillId="5" borderId="4"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1" fillId="0" borderId="3" xfId="0" applyFont="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xf>
    <xf numFmtId="0" fontId="11" fillId="5" borderId="3" xfId="3" applyNumberFormat="1" applyFont="1" applyFill="1" applyBorder="1" applyAlignment="1" applyProtection="1">
      <alignment horizontal="center"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43" fontId="24" fillId="0" borderId="0" xfId="1" applyFont="1" applyAlignment="1">
      <alignment vertical="center"/>
    </xf>
    <xf numFmtId="0" fontId="11" fillId="0" borderId="3"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3" xfId="0" applyFont="1" applyBorder="1" applyAlignment="1" applyProtection="1">
      <alignment vertical="center" wrapText="1"/>
    </xf>
    <xf numFmtId="0" fontId="18" fillId="0" borderId="3" xfId="0" applyFont="1" applyBorder="1" applyAlignment="1" applyProtection="1">
      <alignment horizontal="center" vertical="center" wrapText="1"/>
    </xf>
    <xf numFmtId="0" fontId="11" fillId="5" borderId="4" xfId="0" applyFont="1" applyFill="1" applyBorder="1" applyAlignment="1">
      <alignment horizontal="center" vertical="center"/>
    </xf>
    <xf numFmtId="0" fontId="11" fillId="0" borderId="4" xfId="0" applyFont="1" applyBorder="1" applyAlignment="1">
      <alignment horizontal="left" vertical="center" wrapText="1"/>
    </xf>
    <xf numFmtId="4" fontId="2" fillId="2" borderId="0" xfId="0" applyNumberFormat="1" applyFont="1" applyFill="1" applyAlignment="1">
      <alignment vertical="center" wrapText="1"/>
    </xf>
    <xf numFmtId="43" fontId="2" fillId="0" borderId="0" xfId="0" applyNumberFormat="1" applyFont="1" applyAlignment="1">
      <alignment vertical="center"/>
    </xf>
    <xf numFmtId="0" fontId="2" fillId="0" borderId="0" xfId="0" applyFont="1" applyFill="1" applyAlignment="1">
      <alignment vertical="center" wrapText="1"/>
    </xf>
    <xf numFmtId="0" fontId="10" fillId="0" borderId="3" xfId="0" applyFont="1" applyFill="1" applyBorder="1" applyAlignment="1">
      <alignment horizontal="left" vertical="center" wrapText="1"/>
    </xf>
    <xf numFmtId="0" fontId="11" fillId="5" borderId="3" xfId="3" applyNumberFormat="1" applyFont="1" applyFill="1" applyBorder="1" applyAlignment="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3" xfId="3" applyNumberFormat="1" applyFont="1" applyFill="1" applyBorder="1" applyAlignment="1" applyProtection="1">
      <alignment horizontal="center" vertical="center" wrapText="1"/>
    </xf>
    <xf numFmtId="9" fontId="11" fillId="5" borderId="3" xfId="3"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4" fontId="2" fillId="0" borderId="0" xfId="0" applyNumberFormat="1" applyFont="1" applyAlignment="1">
      <alignment vertical="center"/>
    </xf>
    <xf numFmtId="0" fontId="11" fillId="4" borderId="3" xfId="1" applyNumberFormat="1"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43" fontId="11" fillId="2" borderId="26" xfId="1" applyFont="1" applyFill="1" applyBorder="1" applyAlignment="1">
      <alignment vertical="center" wrapText="1"/>
    </xf>
    <xf numFmtId="2" fontId="11" fillId="4" borderId="3" xfId="3" applyNumberFormat="1" applyFont="1" applyFill="1" applyBorder="1" applyAlignment="1" applyProtection="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19" fillId="0" borderId="3" xfId="0" applyFont="1" applyFill="1" applyBorder="1" applyAlignment="1">
      <alignment vertical="center" wrapText="1"/>
    </xf>
    <xf numFmtId="0" fontId="12" fillId="0" borderId="3" xfId="0" applyFont="1" applyFill="1" applyBorder="1" applyAlignment="1">
      <alignment vertical="center"/>
    </xf>
    <xf numFmtId="0" fontId="12" fillId="0" borderId="3" xfId="0" applyFont="1" applyFill="1" applyBorder="1" applyAlignment="1">
      <alignment horizontal="center" vertical="center" wrapText="1"/>
    </xf>
    <xf numFmtId="0" fontId="12" fillId="0" borderId="3" xfId="0" applyFont="1" applyFill="1" applyBorder="1" applyAlignment="1" applyProtection="1">
      <alignment horizontal="center" vertical="center" wrapText="1"/>
    </xf>
    <xf numFmtId="9" fontId="12" fillId="4" borderId="3" xfId="3" applyFont="1" applyFill="1" applyBorder="1" applyAlignment="1" applyProtection="1">
      <alignment horizontal="center" vertical="center" wrapText="1"/>
    </xf>
    <xf numFmtId="0" fontId="12" fillId="4" borderId="3" xfId="3" applyNumberFormat="1"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protection locked="0"/>
    </xf>
    <xf numFmtId="43" fontId="12" fillId="0" borderId="26" xfId="1" applyFont="1" applyFill="1" applyBorder="1" applyAlignment="1">
      <alignment vertical="center" wrapText="1"/>
    </xf>
    <xf numFmtId="43" fontId="11" fillId="0" borderId="26" xfId="1" applyFont="1" applyBorder="1" applyAlignment="1">
      <alignment vertical="center" wrapText="1"/>
    </xf>
    <xf numFmtId="0" fontId="10" fillId="2" borderId="3" xfId="0" applyFont="1" applyFill="1" applyBorder="1" applyAlignment="1">
      <alignment vertical="center" wrapText="1"/>
    </xf>
    <xf numFmtId="0" fontId="11" fillId="5" borderId="3" xfId="0" applyFont="1" applyFill="1" applyBorder="1" applyAlignment="1" applyProtection="1">
      <alignment horizontal="center" vertical="center" wrapText="1"/>
    </xf>
    <xf numFmtId="0" fontId="9" fillId="0" borderId="2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7"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Fill="1" applyBorder="1" applyAlignment="1" applyProtection="1">
      <alignment horizontal="left" vertical="center" wrapText="1"/>
    </xf>
    <xf numFmtId="0" fontId="28" fillId="0" borderId="16" xfId="0" applyFont="1" applyFill="1" applyBorder="1" applyAlignment="1">
      <alignment horizontal="center" vertical="center"/>
    </xf>
    <xf numFmtId="0" fontId="29" fillId="0" borderId="3" xfId="0" applyFont="1" applyFill="1" applyBorder="1" applyAlignment="1">
      <alignment vertical="center"/>
    </xf>
    <xf numFmtId="0" fontId="29" fillId="0" borderId="16" xfId="0" applyFont="1" applyFill="1" applyBorder="1" applyAlignment="1">
      <alignment horizontal="center" vertical="center"/>
    </xf>
    <xf numFmtId="0" fontId="29" fillId="0" borderId="16" xfId="0" applyFont="1" applyFill="1" applyBorder="1" applyAlignment="1">
      <alignment vertical="center"/>
    </xf>
    <xf numFmtId="0" fontId="29"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43" fontId="12" fillId="0" borderId="29" xfId="1" applyFont="1" applyFill="1" applyBorder="1" applyAlignment="1">
      <alignment vertical="center" wrapText="1"/>
    </xf>
    <xf numFmtId="0" fontId="13" fillId="0" borderId="30"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0" fillId="2" borderId="4"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5" borderId="4" xfId="3" applyNumberFormat="1"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0" borderId="4" xfId="0" applyFont="1" applyBorder="1" applyAlignment="1" applyProtection="1">
      <alignment horizontal="center" vertical="center" wrapText="1"/>
      <protection locked="0"/>
    </xf>
    <xf numFmtId="43" fontId="11" fillId="0" borderId="29" xfId="1" applyFont="1" applyBorder="1" applyAlignment="1">
      <alignment vertical="center" wrapText="1"/>
    </xf>
    <xf numFmtId="0" fontId="13" fillId="0" borderId="3" xfId="0" applyFont="1" applyBorder="1" applyAlignment="1">
      <alignment horizontal="center" vertical="center" wrapText="1"/>
    </xf>
    <xf numFmtId="43" fontId="11" fillId="0" borderId="3" xfId="1" applyFont="1" applyFill="1" applyBorder="1" applyAlignment="1">
      <alignment vertical="center" wrapText="1"/>
    </xf>
    <xf numFmtId="9" fontId="2" fillId="4" borderId="3" xfId="0" applyNumberFormat="1" applyFont="1" applyFill="1" applyBorder="1" applyAlignment="1">
      <alignment horizontal="center" vertical="center"/>
    </xf>
    <xf numFmtId="0" fontId="2" fillId="0" borderId="3" xfId="0" applyFont="1" applyBorder="1"/>
    <xf numFmtId="0" fontId="30" fillId="0" borderId="0" xfId="0" applyFont="1" applyAlignment="1">
      <alignment vertical="center"/>
    </xf>
    <xf numFmtId="0" fontId="30" fillId="0" borderId="3" xfId="0" applyFont="1" applyBorder="1" applyAlignment="1">
      <alignment vertical="center"/>
    </xf>
    <xf numFmtId="0" fontId="2" fillId="2" borderId="0" xfId="0" applyFont="1" applyFill="1" applyAlignment="1">
      <alignment vertical="center"/>
    </xf>
    <xf numFmtId="164" fontId="31" fillId="2" borderId="17" xfId="4" applyFont="1" applyFill="1" applyBorder="1" applyAlignment="1">
      <alignment horizontal="center" vertical="center" wrapText="1"/>
    </xf>
    <xf numFmtId="0" fontId="32" fillId="2" borderId="16" xfId="0" applyFont="1" applyFill="1" applyBorder="1" applyAlignment="1">
      <alignment vertical="center" wrapText="1"/>
    </xf>
    <xf numFmtId="0" fontId="32" fillId="2" borderId="3" xfId="0" applyFont="1" applyFill="1" applyBorder="1" applyAlignment="1" applyProtection="1">
      <alignment vertical="center" wrapText="1"/>
    </xf>
    <xf numFmtId="0" fontId="33" fillId="2" borderId="3" xfId="0" applyFont="1" applyFill="1" applyBorder="1" applyAlignment="1" applyProtection="1">
      <alignment vertical="center" wrapText="1"/>
    </xf>
    <xf numFmtId="0" fontId="33" fillId="2" borderId="3" xfId="0" applyFont="1" applyFill="1" applyBorder="1" applyAlignment="1">
      <alignment vertical="center" wrapText="1"/>
    </xf>
    <xf numFmtId="0" fontId="33" fillId="2" borderId="3" xfId="0" applyFont="1" applyFill="1" applyBorder="1" applyAlignment="1" applyProtection="1">
      <alignment horizontal="left" vertical="center" wrapText="1"/>
    </xf>
    <xf numFmtId="0" fontId="33" fillId="2" borderId="16" xfId="0" applyFont="1" applyFill="1" applyBorder="1" applyAlignment="1">
      <alignment horizontal="center" vertical="center"/>
    </xf>
    <xf numFmtId="3" fontId="33" fillId="5" borderId="3" xfId="3" applyNumberFormat="1" applyFont="1" applyFill="1" applyBorder="1" applyAlignment="1" applyProtection="1">
      <alignment horizontal="center" vertical="center" wrapText="1"/>
    </xf>
    <xf numFmtId="0" fontId="33" fillId="4" borderId="16" xfId="0" applyFont="1" applyFill="1" applyBorder="1" applyAlignment="1">
      <alignment vertical="center"/>
    </xf>
    <xf numFmtId="3" fontId="33" fillId="4" borderId="3" xfId="0" applyNumberFormat="1" applyFont="1" applyFill="1" applyBorder="1" applyAlignment="1" applyProtection="1">
      <alignment vertical="center" wrapText="1"/>
    </xf>
    <xf numFmtId="0" fontId="33" fillId="2" borderId="3" xfId="0" applyFont="1" applyFill="1" applyBorder="1" applyAlignment="1" applyProtection="1">
      <alignment vertical="center" wrapText="1"/>
      <protection locked="0"/>
    </xf>
    <xf numFmtId="0" fontId="33" fillId="2" borderId="3" xfId="0" applyFont="1" applyFill="1" applyBorder="1" applyAlignment="1" applyProtection="1">
      <alignment horizontal="center" vertical="center" wrapText="1"/>
      <protection locked="0"/>
    </xf>
    <xf numFmtId="0" fontId="33" fillId="2" borderId="16" xfId="0" applyFont="1" applyFill="1" applyBorder="1" applyAlignment="1">
      <alignment vertical="center"/>
    </xf>
    <xf numFmtId="4" fontId="33" fillId="8" borderId="3" xfId="0" applyNumberFormat="1" applyFont="1" applyFill="1" applyBorder="1"/>
    <xf numFmtId="0" fontId="32" fillId="2" borderId="4" xfId="0" applyFont="1" applyFill="1" applyBorder="1" applyAlignment="1">
      <alignment vertical="center" wrapText="1"/>
    </xf>
    <xf numFmtId="0" fontId="33" fillId="2" borderId="16" xfId="0" applyFont="1" applyFill="1" applyBorder="1" applyAlignment="1">
      <alignment horizontal="left" vertical="center" wrapText="1"/>
    </xf>
    <xf numFmtId="0" fontId="33" fillId="2" borderId="16" xfId="0" applyFont="1" applyFill="1" applyBorder="1" applyAlignment="1">
      <alignment horizontal="center" vertical="center" wrapText="1"/>
    </xf>
    <xf numFmtId="0" fontId="33" fillId="2" borderId="3" xfId="0" applyFont="1" applyFill="1" applyBorder="1"/>
    <xf numFmtId="0" fontId="32" fillId="2" borderId="17" xfId="0" applyFont="1" applyFill="1" applyBorder="1" applyAlignment="1">
      <alignment vertical="center" wrapText="1"/>
    </xf>
    <xf numFmtId="0" fontId="32" fillId="2" borderId="16" xfId="0" applyFont="1" applyFill="1" applyBorder="1" applyAlignment="1">
      <alignment vertical="center" wrapText="1"/>
    </xf>
    <xf numFmtId="164" fontId="31" fillId="2" borderId="16" xfId="4" applyFont="1" applyFill="1" applyBorder="1" applyAlignment="1">
      <alignment horizontal="center" vertical="center" wrapText="1"/>
    </xf>
    <xf numFmtId="0" fontId="34" fillId="2" borderId="4" xfId="0" applyFont="1" applyFill="1" applyBorder="1" applyAlignment="1">
      <alignment vertical="center" wrapText="1"/>
    </xf>
    <xf numFmtId="0" fontId="32" fillId="2" borderId="3" xfId="0" applyFont="1" applyFill="1" applyBorder="1" applyAlignment="1">
      <alignment vertical="center" wrapText="1"/>
    </xf>
    <xf numFmtId="0" fontId="34" fillId="2" borderId="3" xfId="0" applyFont="1" applyFill="1" applyBorder="1" applyAlignment="1">
      <alignment vertical="center" wrapText="1"/>
    </xf>
    <xf numFmtId="0" fontId="34" fillId="2" borderId="3" xfId="0" applyFont="1" applyFill="1" applyBorder="1" applyAlignment="1">
      <alignment horizontal="left" vertical="center" wrapText="1"/>
    </xf>
    <xf numFmtId="0" fontId="35" fillId="2" borderId="3" xfId="0"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4" fillId="4" borderId="3" xfId="0" applyFont="1" applyFill="1" applyBorder="1" applyAlignment="1">
      <alignment horizontal="right" vertical="center"/>
    </xf>
    <xf numFmtId="0" fontId="34" fillId="2" borderId="3" xfId="0" applyFont="1" applyFill="1" applyBorder="1" applyAlignment="1">
      <alignment vertical="center"/>
    </xf>
    <xf numFmtId="0" fontId="34" fillId="2" borderId="16" xfId="0" applyFont="1" applyFill="1" applyBorder="1" applyAlignment="1">
      <alignment horizontal="center" vertical="center"/>
    </xf>
    <xf numFmtId="0" fontId="34" fillId="2" borderId="3" xfId="0" applyFont="1" applyFill="1" applyBorder="1" applyAlignment="1">
      <alignment horizontal="center" vertical="center"/>
    </xf>
    <xf numFmtId="0" fontId="36" fillId="2" borderId="4" xfId="0" applyFont="1" applyFill="1" applyBorder="1" applyAlignment="1">
      <alignment horizontal="center" vertical="center" wrapText="1"/>
    </xf>
    <xf numFmtId="0" fontId="33" fillId="2" borderId="3" xfId="0" applyFont="1" applyFill="1" applyBorder="1" applyAlignment="1">
      <alignment vertical="center"/>
    </xf>
    <xf numFmtId="0" fontId="33" fillId="2" borderId="3" xfId="0" applyFont="1" applyFill="1" applyBorder="1" applyAlignment="1">
      <alignment horizontal="left" vertical="center" wrapText="1"/>
    </xf>
    <xf numFmtId="0" fontId="33" fillId="2" borderId="3" xfId="0" applyFont="1" applyFill="1" applyBorder="1" applyAlignment="1">
      <alignment horizontal="center" vertical="center"/>
    </xf>
    <xf numFmtId="0" fontId="33" fillId="4" borderId="3" xfId="0" applyFont="1" applyFill="1" applyBorder="1" applyAlignment="1">
      <alignment vertical="center"/>
    </xf>
    <xf numFmtId="0" fontId="36" fillId="2" borderId="3" xfId="0" applyFont="1" applyFill="1" applyBorder="1" applyAlignment="1">
      <alignment horizontal="center" vertical="center" wrapText="1"/>
    </xf>
    <xf numFmtId="0" fontId="33" fillId="2" borderId="4" xfId="0" applyFont="1" applyFill="1" applyBorder="1" applyAlignment="1">
      <alignment vertical="center" wrapText="1"/>
    </xf>
    <xf numFmtId="0" fontId="33" fillId="2" borderId="3" xfId="0" applyFont="1" applyFill="1" applyBorder="1" applyAlignment="1">
      <alignment horizontal="center" vertical="center" wrapText="1"/>
    </xf>
    <xf numFmtId="0" fontId="33" fillId="2" borderId="16" xfId="0" applyFont="1" applyFill="1" applyBorder="1" applyAlignment="1">
      <alignment vertical="center" wrapText="1"/>
    </xf>
    <xf numFmtId="0" fontId="33" fillId="2" borderId="17" xfId="0" applyFont="1" applyFill="1" applyBorder="1" applyAlignment="1">
      <alignment vertical="center" wrapText="1"/>
    </xf>
    <xf numFmtId="3" fontId="33" fillId="4" borderId="3" xfId="0" applyNumberFormat="1" applyFont="1" applyFill="1" applyBorder="1" applyAlignment="1">
      <alignment horizontal="right" vertical="center"/>
    </xf>
    <xf numFmtId="43" fontId="33" fillId="2" borderId="3" xfId="1" applyFont="1" applyFill="1" applyBorder="1" applyAlignment="1">
      <alignment horizontal="right" vertical="center"/>
    </xf>
    <xf numFmtId="0" fontId="33" fillId="2" borderId="16" xfId="0" applyFont="1" applyFill="1" applyBorder="1" applyAlignment="1">
      <alignment vertical="center" wrapText="1"/>
    </xf>
    <xf numFmtId="0" fontId="33" fillId="2" borderId="3" xfId="0" applyFont="1" applyFill="1" applyBorder="1" applyAlignment="1" applyProtection="1">
      <alignment horizontal="center" vertical="center" wrapText="1"/>
    </xf>
    <xf numFmtId="0" fontId="33" fillId="4" borderId="3" xfId="0" applyFont="1" applyFill="1" applyBorder="1" applyAlignment="1">
      <alignment vertical="center" wrapText="1"/>
    </xf>
    <xf numFmtId="0" fontId="37" fillId="2" borderId="3" xfId="0" applyFont="1" applyFill="1" applyBorder="1" applyAlignment="1" applyProtection="1">
      <alignment vertical="center" wrapText="1"/>
    </xf>
    <xf numFmtId="0" fontId="37" fillId="2" borderId="3" xfId="0" applyFont="1" applyFill="1" applyBorder="1" applyAlignment="1" applyProtection="1">
      <alignment horizontal="left" vertical="center" wrapText="1"/>
    </xf>
    <xf numFmtId="0" fontId="37" fillId="2" borderId="3" xfId="0" applyFont="1" applyFill="1" applyBorder="1" applyAlignment="1" applyProtection="1">
      <alignment horizontal="center" vertical="center" wrapText="1"/>
    </xf>
    <xf numFmtId="0" fontId="37" fillId="2" borderId="3" xfId="0" applyFont="1" applyFill="1" applyBorder="1" applyAlignment="1" applyProtection="1">
      <alignment vertical="center" wrapText="1"/>
      <protection locked="0"/>
    </xf>
    <xf numFmtId="4" fontId="33" fillId="8" borderId="3" xfId="0" applyNumberFormat="1" applyFont="1" applyFill="1" applyBorder="1" applyAlignment="1">
      <alignment vertical="center"/>
    </xf>
    <xf numFmtId="0" fontId="11" fillId="2" borderId="3" xfId="0" applyFont="1" applyFill="1" applyBorder="1" applyAlignment="1">
      <alignment vertical="center"/>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12" fillId="5" borderId="3" xfId="0" applyFont="1" applyFill="1" applyBorder="1" applyAlignment="1">
      <alignment horizontal="center" vertical="center"/>
    </xf>
    <xf numFmtId="0" fontId="12" fillId="4" borderId="3" xfId="0" applyFont="1" applyFill="1" applyBorder="1" applyAlignment="1">
      <alignment horizontal="center" vertical="center"/>
    </xf>
    <xf numFmtId="0" fontId="12" fillId="0" borderId="3" xfId="0" applyFont="1" applyBorder="1" applyAlignment="1" applyProtection="1">
      <alignment horizontal="center" vertical="center" wrapText="1"/>
    </xf>
    <xf numFmtId="0" fontId="12" fillId="0" borderId="3" xfId="0" applyFont="1" applyBorder="1" applyAlignment="1">
      <alignment horizontal="center" vertical="center"/>
    </xf>
    <xf numFmtId="44" fontId="11" fillId="0" borderId="3" xfId="2" applyFont="1" applyFill="1" applyBorder="1" applyAlignment="1">
      <alignment vertical="center"/>
    </xf>
    <xf numFmtId="0" fontId="19" fillId="0" borderId="3" xfId="0" applyFont="1" applyFill="1" applyBorder="1" applyAlignment="1">
      <alignment vertical="center"/>
    </xf>
    <xf numFmtId="0" fontId="11" fillId="0" borderId="3" xfId="0" applyFont="1" applyFill="1" applyBorder="1"/>
    <xf numFmtId="0" fontId="11" fillId="0" borderId="3" xfId="0" applyFont="1" applyBorder="1" applyAlignment="1">
      <alignment horizontal="center" vertical="center"/>
    </xf>
    <xf numFmtId="0" fontId="11" fillId="0" borderId="3" xfId="0" applyFont="1" applyBorder="1" applyAlignment="1">
      <alignment horizontal="left" vertical="center"/>
    </xf>
    <xf numFmtId="9" fontId="11" fillId="5" borderId="3" xfId="3" applyFont="1" applyFill="1" applyBorder="1" applyAlignment="1">
      <alignment horizontal="center" vertical="center"/>
    </xf>
    <xf numFmtId="0" fontId="11" fillId="0" borderId="3" xfId="0" applyFont="1" applyBorder="1" applyAlignment="1" applyProtection="1">
      <alignment horizontal="center" vertical="center" wrapText="1"/>
    </xf>
    <xf numFmtId="0" fontId="11" fillId="0" borderId="3" xfId="0" applyFont="1" applyBorder="1" applyAlignment="1">
      <alignment horizont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24" fillId="2" borderId="3" xfId="0" applyFont="1" applyFill="1" applyBorder="1" applyAlignment="1">
      <alignment horizontal="center" vertical="center" wrapText="1"/>
    </xf>
    <xf numFmtId="0" fontId="11" fillId="9" borderId="17" xfId="0" applyFont="1" applyFill="1" applyBorder="1" applyAlignment="1">
      <alignment horizontal="center" vertical="center"/>
    </xf>
    <xf numFmtId="0" fontId="24" fillId="9" borderId="17" xfId="0" applyFont="1" applyFill="1" applyBorder="1" applyAlignment="1">
      <alignment horizontal="left" vertical="center" wrapText="1"/>
    </xf>
    <xf numFmtId="0" fontId="24" fillId="0" borderId="3" xfId="0" applyFont="1" applyBorder="1" applyAlignment="1">
      <alignment horizontal="center" vertical="center" wrapText="1"/>
    </xf>
    <xf numFmtId="0" fontId="11" fillId="0" borderId="4" xfId="0" applyFont="1" applyBorder="1" applyAlignment="1">
      <alignment horizontal="center"/>
    </xf>
    <xf numFmtId="0" fontId="11" fillId="0" borderId="16" xfId="0" applyFont="1" applyBorder="1" applyAlignment="1">
      <alignment horizontal="center"/>
    </xf>
    <xf numFmtId="0" fontId="11" fillId="0" borderId="4"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lignment horizontal="center"/>
    </xf>
    <xf numFmtId="0" fontId="11" fillId="10" borderId="17" xfId="0" applyFont="1" applyFill="1" applyBorder="1" applyAlignment="1">
      <alignment horizontal="center" vertical="center" wrapText="1"/>
    </xf>
    <xf numFmtId="0" fontId="11" fillId="0" borderId="4" xfId="0" applyFont="1" applyBorder="1" applyAlignment="1">
      <alignment vertical="center" wrapText="1"/>
    </xf>
    <xf numFmtId="0" fontId="11" fillId="0" borderId="17"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horizontal="center" vertical="center" wrapText="1"/>
    </xf>
    <xf numFmtId="0" fontId="11" fillId="0" borderId="17" xfId="0" applyFont="1" applyBorder="1" applyAlignment="1">
      <alignment vertical="center" wrapText="1"/>
    </xf>
    <xf numFmtId="0" fontId="11" fillId="0" borderId="4"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1" fontId="11" fillId="5" borderId="3" xfId="3" applyNumberFormat="1" applyFont="1" applyFill="1" applyBorder="1" applyAlignment="1">
      <alignment horizontal="center" vertical="center"/>
    </xf>
    <xf numFmtId="0" fontId="33" fillId="2" borderId="4" xfId="0" applyFont="1" applyFill="1" applyBorder="1" applyAlignment="1" applyProtection="1">
      <alignment horizontal="center" vertical="center" wrapText="1"/>
    </xf>
    <xf numFmtId="0" fontId="2" fillId="0" borderId="4" xfId="0" applyFont="1" applyBorder="1" applyAlignment="1">
      <alignment horizontal="center" vertical="center" wrapText="1"/>
    </xf>
    <xf numFmtId="0" fontId="2" fillId="4" borderId="3" xfId="0" applyFont="1" applyFill="1" applyBorder="1" applyAlignment="1">
      <alignment vertical="center"/>
    </xf>
    <xf numFmtId="0" fontId="2" fillId="0" borderId="4" xfId="0" applyFont="1" applyBorder="1" applyAlignment="1">
      <alignment horizontal="center"/>
    </xf>
    <xf numFmtId="0" fontId="33" fillId="2" borderId="17" xfId="0" applyFont="1" applyFill="1" applyBorder="1" applyAlignment="1" applyProtection="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center"/>
    </xf>
    <xf numFmtId="0" fontId="33" fillId="2" borderId="16" xfId="0" applyFont="1" applyFill="1" applyBorder="1" applyAlignment="1" applyProtection="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xf>
    <xf numFmtId="0" fontId="11" fillId="5" borderId="3" xfId="0" applyFont="1" applyFill="1" applyBorder="1" applyAlignment="1">
      <alignment horizontal="right" vertical="center" wrapText="1"/>
    </xf>
    <xf numFmtId="0" fontId="11" fillId="4" borderId="3" xfId="0" applyFont="1" applyFill="1" applyBorder="1" applyAlignment="1">
      <alignment horizontal="right" vertical="center" wrapText="1"/>
    </xf>
    <xf numFmtId="0" fontId="11" fillId="0" borderId="3" xfId="0" applyFont="1" applyBorder="1" applyAlignment="1">
      <alignment horizontal="right" wrapText="1"/>
    </xf>
    <xf numFmtId="9" fontId="11" fillId="5" borderId="3" xfId="0" applyNumberFormat="1" applyFont="1" applyFill="1" applyBorder="1" applyAlignment="1">
      <alignment horizontal="right" vertical="center" wrapText="1"/>
    </xf>
    <xf numFmtId="9" fontId="11" fillId="4" borderId="3" xfId="3" applyFont="1" applyFill="1" applyBorder="1" applyAlignment="1">
      <alignment horizontal="right" vertical="center" wrapText="1"/>
    </xf>
    <xf numFmtId="0" fontId="11" fillId="0" borderId="3" xfId="0" applyFont="1" applyBorder="1" applyAlignment="1">
      <alignment horizontal="right" vertical="center" wrapText="1"/>
    </xf>
    <xf numFmtId="9" fontId="11" fillId="4" borderId="3" xfId="0" applyNumberFormat="1" applyFont="1" applyFill="1" applyBorder="1" applyAlignment="1">
      <alignment horizontal="right" vertical="center" wrapText="1"/>
    </xf>
    <xf numFmtId="170" fontId="11" fillId="0" borderId="3" xfId="0" applyNumberFormat="1" applyFont="1" applyBorder="1" applyAlignment="1">
      <alignment horizontal="right" vertical="center" wrapText="1"/>
    </xf>
    <xf numFmtId="9" fontId="11" fillId="5" borderId="3" xfId="3" applyFont="1" applyFill="1" applyBorder="1" applyAlignment="1">
      <alignment horizontal="right" vertical="center" wrapText="1"/>
    </xf>
    <xf numFmtId="170" fontId="11" fillId="0" borderId="3" xfId="0" applyNumberFormat="1" applyFont="1" applyFill="1" applyBorder="1" applyAlignment="1">
      <alignment horizontal="right" vertical="center" wrapText="1"/>
    </xf>
    <xf numFmtId="164" fontId="9" fillId="0" borderId="3" xfId="0" applyNumberFormat="1" applyFont="1" applyBorder="1" applyAlignment="1">
      <alignment horizontal="left" vertical="center" wrapText="1"/>
    </xf>
    <xf numFmtId="0" fontId="11" fillId="0" borderId="3" xfId="0" applyFont="1" applyBorder="1" applyAlignment="1">
      <alignment horizontal="left" wrapText="1"/>
    </xf>
    <xf numFmtId="0" fontId="2" fillId="0" borderId="3" xfId="0" applyFont="1" applyBorder="1" applyAlignment="1">
      <alignment horizontal="right"/>
    </xf>
    <xf numFmtId="0" fontId="39" fillId="3" borderId="3" xfId="0" applyFont="1" applyFill="1" applyBorder="1" applyAlignment="1">
      <alignment horizontal="center" vertical="center" wrapText="1"/>
    </xf>
    <xf numFmtId="0" fontId="30" fillId="0" borderId="0" xfId="0" applyFont="1"/>
    <xf numFmtId="0" fontId="39" fillId="3" borderId="8" xfId="0" applyFont="1" applyFill="1" applyBorder="1" applyAlignment="1">
      <alignment horizontal="center" vertical="center" wrapText="1"/>
    </xf>
    <xf numFmtId="0" fontId="13" fillId="0" borderId="3" xfId="0" applyFont="1" applyBorder="1" applyAlignment="1">
      <alignment vertical="center" wrapText="1"/>
    </xf>
    <xf numFmtId="0" fontId="11" fillId="5" borderId="16" xfId="0" applyFont="1" applyFill="1" applyBorder="1" applyAlignment="1">
      <alignment horizontal="center" vertical="center"/>
    </xf>
    <xf numFmtId="0" fontId="11" fillId="0" borderId="16" xfId="0" applyFont="1" applyFill="1" applyBorder="1" applyAlignment="1">
      <alignment horizontal="center" vertical="center"/>
    </xf>
    <xf numFmtId="9" fontId="11" fillId="5" borderId="16" xfId="0" applyNumberFormat="1" applyFont="1" applyFill="1" applyBorder="1" applyAlignment="1">
      <alignment horizontal="center" vertical="center"/>
    </xf>
    <xf numFmtId="0" fontId="10" fillId="0" borderId="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171" fontId="11" fillId="5" borderId="16" xfId="0" applyNumberFormat="1" applyFont="1" applyFill="1" applyBorder="1" applyAlignment="1">
      <alignment horizontal="center" vertical="center"/>
    </xf>
    <xf numFmtId="171" fontId="11" fillId="4" borderId="3" xfId="0" applyNumberFormat="1" applyFont="1" applyFill="1" applyBorder="1" applyAlignment="1">
      <alignment vertical="center"/>
    </xf>
    <xf numFmtId="171" fontId="11" fillId="4" borderId="3" xfId="0" applyNumberFormat="1" applyFont="1" applyFill="1" applyBorder="1" applyAlignment="1">
      <alignment horizontal="center" vertical="center"/>
    </xf>
    <xf numFmtId="0" fontId="11" fillId="9" borderId="3" xfId="0" applyFont="1" applyFill="1" applyBorder="1" applyAlignment="1">
      <alignment horizontal="center" vertical="center"/>
    </xf>
    <xf numFmtId="0" fontId="13" fillId="2" borderId="3" xfId="0" applyFont="1" applyFill="1" applyBorder="1" applyAlignment="1">
      <alignment vertical="center" wrapText="1"/>
    </xf>
    <xf numFmtId="0" fontId="11" fillId="2" borderId="16" xfId="0" applyFont="1" applyFill="1" applyBorder="1" applyAlignment="1">
      <alignment vertical="center" wrapText="1"/>
    </xf>
    <xf numFmtId="164" fontId="40" fillId="2" borderId="3" xfId="4" applyFont="1" applyFill="1" applyBorder="1" applyAlignment="1" applyProtection="1">
      <alignment horizontal="center" vertical="center" wrapText="1"/>
      <protection locked="0"/>
    </xf>
    <xf numFmtId="0" fontId="11" fillId="2" borderId="3" xfId="0" applyFont="1" applyFill="1" applyBorder="1"/>
    <xf numFmtId="0" fontId="11" fillId="2" borderId="4"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0" fillId="4" borderId="3" xfId="0" applyFill="1" applyBorder="1"/>
    <xf numFmtId="0" fontId="0" fillId="0" borderId="3" xfId="0" applyBorder="1"/>
    <xf numFmtId="0" fontId="0" fillId="0" borderId="0" xfId="0" applyAlignment="1">
      <alignment horizontal="center"/>
    </xf>
    <xf numFmtId="0" fontId="41" fillId="0" borderId="0" xfId="0" applyFont="1" applyAlignment="1">
      <alignment horizontal="left" vertical="center"/>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2" fillId="0" borderId="1" xfId="0" applyFont="1" applyBorder="1" applyAlignment="1">
      <alignment vertical="center"/>
    </xf>
    <xf numFmtId="0" fontId="12" fillId="2" borderId="3" xfId="0" applyFont="1" applyFill="1" applyBorder="1" applyAlignment="1">
      <alignment vertical="center" wrapText="1"/>
    </xf>
    <xf numFmtId="0" fontId="12" fillId="0" borderId="3" xfId="0" applyFont="1" applyFill="1" applyBorder="1" applyAlignment="1">
      <alignment horizontal="center" vertical="center" wrapText="1"/>
    </xf>
    <xf numFmtId="3" fontId="11" fillId="7" borderId="3" xfId="0" applyNumberFormat="1" applyFont="1" applyFill="1" applyBorder="1" applyAlignment="1">
      <alignment horizontal="center" vertical="center"/>
    </xf>
    <xf numFmtId="3" fontId="11" fillId="4" borderId="3" xfId="0" applyNumberFormat="1" applyFont="1" applyFill="1" applyBorder="1" applyAlignment="1">
      <alignment vertical="center"/>
    </xf>
    <xf numFmtId="0" fontId="12" fillId="0" borderId="3" xfId="0" applyFont="1" applyFill="1" applyBorder="1" applyAlignment="1" applyProtection="1">
      <alignment vertical="center" wrapText="1"/>
    </xf>
    <xf numFmtId="0" fontId="12" fillId="0" borderId="3" xfId="0" applyFont="1" applyFill="1" applyBorder="1" applyAlignment="1" applyProtection="1">
      <alignment horizontal="center" vertical="center" wrapText="1"/>
    </xf>
    <xf numFmtId="3" fontId="11" fillId="4" borderId="3" xfId="0" applyNumberFormat="1" applyFont="1" applyFill="1" applyBorder="1" applyAlignment="1">
      <alignment horizontal="center" vertical="center"/>
    </xf>
    <xf numFmtId="167" fontId="11" fillId="7" borderId="3" xfId="0" applyNumberFormat="1" applyFont="1" applyFill="1" applyBorder="1" applyAlignment="1">
      <alignment horizontal="center" vertical="center"/>
    </xf>
    <xf numFmtId="167" fontId="11" fillId="4" borderId="3" xfId="0" applyNumberFormat="1" applyFont="1" applyFill="1" applyBorder="1" applyAlignment="1">
      <alignment horizontal="center" vertical="center"/>
    </xf>
    <xf numFmtId="1" fontId="12" fillId="0" borderId="3" xfId="0" applyNumberFormat="1" applyFont="1" applyFill="1" applyBorder="1" applyAlignment="1" applyProtection="1">
      <alignment vertical="center" wrapText="1"/>
    </xf>
    <xf numFmtId="0" fontId="12" fillId="7" borderId="3" xfId="0" applyFont="1" applyFill="1" applyBorder="1" applyAlignment="1">
      <alignment horizontal="center" vertical="center"/>
    </xf>
    <xf numFmtId="0" fontId="12" fillId="0" borderId="3" xfId="0" applyFont="1" applyFill="1" applyBorder="1"/>
    <xf numFmtId="0" fontId="29" fillId="0" borderId="0" xfId="0" applyFont="1" applyFill="1"/>
    <xf numFmtId="0" fontId="29" fillId="0" borderId="0" xfId="0" applyFont="1" applyFill="1" applyAlignment="1">
      <alignment vertical="center"/>
    </xf>
    <xf numFmtId="9" fontId="12" fillId="0" borderId="3" xfId="5" applyFont="1" applyFill="1" applyBorder="1" applyAlignment="1" applyProtection="1">
      <alignment vertical="center" wrapText="1"/>
      <protection locked="0" hidden="1"/>
    </xf>
    <xf numFmtId="9" fontId="12" fillId="0" borderId="3" xfId="5" applyFont="1" applyFill="1" applyBorder="1" applyAlignment="1" applyProtection="1">
      <alignment horizontal="left" vertical="center" wrapText="1"/>
      <protection locked="0" hidden="1"/>
    </xf>
    <xf numFmtId="0" fontId="12" fillId="0" borderId="3" xfId="0" applyFont="1" applyFill="1" applyBorder="1" applyAlignment="1" applyProtection="1">
      <alignment horizontal="center" vertical="center"/>
    </xf>
    <xf numFmtId="0" fontId="3" fillId="0" borderId="0" xfId="0" applyFont="1" applyAlignment="1">
      <alignment horizontal="left" vertical="center"/>
    </xf>
    <xf numFmtId="0" fontId="8" fillId="3" borderId="4" xfId="0" applyFont="1" applyFill="1" applyBorder="1" applyAlignment="1">
      <alignment vertical="center" wrapText="1"/>
    </xf>
    <xf numFmtId="0" fontId="8" fillId="3" borderId="9" xfId="0" applyFont="1" applyFill="1" applyBorder="1" applyAlignment="1">
      <alignment vertical="center" wrapText="1"/>
    </xf>
    <xf numFmtId="164" fontId="9" fillId="0" borderId="18" xfId="4" applyFont="1" applyBorder="1" applyAlignment="1">
      <alignment horizontal="center" vertical="center"/>
    </xf>
    <xf numFmtId="0" fontId="10" fillId="0" borderId="16" xfId="0" applyFont="1" applyBorder="1" applyAlignment="1">
      <alignment horizontal="center" vertical="center" wrapText="1"/>
    </xf>
    <xf numFmtId="0" fontId="11" fillId="0" borderId="16" xfId="0" applyFont="1" applyBorder="1" applyAlignment="1">
      <alignment horizontal="left" vertical="center" wrapText="1"/>
    </xf>
    <xf numFmtId="9" fontId="11" fillId="7" borderId="16" xfId="0" applyNumberFormat="1" applyFont="1" applyFill="1" applyBorder="1" applyAlignment="1">
      <alignment horizontal="center" vertical="center" wrapText="1"/>
    </xf>
    <xf numFmtId="9" fontId="11" fillId="4" borderId="16" xfId="0" applyNumberFormat="1" applyFont="1" applyFill="1" applyBorder="1" applyAlignment="1">
      <alignment horizontal="center" vertical="center" wrapText="1"/>
    </xf>
    <xf numFmtId="0" fontId="11" fillId="0" borderId="16" xfId="0" applyFont="1" applyBorder="1" applyAlignment="1">
      <alignment wrapText="1"/>
    </xf>
    <xf numFmtId="164" fontId="9" fillId="0" borderId="17" xfId="4" applyFont="1" applyBorder="1" applyAlignment="1">
      <alignment horizontal="center" vertical="center"/>
    </xf>
    <xf numFmtId="3" fontId="11" fillId="7" borderId="16" xfId="0" applyNumberFormat="1" applyFont="1" applyFill="1" applyBorder="1" applyAlignment="1">
      <alignment horizontal="center" vertical="center" wrapText="1"/>
    </xf>
    <xf numFmtId="3" fontId="11" fillId="4" borderId="16" xfId="0" applyNumberFormat="1" applyFont="1" applyFill="1" applyBorder="1" applyAlignment="1">
      <alignment horizontal="center" vertical="center" wrapText="1"/>
    </xf>
    <xf numFmtId="170" fontId="11" fillId="0" borderId="4" xfId="0" applyNumberFormat="1" applyFont="1" applyBorder="1" applyAlignment="1">
      <alignment horizontal="center" vertical="center" wrapText="1"/>
    </xf>
    <xf numFmtId="170" fontId="11"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11" fillId="0" borderId="3" xfId="0" applyFont="1" applyBorder="1" applyAlignment="1">
      <alignment wrapText="1"/>
    </xf>
    <xf numFmtId="0" fontId="11" fillId="4" borderId="16" xfId="0" applyFont="1" applyFill="1" applyBorder="1" applyAlignment="1">
      <alignment horizontal="center" vertical="center" wrapText="1"/>
    </xf>
    <xf numFmtId="10" fontId="11" fillId="4" borderId="3" xfId="3" applyNumberFormat="1" applyFont="1" applyFill="1" applyBorder="1" applyAlignment="1" applyProtection="1">
      <alignment horizontal="center" vertical="center" wrapText="1"/>
    </xf>
    <xf numFmtId="9" fontId="11" fillId="4" borderId="3" xfId="3" applyNumberFormat="1" applyFont="1" applyFill="1" applyBorder="1" applyAlignment="1" applyProtection="1">
      <alignment horizontal="center" vertical="center" wrapText="1"/>
    </xf>
    <xf numFmtId="1" fontId="19" fillId="4" borderId="3" xfId="0" applyNumberFormat="1" applyFont="1" applyFill="1" applyBorder="1" applyAlignment="1" applyProtection="1">
      <alignment horizontal="center" vertical="center"/>
    </xf>
    <xf numFmtId="1" fontId="11" fillId="4" borderId="3" xfId="1" applyNumberFormat="1" applyFont="1" applyFill="1" applyBorder="1" applyAlignment="1" applyProtection="1">
      <alignment horizontal="center" vertical="center" wrapText="1"/>
    </xf>
    <xf numFmtId="37" fontId="11" fillId="4" borderId="3" xfId="1" applyNumberFormat="1" applyFont="1" applyFill="1" applyBorder="1" applyAlignment="1" applyProtection="1">
      <alignment horizontal="center" vertical="center" wrapText="1"/>
    </xf>
    <xf numFmtId="10" fontId="11" fillId="7" borderId="16" xfId="3" applyNumberFormat="1" applyFont="1" applyFill="1" applyBorder="1" applyAlignment="1">
      <alignment horizontal="center" vertical="center" wrapText="1"/>
    </xf>
    <xf numFmtId="10" fontId="11" fillId="4" borderId="16" xfId="3" applyNumberFormat="1" applyFont="1" applyFill="1" applyBorder="1" applyAlignment="1">
      <alignment horizontal="center" vertical="center" wrapText="1"/>
    </xf>
    <xf numFmtId="170" fontId="11" fillId="0" borderId="3" xfId="0" applyNumberFormat="1" applyFont="1" applyBorder="1" applyAlignment="1">
      <alignment horizontal="center" wrapText="1"/>
    </xf>
    <xf numFmtId="0" fontId="11" fillId="2" borderId="16" xfId="0" applyFont="1" applyFill="1" applyBorder="1" applyAlignment="1">
      <alignment horizontal="left" wrapText="1"/>
    </xf>
    <xf numFmtId="0" fontId="2" fillId="2" borderId="3" xfId="0" applyFont="1" applyFill="1" applyBorder="1" applyAlignment="1">
      <alignment vertical="center" wrapText="1"/>
    </xf>
    <xf numFmtId="0" fontId="11" fillId="2" borderId="3" xfId="0" applyFont="1" applyFill="1" applyBorder="1" applyAlignment="1">
      <alignment wrapText="1"/>
    </xf>
    <xf numFmtId="10" fontId="11" fillId="7" borderId="16" xfId="0" applyNumberFormat="1" applyFont="1" applyFill="1" applyBorder="1" applyAlignment="1">
      <alignment horizontal="center" vertical="center" wrapText="1"/>
    </xf>
    <xf numFmtId="10" fontId="11" fillId="4" borderId="3" xfId="3" applyNumberFormat="1" applyFont="1" applyFill="1" applyBorder="1" applyAlignment="1" applyProtection="1">
      <alignment horizontal="center" vertical="center"/>
    </xf>
    <xf numFmtId="10" fontId="11" fillId="4" borderId="16" xfId="3" applyNumberFormat="1" applyFont="1" applyFill="1" applyBorder="1" applyAlignment="1" applyProtection="1">
      <alignment horizontal="center" vertical="center"/>
    </xf>
    <xf numFmtId="166" fontId="11" fillId="4" borderId="3" xfId="3" applyNumberFormat="1" applyFont="1" applyFill="1" applyBorder="1" applyAlignment="1" applyProtection="1">
      <alignment horizontal="center" vertical="center"/>
    </xf>
    <xf numFmtId="0" fontId="10" fillId="2" borderId="17" xfId="0" applyFont="1" applyFill="1" applyBorder="1" applyAlignment="1">
      <alignment horizontal="center" vertical="center" wrapText="1"/>
    </xf>
    <xf numFmtId="0" fontId="10" fillId="2" borderId="3" xfId="0" applyFont="1" applyFill="1" applyBorder="1" applyAlignment="1">
      <alignment horizontal="center" vertical="center" wrapText="1"/>
    </xf>
    <xf numFmtId="166" fontId="11" fillId="4" borderId="16" xfId="3" applyNumberFormat="1" applyFont="1" applyFill="1" applyBorder="1" applyAlignment="1" applyProtection="1">
      <alignment horizontal="center" vertical="center"/>
    </xf>
    <xf numFmtId="10" fontId="12" fillId="4" borderId="3" xfId="3" applyNumberFormat="1" applyFont="1" applyFill="1" applyBorder="1" applyAlignment="1" applyProtection="1">
      <alignment horizontal="center" vertical="center" wrapText="1"/>
    </xf>
    <xf numFmtId="10" fontId="11" fillId="4" borderId="16" xfId="0" applyNumberFormat="1" applyFont="1" applyFill="1" applyBorder="1" applyAlignment="1" applyProtection="1">
      <alignment horizontal="center" vertical="center"/>
    </xf>
    <xf numFmtId="164" fontId="9" fillId="0" borderId="16" xfId="4" applyFont="1" applyBorder="1" applyAlignment="1">
      <alignment horizontal="center" vertical="center"/>
    </xf>
    <xf numFmtId="9" fontId="12" fillId="4" borderId="3" xfId="3" applyNumberFormat="1" applyFont="1" applyFill="1" applyBorder="1" applyAlignment="1" applyProtection="1">
      <alignment horizontal="center" vertical="center" wrapText="1"/>
    </xf>
    <xf numFmtId="0" fontId="13" fillId="0" borderId="4" xfId="0" applyFont="1" applyBorder="1" applyAlignment="1">
      <alignment horizontal="center" vertical="center" wrapText="1"/>
    </xf>
    <xf numFmtId="0" fontId="13" fillId="0" borderId="17" xfId="0" applyFont="1" applyBorder="1" applyAlignment="1">
      <alignment horizontal="center" vertical="center" wrapText="1"/>
    </xf>
    <xf numFmtId="9" fontId="11" fillId="4" borderId="3" xfId="0" applyNumberFormat="1" applyFont="1" applyFill="1" applyBorder="1" applyAlignment="1" applyProtection="1">
      <alignment horizontal="center" vertical="center" wrapText="1"/>
    </xf>
    <xf numFmtId="9" fontId="11" fillId="4" borderId="3" xfId="3" applyFont="1" applyFill="1" applyBorder="1" applyAlignment="1" applyProtection="1">
      <alignment horizontal="center" vertical="center"/>
    </xf>
    <xf numFmtId="0" fontId="13" fillId="0" borderId="16" xfId="0" applyFont="1" applyBorder="1" applyAlignment="1">
      <alignment horizontal="center" vertical="center" wrapText="1"/>
    </xf>
    <xf numFmtId="9" fontId="11" fillId="4" borderId="3" xfId="3" applyNumberFormat="1" applyFont="1" applyFill="1" applyBorder="1" applyAlignment="1" applyProtection="1">
      <alignment vertical="center" wrapText="1"/>
    </xf>
    <xf numFmtId="0" fontId="11" fillId="4" borderId="3" xfId="0" applyFont="1" applyFill="1" applyBorder="1" applyAlignment="1">
      <alignment vertical="center" wrapText="1"/>
    </xf>
    <xf numFmtId="0" fontId="13"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3" fillId="0" borderId="0" xfId="0" applyFont="1" applyAlignment="1" applyProtection="1">
      <alignment horizontal="left" vertical="center"/>
      <protection locked="0"/>
    </xf>
    <xf numFmtId="0" fontId="8" fillId="3" borderId="16"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3" fillId="0" borderId="16" xfId="0" applyFont="1" applyBorder="1" applyAlignment="1" applyProtection="1">
      <alignment vertical="center" wrapText="1"/>
    </xf>
    <xf numFmtId="164" fontId="11" fillId="2" borderId="4" xfId="4" applyFont="1" applyFill="1" applyBorder="1" applyAlignment="1" applyProtection="1">
      <alignment horizontal="left" vertical="center" wrapText="1"/>
    </xf>
    <xf numFmtId="9" fontId="11" fillId="5" borderId="16" xfId="3" applyFont="1" applyFill="1" applyBorder="1" applyAlignment="1" applyProtection="1">
      <alignment horizontal="center" vertical="center"/>
    </xf>
    <xf numFmtId="9" fontId="11" fillId="4" borderId="16" xfId="3" applyFont="1" applyFill="1" applyBorder="1" applyAlignment="1" applyProtection="1">
      <alignment horizontal="center" vertical="center"/>
    </xf>
    <xf numFmtId="0" fontId="13" fillId="2" borderId="3" xfId="0" applyFont="1" applyFill="1" applyBorder="1" applyAlignment="1" applyProtection="1">
      <alignment vertical="center" wrapText="1"/>
    </xf>
    <xf numFmtId="164" fontId="11" fillId="2" borderId="16" xfId="4"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1" fillId="2" borderId="16" xfId="0" applyFont="1" applyFill="1" applyBorder="1" applyAlignment="1" applyProtection="1">
      <alignment vertical="center"/>
      <protection locked="0"/>
    </xf>
    <xf numFmtId="0" fontId="11" fillId="2" borderId="3" xfId="0" applyFont="1" applyFill="1" applyBorder="1" applyProtection="1">
      <protection locked="0"/>
    </xf>
    <xf numFmtId="0" fontId="2" fillId="2" borderId="0" xfId="0" applyFont="1" applyFill="1" applyProtection="1">
      <protection locked="0"/>
    </xf>
    <xf numFmtId="0" fontId="11" fillId="5" borderId="16" xfId="0" applyFont="1" applyFill="1" applyBorder="1" applyAlignment="1" applyProtection="1">
      <alignment horizontal="center" vertical="center"/>
    </xf>
    <xf numFmtId="0" fontId="11" fillId="0" borderId="16" xfId="0" applyFont="1" applyBorder="1" applyAlignment="1" applyProtection="1">
      <alignment vertical="center" wrapText="1"/>
      <protection locked="0"/>
    </xf>
    <xf numFmtId="0" fontId="25" fillId="3" borderId="3" xfId="0" applyFont="1" applyFill="1" applyBorder="1" applyAlignment="1" applyProtection="1">
      <alignment horizontal="center" vertical="center" wrapText="1"/>
      <protection locked="0"/>
    </xf>
    <xf numFmtId="0" fontId="25" fillId="3" borderId="3"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left" vertical="center" wrapText="1"/>
    </xf>
    <xf numFmtId="0" fontId="10" fillId="0" borderId="16" xfId="0" applyFont="1" applyBorder="1" applyAlignment="1" applyProtection="1">
      <alignment horizontal="left" vertical="center" wrapText="1"/>
    </xf>
    <xf numFmtId="1" fontId="11" fillId="11" borderId="31" xfId="3" applyNumberFormat="1"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xf>
    <xf numFmtId="0" fontId="11" fillId="0" borderId="32"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protection locked="0"/>
    </xf>
    <xf numFmtId="0" fontId="19" fillId="0" borderId="16" xfId="0" applyFont="1" applyBorder="1" applyAlignment="1" applyProtection="1">
      <alignment horizontal="center" vertical="center" wrapText="1"/>
      <protection locked="0"/>
    </xf>
    <xf numFmtId="0" fontId="24" fillId="0" borderId="0" xfId="0" applyFont="1" applyProtection="1">
      <protection locked="0"/>
    </xf>
    <xf numFmtId="0" fontId="24" fillId="0" borderId="0" xfId="0" applyFont="1" applyAlignment="1" applyProtection="1">
      <alignment vertical="center"/>
      <protection locked="0"/>
    </xf>
    <xf numFmtId="0" fontId="10" fillId="2" borderId="3" xfId="0" applyFont="1" applyFill="1" applyBorder="1" applyAlignment="1" applyProtection="1">
      <alignment horizontal="left" vertical="center" wrapText="1"/>
    </xf>
    <xf numFmtId="0" fontId="10" fillId="0" borderId="3" xfId="0" applyFont="1" applyBorder="1" applyAlignment="1" applyProtection="1">
      <alignment horizontal="left" vertical="center" wrapText="1"/>
    </xf>
    <xf numFmtId="1" fontId="11" fillId="11" borderId="1" xfId="3" applyNumberFormat="1" applyFont="1" applyFill="1" applyBorder="1" applyAlignment="1" applyProtection="1">
      <alignment horizontal="center" vertical="center" wrapText="1"/>
    </xf>
    <xf numFmtId="0" fontId="11"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3" xfId="0" applyFont="1" applyBorder="1" applyAlignment="1" applyProtection="1">
      <alignment horizontal="center" vertical="center"/>
      <protection locked="0"/>
    </xf>
    <xf numFmtId="9" fontId="11" fillId="11" borderId="1" xfId="3" applyFont="1" applyFill="1" applyBorder="1" applyAlignment="1" applyProtection="1">
      <alignment horizontal="center" vertical="center" wrapText="1"/>
    </xf>
    <xf numFmtId="1" fontId="11" fillId="4" borderId="3" xfId="3" applyNumberFormat="1" applyFont="1" applyFill="1" applyBorder="1" applyAlignment="1" applyProtection="1">
      <alignment horizontal="center" vertical="center" wrapText="1"/>
    </xf>
    <xf numFmtId="0" fontId="44" fillId="0" borderId="16" xfId="0" applyFont="1" applyBorder="1" applyAlignment="1" applyProtection="1">
      <alignment horizontal="center" vertical="center" wrapText="1"/>
    </xf>
    <xf numFmtId="0" fontId="19" fillId="2" borderId="3" xfId="0" applyFont="1" applyFill="1" applyBorder="1" applyAlignment="1" applyProtection="1">
      <alignment horizontal="left" vertical="center" wrapText="1"/>
    </xf>
    <xf numFmtId="0" fontId="19" fillId="0" borderId="3" xfId="0" applyFont="1" applyBorder="1" applyAlignment="1" applyProtection="1">
      <alignment horizontal="left" vertical="center" wrapText="1"/>
    </xf>
    <xf numFmtId="9" fontId="11" fillId="0" borderId="2" xfId="3" applyFont="1" applyFill="1" applyBorder="1" applyAlignment="1" applyProtection="1">
      <alignment horizontal="center" vertical="center" wrapText="1"/>
      <protection locked="0"/>
    </xf>
    <xf numFmtId="0" fontId="44" fillId="0" borderId="3" xfId="0" applyFont="1" applyBorder="1" applyAlignment="1" applyProtection="1">
      <alignment horizontal="left" vertical="center" wrapText="1"/>
    </xf>
    <xf numFmtId="0" fontId="19" fillId="2" borderId="4" xfId="0" applyFont="1" applyFill="1" applyBorder="1" applyAlignment="1" applyProtection="1">
      <alignment horizontal="left" vertical="center" wrapText="1"/>
    </xf>
    <xf numFmtId="0" fontId="19" fillId="0" borderId="3" xfId="0" applyFont="1" applyBorder="1" applyAlignment="1" applyProtection="1">
      <alignment horizontal="left" vertical="center" wrapText="1"/>
    </xf>
    <xf numFmtId="164" fontId="11" fillId="2" borderId="4" xfId="4" applyFont="1" applyFill="1" applyBorder="1" applyAlignment="1" applyProtection="1">
      <alignment horizontal="left" vertical="center" wrapText="1"/>
    </xf>
    <xf numFmtId="9" fontId="11" fillId="11" borderId="31" xfId="0" applyNumberFormat="1" applyFont="1" applyFill="1" applyBorder="1" applyAlignment="1" applyProtection="1">
      <alignment horizontal="center" vertical="center" wrapText="1"/>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wrapText="1"/>
      <protection locked="0"/>
    </xf>
    <xf numFmtId="9" fontId="24" fillId="0" borderId="0" xfId="3" applyFont="1" applyFill="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24" fillId="0" borderId="0" xfId="0" applyFont="1" applyBorder="1" applyAlignment="1" applyProtection="1">
      <alignment horizontal="center" vertical="center" wrapText="1"/>
      <protection locked="0"/>
    </xf>
    <xf numFmtId="164" fontId="11" fillId="2" borderId="3" xfId="4" applyFont="1" applyFill="1" applyBorder="1" applyAlignment="1" applyProtection="1">
      <alignment horizontal="left" vertical="center" wrapText="1"/>
    </xf>
    <xf numFmtId="9" fontId="12" fillId="2" borderId="3" xfId="0" applyNumberFormat="1" applyFont="1" applyFill="1" applyBorder="1" applyAlignment="1" applyProtection="1">
      <alignment horizontal="center" vertical="center" wrapText="1"/>
      <protection locked="0"/>
    </xf>
    <xf numFmtId="0" fontId="47" fillId="0" borderId="0" xfId="0" applyFont="1" applyBorder="1" applyAlignment="1" applyProtection="1">
      <alignment vertical="center" wrapText="1"/>
      <protection locked="0"/>
    </xf>
    <xf numFmtId="0" fontId="24" fillId="0" borderId="0" xfId="0" applyFont="1" applyBorder="1" applyAlignment="1" applyProtection="1">
      <alignment vertical="center"/>
      <protection locked="0"/>
    </xf>
    <xf numFmtId="0" fontId="13" fillId="0" borderId="17" xfId="0" applyFont="1" applyBorder="1" applyAlignment="1" applyProtection="1">
      <alignment horizontal="left" vertical="center" wrapText="1"/>
    </xf>
    <xf numFmtId="164" fontId="11" fillId="2" borderId="3" xfId="4" applyFont="1" applyFill="1" applyBorder="1" applyAlignment="1" applyProtection="1">
      <alignment horizontal="left" vertical="center" wrapText="1"/>
    </xf>
    <xf numFmtId="0" fontId="10" fillId="2" borderId="17" xfId="0" applyFont="1" applyFill="1" applyBorder="1" applyAlignment="1" applyProtection="1">
      <alignment horizontal="center" vertical="center" wrapText="1"/>
    </xf>
    <xf numFmtId="0" fontId="11" fillId="11" borderId="31" xfId="0" applyNumberFormat="1" applyFont="1" applyFill="1" applyBorder="1" applyAlignment="1" applyProtection="1">
      <alignment horizontal="center" vertical="center" wrapText="1"/>
    </xf>
    <xf numFmtId="9" fontId="11" fillId="2" borderId="32" xfId="3"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10" fontId="12" fillId="2" borderId="3" xfId="0" applyNumberFormat="1" applyFont="1" applyFill="1" applyBorder="1" applyAlignment="1" applyProtection="1">
      <alignment horizontal="center" vertical="center" wrapText="1"/>
      <protection locked="0"/>
    </xf>
    <xf numFmtId="10" fontId="46" fillId="2" borderId="0" xfId="0" applyNumberFormat="1" applyFont="1" applyFill="1" applyBorder="1" applyAlignment="1" applyProtection="1">
      <alignment horizontal="center" vertical="center" wrapText="1"/>
      <protection locked="0"/>
    </xf>
    <xf numFmtId="9" fontId="24" fillId="2" borderId="0" xfId="3" applyFont="1" applyFill="1" applyBorder="1" applyAlignment="1" applyProtection="1">
      <alignment horizontal="left" vertical="center" wrapText="1"/>
      <protection locked="0"/>
    </xf>
    <xf numFmtId="0" fontId="10" fillId="2" borderId="16" xfId="0" applyFont="1" applyFill="1" applyBorder="1" applyAlignment="1" applyProtection="1">
      <alignment horizontal="center" vertical="center" wrapText="1"/>
    </xf>
    <xf numFmtId="0" fontId="11" fillId="0" borderId="16" xfId="0" applyFont="1" applyFill="1" applyBorder="1" applyAlignment="1" applyProtection="1">
      <alignment horizontal="left" vertical="center" wrapText="1"/>
    </xf>
    <xf numFmtId="9" fontId="46" fillId="2" borderId="0" xfId="0" applyNumberFormat="1" applyFont="1" applyFill="1" applyBorder="1" applyAlignment="1" applyProtection="1">
      <alignment horizontal="center" vertical="center" wrapText="1"/>
      <protection locked="0"/>
    </xf>
    <xf numFmtId="9" fontId="11" fillId="2" borderId="2" xfId="3"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6" xfId="0" applyFont="1" applyBorder="1" applyAlignment="1" applyProtection="1">
      <alignment horizontal="left" vertical="center" wrapText="1"/>
    </xf>
    <xf numFmtId="0" fontId="12" fillId="0" borderId="3" xfId="0" applyFont="1" applyBorder="1" applyAlignment="1" applyProtection="1">
      <alignment horizontal="center" vertical="center"/>
    </xf>
    <xf numFmtId="165" fontId="12" fillId="4" borderId="3" xfId="1" applyNumberFormat="1" applyFont="1" applyFill="1" applyBorder="1" applyAlignment="1" applyProtection="1">
      <alignment horizontal="center" vertical="center" wrapText="1"/>
    </xf>
    <xf numFmtId="9" fontId="12" fillId="2" borderId="2" xfId="3"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48" fillId="2" borderId="0" xfId="0" applyFont="1" applyFill="1" applyBorder="1" applyAlignment="1" applyProtection="1">
      <alignment horizontal="center" vertical="center" wrapText="1"/>
      <protection locked="0"/>
    </xf>
    <xf numFmtId="9" fontId="48" fillId="2" borderId="0" xfId="0" applyNumberFormat="1" applyFont="1" applyFill="1" applyBorder="1" applyAlignment="1" applyProtection="1">
      <alignment horizontal="center" vertical="center" wrapText="1"/>
      <protection locked="0"/>
    </xf>
    <xf numFmtId="9" fontId="48" fillId="2" borderId="0" xfId="3"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wrapText="1"/>
      <protection locked="0"/>
    </xf>
    <xf numFmtId="0" fontId="48" fillId="0" borderId="0" xfId="0" applyFont="1" applyAlignment="1" applyProtection="1">
      <alignment vertical="center"/>
      <protection locked="0"/>
    </xf>
    <xf numFmtId="0" fontId="13" fillId="0" borderId="16"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1" fillId="2" borderId="4" xfId="0" applyFont="1" applyFill="1" applyBorder="1" applyAlignment="1" applyProtection="1">
      <alignment horizontal="center" vertical="center"/>
    </xf>
    <xf numFmtId="0" fontId="11" fillId="0" borderId="0" xfId="0" applyFont="1" applyAlignment="1" applyProtection="1">
      <alignment horizontal="left" vertical="center"/>
    </xf>
    <xf numFmtId="0" fontId="11" fillId="2" borderId="0" xfId="0" applyFont="1" applyFill="1" applyAlignment="1" applyProtection="1">
      <alignment horizontal="center" vertical="center"/>
    </xf>
    <xf numFmtId="0" fontId="11" fillId="2" borderId="17" xfId="0" applyFont="1" applyFill="1" applyBorder="1" applyAlignment="1" applyProtection="1">
      <alignment horizontal="center" vertical="center"/>
    </xf>
    <xf numFmtId="0" fontId="11" fillId="2" borderId="4" xfId="0" applyFont="1" applyFill="1" applyBorder="1" applyAlignment="1" applyProtection="1">
      <alignment horizontal="center" vertical="center" wrapText="1"/>
    </xf>
    <xf numFmtId="0" fontId="11" fillId="0" borderId="4" xfId="0" applyFont="1" applyBorder="1" applyAlignment="1" applyProtection="1">
      <alignment horizontal="left" vertical="center" wrapText="1"/>
    </xf>
    <xf numFmtId="0" fontId="11" fillId="0" borderId="3" xfId="0" applyFont="1" applyBorder="1" applyAlignment="1" applyProtection="1">
      <alignment horizontal="left" vertical="center"/>
    </xf>
    <xf numFmtId="0" fontId="11" fillId="2" borderId="16" xfId="0" applyFont="1" applyFill="1" applyBorder="1" applyAlignment="1" applyProtection="1">
      <alignment horizontal="center" vertical="center"/>
    </xf>
    <xf numFmtId="0" fontId="2" fillId="0" borderId="3" xfId="0" applyFont="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0" borderId="3" xfId="0" applyFont="1" applyBorder="1" applyProtection="1">
      <protection locked="0"/>
    </xf>
    <xf numFmtId="0" fontId="6" fillId="7" borderId="3"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wrapText="1"/>
      <protection locked="0"/>
    </xf>
    <xf numFmtId="0" fontId="7" fillId="0" borderId="3" xfId="0" applyFont="1" applyBorder="1" applyAlignment="1" applyProtection="1">
      <alignment vertical="center" wrapText="1"/>
      <protection locked="0"/>
    </xf>
    <xf numFmtId="9" fontId="7" fillId="0" borderId="3" xfId="3" applyFont="1" applyBorder="1" applyAlignment="1" applyProtection="1">
      <alignment vertical="center" wrapText="1"/>
      <protection locked="0"/>
    </xf>
    <xf numFmtId="0" fontId="6" fillId="4" borderId="3" xfId="0" applyFont="1" applyFill="1" applyBorder="1" applyAlignment="1" applyProtection="1">
      <alignment horizontal="left" vertical="center" wrapText="1"/>
      <protection locked="0"/>
    </xf>
    <xf numFmtId="10" fontId="6" fillId="4" borderId="3" xfId="3" applyNumberFormat="1" applyFont="1" applyFill="1" applyBorder="1" applyAlignment="1" applyProtection="1">
      <alignment horizontal="center" vertical="center"/>
      <protection locked="0"/>
    </xf>
    <xf numFmtId="0" fontId="6" fillId="4" borderId="3" xfId="0" applyNumberFormat="1" applyFont="1" applyFill="1" applyBorder="1" applyAlignment="1" applyProtection="1">
      <alignment horizontal="center" vertical="center"/>
      <protection locked="0"/>
    </xf>
    <xf numFmtId="0" fontId="49" fillId="0" borderId="0" xfId="0" applyFont="1" applyAlignment="1">
      <alignment vertical="center"/>
    </xf>
    <xf numFmtId="0" fontId="10" fillId="0" borderId="16" xfId="0" applyFont="1" applyBorder="1" applyAlignment="1">
      <alignment vertical="center" wrapText="1"/>
    </xf>
    <xf numFmtId="9" fontId="11" fillId="5" borderId="16" xfId="3" applyFont="1" applyFill="1" applyBorder="1" applyAlignment="1">
      <alignment horizontal="center" vertical="center"/>
    </xf>
    <xf numFmtId="0" fontId="11" fillId="4" borderId="16" xfId="0" applyFont="1" applyFill="1" applyBorder="1" applyAlignment="1">
      <alignment vertical="center"/>
    </xf>
    <xf numFmtId="0" fontId="11" fillId="2" borderId="32" xfId="0" applyFont="1" applyFill="1" applyBorder="1" applyAlignment="1" applyProtection="1">
      <alignment horizontal="center" vertical="center" wrapText="1"/>
    </xf>
    <xf numFmtId="0" fontId="49" fillId="0" borderId="0" xfId="0" applyFont="1"/>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Alignment="1">
      <alignment vertical="center"/>
    </xf>
    <xf numFmtId="0" fontId="50" fillId="0" borderId="0" xfId="0" applyFont="1" applyAlignment="1">
      <alignment vertical="center"/>
    </xf>
    <xf numFmtId="0" fontId="50" fillId="0" borderId="3" xfId="0" applyFont="1" applyBorder="1" applyAlignment="1">
      <alignment vertical="center" wrapText="1"/>
    </xf>
    <xf numFmtId="0" fontId="13" fillId="0" borderId="4" xfId="0" applyFont="1" applyBorder="1" applyAlignment="1">
      <alignment vertical="center" wrapText="1"/>
    </xf>
    <xf numFmtId="9" fontId="11" fillId="5" borderId="3" xfId="0" applyNumberFormat="1" applyFont="1" applyFill="1" applyBorder="1" applyAlignment="1">
      <alignment horizontal="center" vertical="center"/>
    </xf>
    <xf numFmtId="172" fontId="11" fillId="0" borderId="3" xfId="6" applyFont="1" applyBorder="1" applyAlignment="1">
      <alignment vertical="center"/>
    </xf>
    <xf numFmtId="0" fontId="13" fillId="0" borderId="17" xfId="0" applyFont="1" applyBorder="1" applyAlignment="1">
      <alignment vertical="center" wrapText="1"/>
    </xf>
    <xf numFmtId="0" fontId="12" fillId="0" borderId="16" xfId="0" applyFont="1" applyFill="1" applyBorder="1" applyAlignment="1" applyProtection="1">
      <alignment vertical="center" wrapText="1"/>
    </xf>
    <xf numFmtId="0" fontId="12" fillId="0" borderId="16" xfId="0" applyFont="1" applyFill="1" applyBorder="1" applyAlignment="1" applyProtection="1">
      <alignment horizontal="left" vertical="center" wrapText="1"/>
    </xf>
    <xf numFmtId="0" fontId="12" fillId="0" borderId="16" xfId="0" applyFont="1" applyFill="1" applyBorder="1" applyAlignment="1" applyProtection="1">
      <alignment vertical="center"/>
    </xf>
    <xf numFmtId="0" fontId="12" fillId="0" borderId="16" xfId="0" applyFont="1" applyFill="1" applyBorder="1" applyAlignment="1" applyProtection="1">
      <alignment horizontal="center" vertical="center" wrapText="1"/>
      <protection locked="0"/>
    </xf>
    <xf numFmtId="0" fontId="10" fillId="0" borderId="3" xfId="0" applyFont="1" applyBorder="1" applyAlignment="1">
      <alignment horizontal="center" vertical="center"/>
    </xf>
    <xf numFmtId="0" fontId="12" fillId="0" borderId="16" xfId="0" applyFont="1" applyFill="1" applyBorder="1" applyAlignment="1" applyProtection="1">
      <alignment horizontal="center" vertical="center"/>
    </xf>
    <xf numFmtId="9" fontId="12" fillId="5" borderId="16" xfId="0" applyNumberFormat="1" applyFont="1" applyFill="1" applyBorder="1" applyAlignment="1" applyProtection="1">
      <alignment horizontal="center" vertical="center"/>
    </xf>
    <xf numFmtId="0" fontId="12" fillId="4" borderId="16" xfId="0" applyFont="1" applyFill="1" applyBorder="1" applyAlignment="1" applyProtection="1">
      <alignment vertical="center"/>
    </xf>
    <xf numFmtId="0" fontId="12" fillId="0" borderId="16" xfId="0" applyFont="1" applyFill="1" applyBorder="1" applyAlignment="1" applyProtection="1">
      <alignment horizontal="center" vertical="center"/>
      <protection locked="0"/>
    </xf>
    <xf numFmtId="0" fontId="12" fillId="0" borderId="16" xfId="0" applyFont="1" applyFill="1" applyBorder="1" applyAlignment="1" applyProtection="1">
      <alignment horizontal="left" vertical="center" wrapText="1"/>
      <protection locked="0"/>
    </xf>
    <xf numFmtId="172" fontId="12" fillId="0" borderId="16" xfId="6" applyFont="1" applyFill="1" applyBorder="1" applyProtection="1">
      <protection locked="0"/>
    </xf>
    <xf numFmtId="0" fontId="12" fillId="4" borderId="3" xfId="0" applyFont="1" applyFill="1" applyBorder="1" applyAlignment="1" applyProtection="1">
      <alignment vertical="center"/>
    </xf>
    <xf numFmtId="9" fontId="12" fillId="4" borderId="3" xfId="0" applyNumberFormat="1" applyFont="1" applyFill="1" applyBorder="1" applyAlignment="1" applyProtection="1">
      <alignment vertical="center"/>
    </xf>
    <xf numFmtId="0" fontId="12" fillId="2" borderId="3" xfId="0" applyFont="1" applyFill="1" applyBorder="1" applyAlignment="1" applyProtection="1">
      <alignment vertical="center" wrapText="1"/>
    </xf>
    <xf numFmtId="0" fontId="12" fillId="5" borderId="16" xfId="0" applyNumberFormat="1" applyFont="1" applyFill="1" applyBorder="1" applyAlignment="1" applyProtection="1">
      <alignment horizontal="center" vertical="center"/>
    </xf>
    <xf numFmtId="0" fontId="12" fillId="0" borderId="4" xfId="0" applyFont="1" applyFill="1" applyBorder="1" applyAlignment="1" applyProtection="1">
      <alignment vertical="center" wrapText="1"/>
    </xf>
    <xf numFmtId="9" fontId="12" fillId="5" borderId="3" xfId="0" applyNumberFormat="1" applyFont="1" applyFill="1" applyBorder="1" applyAlignment="1">
      <alignment horizontal="center" vertical="center"/>
    </xf>
    <xf numFmtId="9" fontId="11" fillId="2" borderId="3" xfId="0" applyNumberFormat="1" applyFont="1" applyFill="1" applyBorder="1" applyAlignment="1">
      <alignment horizontal="center" vertical="center"/>
    </xf>
    <xf numFmtId="0" fontId="12" fillId="0" borderId="3" xfId="0" applyFont="1" applyBorder="1" applyAlignment="1" applyProtection="1">
      <alignment horizontal="center" vertical="center"/>
      <protection locked="0"/>
    </xf>
    <xf numFmtId="9" fontId="12" fillId="5" borderId="3" xfId="3" applyFont="1" applyFill="1" applyBorder="1" applyAlignment="1" applyProtection="1">
      <alignment horizontal="center" vertical="center" wrapText="1"/>
    </xf>
    <xf numFmtId="170" fontId="11" fillId="0" borderId="3" xfId="0" applyNumberFormat="1" applyFont="1" applyBorder="1" applyAlignment="1">
      <alignment vertical="center"/>
    </xf>
    <xf numFmtId="0" fontId="12" fillId="0" borderId="3" xfId="0" applyFont="1" applyFill="1" applyBorder="1" applyAlignment="1" applyProtection="1">
      <alignment horizontal="left" vertical="center"/>
    </xf>
    <xf numFmtId="0" fontId="12" fillId="12" borderId="16" xfId="0" applyFont="1" applyFill="1" applyBorder="1" applyAlignment="1">
      <alignment horizontal="center" vertical="center" wrapText="1"/>
    </xf>
    <xf numFmtId="0" fontId="12" fillId="12" borderId="16" xfId="0" applyFont="1" applyFill="1" applyBorder="1" applyAlignment="1">
      <alignment horizontal="center" vertical="center"/>
    </xf>
    <xf numFmtId="9" fontId="12" fillId="13" borderId="16" xfId="0" applyNumberFormat="1" applyFont="1" applyFill="1" applyBorder="1" applyAlignment="1">
      <alignment horizontal="center" vertical="center"/>
    </xf>
    <xf numFmtId="9" fontId="12" fillId="14" borderId="16" xfId="0" applyNumberFormat="1" applyFont="1" applyFill="1" applyBorder="1" applyAlignment="1">
      <alignment horizontal="center" vertical="center"/>
    </xf>
    <xf numFmtId="0" fontId="12" fillId="14" borderId="16" xfId="0" applyFont="1" applyFill="1" applyBorder="1" applyAlignment="1">
      <alignment horizontal="center" vertical="center"/>
    </xf>
    <xf numFmtId="0" fontId="12" fillId="12" borderId="3" xfId="0" applyFont="1" applyFill="1" applyBorder="1" applyAlignment="1">
      <alignment horizontal="center" vertical="center"/>
    </xf>
    <xf numFmtId="0" fontId="12" fillId="12" borderId="3" xfId="0" applyFont="1" applyFill="1" applyBorder="1" applyAlignment="1">
      <alignment horizontal="center" vertical="center" wrapText="1"/>
    </xf>
    <xf numFmtId="0" fontId="12" fillId="14" borderId="3" xfId="0" applyFont="1" applyFill="1" applyBorder="1" applyAlignment="1">
      <alignment horizontal="center" vertical="center"/>
    </xf>
    <xf numFmtId="9" fontId="12" fillId="14" borderId="3" xfId="0" applyNumberFormat="1" applyFont="1" applyFill="1" applyBorder="1" applyAlignment="1">
      <alignment horizontal="center" vertical="center"/>
    </xf>
    <xf numFmtId="0" fontId="12" fillId="13" borderId="16" xfId="0" applyFont="1" applyFill="1" applyBorder="1" applyAlignment="1">
      <alignment horizontal="center" vertical="center"/>
    </xf>
    <xf numFmtId="0" fontId="12" fillId="13"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0" fillId="12" borderId="3" xfId="0" applyFont="1" applyFill="1" applyBorder="1" applyAlignment="1">
      <alignment horizontal="center" vertical="center"/>
    </xf>
    <xf numFmtId="0" fontId="12" fillId="13" borderId="16" xfId="0" applyFont="1" applyFill="1" applyBorder="1" applyAlignment="1">
      <alignment horizontal="center" vertical="center" wrapText="1"/>
    </xf>
    <xf numFmtId="9" fontId="12" fillId="13" borderId="3" xfId="0" applyNumberFormat="1" applyFont="1" applyFill="1" applyBorder="1" applyAlignment="1">
      <alignment horizontal="center" vertical="center" wrapText="1"/>
    </xf>
    <xf numFmtId="9" fontId="12" fillId="14" borderId="3" xfId="0" applyNumberFormat="1" applyFont="1" applyFill="1" applyBorder="1" applyAlignment="1">
      <alignment horizontal="center" vertical="center" wrapText="1"/>
    </xf>
    <xf numFmtId="9" fontId="12" fillId="13" borderId="16" xfId="0" applyNumberFormat="1" applyFont="1" applyFill="1" applyBorder="1" applyAlignment="1">
      <alignment horizontal="center" vertical="center" wrapText="1"/>
    </xf>
    <xf numFmtId="9" fontId="10" fillId="14" borderId="16" xfId="0" applyNumberFormat="1" applyFont="1" applyFill="1" applyBorder="1" applyAlignment="1">
      <alignment horizontal="center" vertical="center" wrapText="1"/>
    </xf>
    <xf numFmtId="9" fontId="10" fillId="13" borderId="16" xfId="0" applyNumberFormat="1" applyFont="1" applyFill="1" applyBorder="1" applyAlignment="1">
      <alignment horizontal="center" vertical="center" wrapText="1"/>
    </xf>
    <xf numFmtId="0" fontId="10" fillId="14" borderId="16" xfId="0" applyFont="1" applyFill="1" applyBorder="1" applyAlignment="1">
      <alignment horizontal="center" vertical="center" wrapText="1"/>
    </xf>
    <xf numFmtId="0" fontId="12" fillId="15" borderId="3" xfId="0" applyFont="1" applyFill="1" applyBorder="1" applyAlignment="1" applyProtection="1">
      <alignment vertical="center"/>
    </xf>
    <xf numFmtId="9" fontId="12" fillId="15" borderId="3" xfId="0" applyNumberFormat="1" applyFont="1" applyFill="1" applyBorder="1" applyAlignment="1" applyProtection="1">
      <alignment vertical="center"/>
    </xf>
    <xf numFmtId="172" fontId="12" fillId="0" borderId="16" xfId="6" applyFont="1" applyBorder="1" applyAlignment="1" applyProtection="1">
      <protection locked="0"/>
    </xf>
    <xf numFmtId="10" fontId="12" fillId="15" borderId="3" xfId="0" applyNumberFormat="1" applyFont="1" applyFill="1" applyBorder="1" applyAlignment="1" applyProtection="1">
      <alignment vertical="center"/>
    </xf>
    <xf numFmtId="0" fontId="2" fillId="4" borderId="0" xfId="0" applyFont="1" applyFill="1" applyAlignment="1">
      <alignment vertical="center"/>
    </xf>
    <xf numFmtId="0" fontId="12" fillId="0" borderId="3" xfId="0" applyFont="1" applyBorder="1" applyAlignment="1" applyProtection="1">
      <alignment vertical="center" wrapText="1"/>
    </xf>
    <xf numFmtId="0" fontId="10" fillId="0" borderId="16" xfId="0" applyFont="1" applyBorder="1" applyAlignment="1">
      <alignment vertical="center"/>
    </xf>
    <xf numFmtId="0" fontId="10" fillId="5" borderId="16" xfId="0" applyFont="1" applyFill="1" applyBorder="1" applyAlignment="1">
      <alignment horizontal="center" vertical="center"/>
    </xf>
    <xf numFmtId="0" fontId="10" fillId="16" borderId="16" xfId="0" applyFont="1" applyFill="1" applyBorder="1" applyAlignment="1">
      <alignment vertical="center"/>
    </xf>
    <xf numFmtId="0" fontId="10" fillId="0" borderId="16" xfId="0" applyFont="1" applyBorder="1"/>
    <xf numFmtId="0" fontId="10" fillId="0" borderId="3" xfId="0" applyFont="1" applyBorder="1"/>
    <xf numFmtId="0" fontId="10" fillId="0" borderId="0" xfId="0" applyFont="1" applyBorder="1" applyAlignment="1">
      <alignment vertical="center"/>
    </xf>
    <xf numFmtId="0" fontId="10" fillId="0" borderId="3" xfId="0" applyFont="1" applyBorder="1" applyAlignment="1">
      <alignment vertical="center"/>
    </xf>
    <xf numFmtId="0" fontId="10" fillId="16" borderId="3" xfId="0" applyFont="1" applyFill="1" applyBorder="1" applyAlignment="1">
      <alignment vertical="center"/>
    </xf>
    <xf numFmtId="9" fontId="11" fillId="4" borderId="16" xfId="0" applyNumberFormat="1" applyFont="1" applyFill="1" applyBorder="1" applyAlignment="1">
      <alignment vertical="center"/>
    </xf>
    <xf numFmtId="0" fontId="12" fillId="0" borderId="16" xfId="0" applyFont="1" applyFill="1" applyBorder="1" applyAlignment="1" applyProtection="1">
      <alignment horizontal="left" vertical="center"/>
      <protection locked="0"/>
    </xf>
    <xf numFmtId="0" fontId="29" fillId="0" borderId="3" xfId="0" applyFont="1" applyFill="1" applyBorder="1" applyAlignment="1" applyProtection="1">
      <alignment vertical="center"/>
    </xf>
    <xf numFmtId="0" fontId="29" fillId="0" borderId="16" xfId="0" applyFont="1" applyFill="1" applyBorder="1" applyAlignment="1" applyProtection="1">
      <alignment horizontal="center" vertical="center"/>
    </xf>
    <xf numFmtId="0" fontId="51" fillId="0" borderId="16" xfId="0" applyFont="1" applyFill="1" applyBorder="1" applyAlignment="1" applyProtection="1">
      <alignment horizontal="center" vertical="center" wrapText="1"/>
      <protection locked="0"/>
    </xf>
    <xf numFmtId="0" fontId="13" fillId="0" borderId="16" xfId="0" applyFont="1" applyBorder="1" applyAlignment="1">
      <alignment vertical="center" wrapText="1"/>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left" vertical="center" wrapText="1"/>
    </xf>
    <xf numFmtId="0" fontId="7" fillId="0" borderId="3" xfId="0" applyFont="1" applyBorder="1" applyAlignment="1" applyProtection="1">
      <alignment horizontal="center" vertical="center" wrapText="1"/>
    </xf>
    <xf numFmtId="0" fontId="7" fillId="0" borderId="3" xfId="0" applyFont="1" applyBorder="1" applyAlignment="1" applyProtection="1">
      <alignment vertical="center" wrapText="1"/>
    </xf>
    <xf numFmtId="0" fontId="7" fillId="0" borderId="16" xfId="0" applyFont="1" applyBorder="1" applyAlignment="1" applyProtection="1">
      <alignment horizontal="center" vertical="center"/>
    </xf>
    <xf numFmtId="0" fontId="7" fillId="0" borderId="1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6" xfId="0" applyFont="1" applyBorder="1" applyAlignment="1" applyProtection="1">
      <alignment horizontal="center" vertical="center" wrapText="1"/>
    </xf>
    <xf numFmtId="0" fontId="7" fillId="11" borderId="16" xfId="0" applyFont="1" applyFill="1" applyBorder="1" applyAlignment="1" applyProtection="1">
      <alignment horizontal="center" vertical="center"/>
    </xf>
    <xf numFmtId="0" fontId="7" fillId="4" borderId="3"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protection locked="0"/>
    </xf>
    <xf numFmtId="9" fontId="30" fillId="7" borderId="2" xfId="3" applyFont="1" applyFill="1" applyBorder="1" applyAlignment="1" applyProtection="1">
      <alignment horizontal="center" vertical="center"/>
      <protection locked="0"/>
    </xf>
    <xf numFmtId="0" fontId="7"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left" vertical="center" wrapText="1"/>
      <protection locked="0"/>
    </xf>
    <xf numFmtId="0" fontId="6" fillId="2" borderId="3" xfId="0" applyFont="1" applyFill="1" applyBorder="1" applyAlignment="1" applyProtection="1">
      <alignment horizontal="center" vertical="center" wrapText="1"/>
      <protection locked="0"/>
    </xf>
    <xf numFmtId="0" fontId="7" fillId="0" borderId="16" xfId="0" applyFont="1" applyBorder="1" applyAlignment="1" applyProtection="1">
      <alignment vertical="center" wrapText="1"/>
    </xf>
    <xf numFmtId="0" fontId="7" fillId="4" borderId="16" xfId="0" applyFont="1" applyFill="1" applyBorder="1" applyAlignment="1" applyProtection="1">
      <alignment horizontal="center" vertical="center"/>
    </xf>
    <xf numFmtId="1" fontId="7" fillId="4" borderId="16" xfId="0" applyNumberFormat="1"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xf>
    <xf numFmtId="0" fontId="7" fillId="0" borderId="3" xfId="0" applyFont="1" applyBorder="1" applyAlignment="1" applyProtection="1">
      <alignment wrapText="1"/>
      <protection locked="0"/>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16"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16" xfId="0" applyFont="1" applyFill="1" applyBorder="1" applyAlignment="1" applyProtection="1">
      <alignment horizontal="center" vertical="center" wrapText="1"/>
    </xf>
    <xf numFmtId="0" fontId="52" fillId="0" borderId="3" xfId="0" applyFont="1" applyBorder="1" applyAlignment="1" applyProtection="1">
      <alignment horizontal="center" vertical="center" wrapText="1"/>
    </xf>
    <xf numFmtId="9" fontId="7" fillId="4" borderId="3" xfId="0" applyNumberFormat="1" applyFont="1" applyFill="1" applyBorder="1" applyAlignment="1" applyProtection="1">
      <alignment horizontal="center" vertical="center"/>
    </xf>
    <xf numFmtId="9" fontId="7" fillId="4" borderId="3" xfId="0" applyNumberFormat="1" applyFont="1" applyFill="1" applyBorder="1" applyAlignment="1" applyProtection="1">
      <alignment horizontal="center" vertical="center" wrapText="1"/>
      <protection locked="0"/>
    </xf>
    <xf numFmtId="9" fontId="7" fillId="11" borderId="16" xfId="0" applyNumberFormat="1" applyFont="1" applyFill="1" applyBorder="1" applyAlignment="1" applyProtection="1">
      <alignment horizontal="center" vertical="center"/>
    </xf>
    <xf numFmtId="0" fontId="7" fillId="4" borderId="3" xfId="0" applyFont="1" applyFill="1" applyBorder="1" applyAlignment="1" applyProtection="1">
      <alignment horizontal="center" vertical="center"/>
      <protection locked="0"/>
    </xf>
    <xf numFmtId="0" fontId="53"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7" fillId="11" borderId="3" xfId="0" applyFont="1" applyFill="1" applyBorder="1" applyAlignment="1" applyProtection="1">
      <alignment horizontal="center" vertical="center"/>
    </xf>
    <xf numFmtId="0" fontId="28" fillId="4" borderId="3" xfId="0" applyFont="1" applyFill="1" applyBorder="1" applyAlignment="1">
      <alignment horizontal="center" vertical="center" wrapText="1"/>
    </xf>
    <xf numFmtId="0" fontId="53" fillId="0" borderId="17"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7" fillId="0" borderId="16" xfId="0" applyFont="1" applyFill="1" applyBorder="1" applyAlignment="1">
      <alignment horizontal="center" vertical="center" wrapText="1"/>
    </xf>
    <xf numFmtId="9" fontId="7" fillId="11" borderId="3" xfId="0" applyNumberFormat="1" applyFont="1" applyFill="1" applyBorder="1" applyAlignment="1" applyProtection="1">
      <alignment horizontal="center" vertical="center"/>
    </xf>
    <xf numFmtId="0" fontId="28" fillId="4" borderId="16" xfId="0" applyFont="1" applyFill="1" applyBorder="1" applyAlignment="1">
      <alignment horizontal="center" vertical="center" wrapText="1"/>
    </xf>
    <xf numFmtId="9" fontId="28" fillId="4" borderId="16" xfId="3"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6" xfId="0" applyFont="1" applyFill="1" applyBorder="1" applyAlignment="1">
      <alignment vertical="center" wrapText="1"/>
    </xf>
    <xf numFmtId="0" fontId="7" fillId="0" borderId="0" xfId="0" applyFont="1" applyFill="1" applyAlignment="1">
      <alignment vertical="center" wrapText="1"/>
    </xf>
    <xf numFmtId="9" fontId="7" fillId="4" borderId="16" xfId="0" applyNumberFormat="1" applyFont="1" applyFill="1" applyBorder="1" applyAlignment="1">
      <alignment vertical="center" wrapText="1"/>
    </xf>
    <xf numFmtId="0" fontId="7" fillId="4" borderId="16" xfId="0" applyFont="1" applyFill="1" applyBorder="1" applyAlignment="1">
      <alignment vertical="center" wrapText="1"/>
    </xf>
    <xf numFmtId="9" fontId="7" fillId="4"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 xfId="0" applyFont="1" applyFill="1" applyBorder="1" applyAlignment="1">
      <alignment vertical="center" wrapText="1"/>
    </xf>
    <xf numFmtId="9" fontId="7" fillId="4" borderId="3" xfId="0" applyNumberFormat="1" applyFont="1" applyFill="1" applyBorder="1" applyAlignment="1">
      <alignment vertical="center" wrapText="1"/>
    </xf>
    <xf numFmtId="0" fontId="7" fillId="4" borderId="3" xfId="0" applyFont="1" applyFill="1" applyBorder="1" applyAlignment="1">
      <alignment vertical="center" wrapText="1"/>
    </xf>
    <xf numFmtId="0" fontId="7" fillId="0" borderId="16" xfId="0" applyFont="1" applyFill="1" applyBorder="1" applyAlignment="1">
      <alignment horizontal="center" vertical="center" wrapText="1"/>
    </xf>
    <xf numFmtId="1" fontId="7" fillId="4" borderId="3" xfId="0" applyNumberFormat="1" applyFont="1" applyFill="1" applyBorder="1" applyAlignment="1">
      <alignment vertical="center" wrapText="1"/>
    </xf>
    <xf numFmtId="9"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55" fillId="0" borderId="3" xfId="0" applyFont="1" applyFill="1" applyBorder="1" applyAlignment="1">
      <alignment vertical="center" wrapText="1"/>
    </xf>
    <xf numFmtId="0" fontId="52" fillId="0" borderId="4" xfId="0" applyFont="1" applyFill="1" applyBorder="1" applyAlignment="1">
      <alignment vertical="center" wrapText="1"/>
    </xf>
    <xf numFmtId="0" fontId="55" fillId="2" borderId="3"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0" borderId="4"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16" xfId="0" applyFont="1" applyBorder="1" applyAlignment="1">
      <alignment vertical="center" wrapText="1"/>
    </xf>
    <xf numFmtId="0" fontId="7"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55" fillId="2" borderId="4"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7" fillId="0" borderId="16" xfId="0" applyFont="1" applyBorder="1" applyAlignment="1">
      <alignment horizontal="center" vertical="center" wrapText="1"/>
    </xf>
    <xf numFmtId="0" fontId="55" fillId="2" borderId="17" xfId="0" applyFont="1" applyFill="1" applyBorder="1" applyAlignment="1">
      <alignment horizontal="center" vertical="center" wrapText="1"/>
    </xf>
    <xf numFmtId="0" fontId="52" fillId="2" borderId="1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Border="1" applyAlignment="1">
      <alignment horizontal="center" vertical="center" wrapText="1"/>
    </xf>
    <xf numFmtId="0" fontId="55" fillId="2" borderId="16"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28" fillId="2" borderId="3" xfId="0" applyFont="1" applyFill="1" applyBorder="1" applyAlignment="1">
      <alignment vertical="center" wrapText="1"/>
    </xf>
    <xf numFmtId="9" fontId="28" fillId="4" borderId="3" xfId="0" applyNumberFormat="1" applyFont="1" applyFill="1" applyBorder="1" applyAlignment="1">
      <alignment vertical="center" wrapText="1"/>
    </xf>
    <xf numFmtId="9" fontId="56" fillId="4" borderId="3" xfId="0" applyNumberFormat="1" applyFont="1" applyFill="1" applyBorder="1" applyAlignment="1">
      <alignment vertical="center" wrapText="1"/>
    </xf>
    <xf numFmtId="0" fontId="56" fillId="4" borderId="3" xfId="0" applyFont="1" applyFill="1" applyBorder="1" applyAlignment="1">
      <alignment vertical="center" wrapText="1"/>
    </xf>
    <xf numFmtId="0" fontId="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56" fillId="0" borderId="16" xfId="0" applyFont="1" applyBorder="1" applyAlignment="1">
      <alignment horizontal="center" vertical="center" wrapText="1"/>
    </xf>
    <xf numFmtId="0" fontId="55" fillId="2" borderId="4"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28" fillId="4" borderId="16" xfId="0" applyNumberFormat="1" applyFont="1" applyFill="1" applyBorder="1" applyAlignment="1">
      <alignment horizontal="center" vertical="center" wrapText="1"/>
    </xf>
    <xf numFmtId="0" fontId="28" fillId="4" borderId="3" xfId="0" applyFont="1" applyFill="1" applyBorder="1" applyAlignment="1">
      <alignment vertical="center" wrapText="1"/>
    </xf>
    <xf numFmtId="0" fontId="55" fillId="0" borderId="16" xfId="0" applyFont="1" applyBorder="1" applyAlignment="1">
      <alignment vertical="center" wrapText="1"/>
    </xf>
    <xf numFmtId="0" fontId="52" fillId="0" borderId="16" xfId="0" applyFont="1" applyBorder="1" applyAlignment="1">
      <alignment vertical="center" wrapText="1"/>
    </xf>
    <xf numFmtId="0" fontId="7" fillId="0" borderId="17" xfId="0" applyFont="1" applyBorder="1" applyAlignment="1">
      <alignment horizontal="left" vertical="center" wrapText="1"/>
    </xf>
    <xf numFmtId="9" fontId="7" fillId="4" borderId="32" xfId="0" applyNumberFormat="1" applyFont="1" applyFill="1" applyBorder="1" applyAlignment="1" applyProtection="1">
      <alignment horizontal="center" vertical="center" wrapText="1"/>
    </xf>
    <xf numFmtId="0" fontId="7" fillId="0" borderId="16" xfId="0" applyFont="1" applyBorder="1" applyAlignment="1">
      <alignment wrapText="1"/>
    </xf>
    <xf numFmtId="0" fontId="7" fillId="0" borderId="3" xfId="0" applyFont="1" applyBorder="1" applyAlignment="1">
      <alignment vertical="top" wrapText="1"/>
    </xf>
    <xf numFmtId="0" fontId="7" fillId="0" borderId="17" xfId="0" applyFont="1" applyFill="1" applyBorder="1" applyAlignment="1">
      <alignment vertical="center" wrapText="1"/>
    </xf>
    <xf numFmtId="0" fontId="7" fillId="0" borderId="17" xfId="0" applyFont="1" applyBorder="1" applyAlignment="1">
      <alignment vertical="center" wrapText="1"/>
    </xf>
    <xf numFmtId="9" fontId="7" fillId="4" borderId="3" xfId="0" applyNumberFormat="1" applyFont="1" applyFill="1" applyBorder="1" applyAlignment="1" applyProtection="1">
      <alignment horizontal="center" vertical="center" wrapText="1"/>
    </xf>
    <xf numFmtId="0" fontId="7" fillId="0" borderId="17" xfId="0" applyFont="1" applyBorder="1" applyAlignment="1">
      <alignment wrapText="1"/>
    </xf>
    <xf numFmtId="0" fontId="7" fillId="0" borderId="3" xfId="0" applyFont="1" applyBorder="1" applyAlignment="1">
      <alignment wrapText="1"/>
    </xf>
    <xf numFmtId="0" fontId="7" fillId="0" borderId="3" xfId="0" applyFont="1" applyFill="1" applyBorder="1" applyAlignment="1">
      <alignment vertical="top" wrapText="1"/>
    </xf>
    <xf numFmtId="0" fontId="7" fillId="0" borderId="16" xfId="0" applyFont="1" applyFill="1" applyBorder="1" applyAlignment="1">
      <alignment horizontal="left" vertical="center" wrapText="1"/>
    </xf>
    <xf numFmtId="0" fontId="7" fillId="0" borderId="4"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55" fillId="0" borderId="3" xfId="0" applyFont="1" applyBorder="1" applyAlignment="1">
      <alignment vertical="center" wrapText="1"/>
    </xf>
    <xf numFmtId="0" fontId="52" fillId="0" borderId="3" xfId="0" applyFont="1" applyBorder="1" applyAlignment="1">
      <alignment vertical="center" wrapText="1"/>
    </xf>
    <xf numFmtId="0" fontId="7" fillId="0" borderId="17" xfId="0" applyFont="1" applyFill="1" applyBorder="1" applyAlignment="1" applyProtection="1">
      <alignment horizontal="left" vertical="center" wrapText="1"/>
    </xf>
    <xf numFmtId="3" fontId="7" fillId="0" borderId="3" xfId="0" applyNumberFormat="1" applyFont="1" applyFill="1" applyBorder="1" applyAlignment="1">
      <alignment vertical="center" wrapText="1"/>
    </xf>
    <xf numFmtId="0" fontId="7" fillId="0" borderId="4"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Alignment="1">
      <alignment vertical="center" wrapText="1"/>
    </xf>
    <xf numFmtId="0" fontId="7" fillId="0" borderId="16" xfId="0" applyFont="1" applyBorder="1" applyAlignment="1">
      <alignment horizontal="left" vertical="center" wrapText="1"/>
    </xf>
    <xf numFmtId="10" fontId="7" fillId="0" borderId="3" xfId="0" applyNumberFormat="1" applyFont="1" applyBorder="1" applyAlignment="1" applyProtection="1">
      <alignment horizontal="center" vertical="center" wrapText="1"/>
      <protection locked="0"/>
    </xf>
    <xf numFmtId="0" fontId="7" fillId="0" borderId="3" xfId="0" applyNumberFormat="1" applyFont="1" applyBorder="1" applyAlignment="1" applyProtection="1">
      <alignment horizontal="center" vertical="center"/>
      <protection locked="0"/>
    </xf>
    <xf numFmtId="10" fontId="6" fillId="4" borderId="3" xfId="3" applyNumberFormat="1" applyFont="1" applyFill="1" applyBorder="1" applyAlignment="1" applyProtection="1">
      <alignment horizontal="center" vertical="center" wrapText="1"/>
      <protection locked="0"/>
    </xf>
    <xf numFmtId="0" fontId="7" fillId="17" borderId="16" xfId="0" applyFont="1" applyFill="1" applyBorder="1" applyAlignment="1" applyProtection="1">
      <alignment horizontal="center" vertical="center"/>
    </xf>
    <xf numFmtId="0" fontId="7" fillId="17" borderId="3" xfId="0" applyFont="1" applyFill="1" applyBorder="1" applyAlignment="1" applyProtection="1">
      <alignment horizontal="center" vertical="center"/>
    </xf>
    <xf numFmtId="0" fontId="7" fillId="17" borderId="3" xfId="0" applyFont="1" applyFill="1" applyBorder="1" applyAlignment="1">
      <alignment vertical="center" wrapText="1"/>
    </xf>
    <xf numFmtId="9" fontId="7" fillId="17" borderId="3" xfId="0" applyNumberFormat="1" applyFont="1" applyFill="1" applyBorder="1" applyAlignment="1">
      <alignment vertical="center" wrapText="1"/>
    </xf>
    <xf numFmtId="9" fontId="7" fillId="17" borderId="32" xfId="0" applyNumberFormat="1" applyFont="1" applyFill="1" applyBorder="1" applyAlignment="1" applyProtection="1">
      <alignment horizontal="center" vertical="center" wrapText="1"/>
    </xf>
    <xf numFmtId="9" fontId="7" fillId="17" borderId="16" xfId="0" applyNumberFormat="1" applyFont="1" applyFill="1" applyBorder="1" applyAlignment="1" applyProtection="1">
      <alignment horizontal="center" vertical="center" wrapText="1"/>
    </xf>
    <xf numFmtId="9" fontId="7" fillId="17" borderId="31" xfId="0" applyNumberFormat="1" applyFont="1" applyFill="1" applyBorder="1" applyAlignment="1" applyProtection="1">
      <alignment horizontal="center" vertical="center" wrapText="1"/>
    </xf>
    <xf numFmtId="9" fontId="7" fillId="17" borderId="3" xfId="0" applyNumberFormat="1" applyFont="1" applyFill="1" applyBorder="1" applyAlignment="1" applyProtection="1">
      <alignment horizontal="center" vertical="center" wrapText="1"/>
    </xf>
    <xf numFmtId="2" fontId="7" fillId="17" borderId="3" xfId="0" applyNumberFormat="1" applyFont="1" applyFill="1" applyBorder="1" applyAlignment="1" applyProtection="1">
      <alignment horizontal="center" vertical="center" wrapText="1"/>
    </xf>
    <xf numFmtId="1" fontId="7" fillId="17" borderId="3" xfId="0" applyNumberFormat="1" applyFont="1" applyFill="1" applyBorder="1" applyAlignment="1" applyProtection="1">
      <alignment horizontal="center" vertical="center" wrapText="1"/>
    </xf>
    <xf numFmtId="0" fontId="7" fillId="17" borderId="16" xfId="0" applyFont="1" applyFill="1" applyBorder="1" applyAlignment="1">
      <alignment vertical="center" wrapText="1"/>
    </xf>
    <xf numFmtId="1" fontId="7" fillId="17" borderId="16" xfId="0" applyNumberFormat="1" applyFont="1" applyFill="1" applyBorder="1" applyAlignment="1" applyProtection="1">
      <alignment horizontal="center" vertical="center" wrapText="1"/>
    </xf>
    <xf numFmtId="0" fontId="57" fillId="17" borderId="16" xfId="0" applyFont="1" applyFill="1" applyBorder="1" applyAlignment="1">
      <alignment vertical="center" wrapText="1"/>
    </xf>
    <xf numFmtId="0" fontId="57" fillId="17" borderId="3" xfId="0" applyFont="1" applyFill="1" applyBorder="1" applyAlignment="1">
      <alignment vertical="center" wrapText="1"/>
    </xf>
    <xf numFmtId="0" fontId="7" fillId="17" borderId="0" xfId="0" applyFont="1" applyFill="1" applyAlignment="1">
      <alignment vertical="center" wrapText="1"/>
    </xf>
    <xf numFmtId="9" fontId="7" fillId="17" borderId="3" xfId="3" applyFont="1" applyFill="1" applyBorder="1" applyAlignment="1">
      <alignment vertical="center" wrapText="1"/>
    </xf>
  </cellXfs>
  <cellStyles count="7">
    <cellStyle name="Millares" xfId="1" builtinId="3"/>
    <cellStyle name="Moneda" xfId="2" builtinId="4"/>
    <cellStyle name="Moneda 2" xfId="6"/>
    <cellStyle name="Normal" xfId="0" builtinId="0"/>
    <cellStyle name="Normal 2" xfId="4"/>
    <cellStyle name="Porcentaje" xfId="3" builtinId="5"/>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63" Type="http://schemas.openxmlformats.org/officeDocument/2006/relationships/externalLink" Target="externalLinks/externalLink45.xml"/><Relationship Id="rId68" Type="http://schemas.openxmlformats.org/officeDocument/2006/relationships/externalLink" Target="externalLinks/externalLink50.xml"/><Relationship Id="rId84" Type="http://schemas.openxmlformats.org/officeDocument/2006/relationships/externalLink" Target="externalLinks/externalLink66.xml"/><Relationship Id="rId89" Type="http://schemas.openxmlformats.org/officeDocument/2006/relationships/externalLink" Target="externalLinks/externalLink7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53" Type="http://schemas.openxmlformats.org/officeDocument/2006/relationships/externalLink" Target="externalLinks/externalLink35.xml"/><Relationship Id="rId58" Type="http://schemas.openxmlformats.org/officeDocument/2006/relationships/externalLink" Target="externalLinks/externalLink40.xml"/><Relationship Id="rId74" Type="http://schemas.openxmlformats.org/officeDocument/2006/relationships/externalLink" Target="externalLinks/externalLink56.xml"/><Relationship Id="rId79" Type="http://schemas.openxmlformats.org/officeDocument/2006/relationships/externalLink" Target="externalLinks/externalLink61.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72.xml"/><Relationship Id="rId95" Type="http://schemas.openxmlformats.org/officeDocument/2006/relationships/externalLink" Target="externalLinks/externalLink77.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64" Type="http://schemas.openxmlformats.org/officeDocument/2006/relationships/externalLink" Target="externalLinks/externalLink46.xml"/><Relationship Id="rId69" Type="http://schemas.openxmlformats.org/officeDocument/2006/relationships/externalLink" Target="externalLinks/externalLink51.xml"/><Relationship Id="rId80" Type="http://schemas.openxmlformats.org/officeDocument/2006/relationships/externalLink" Target="externalLinks/externalLink62.xml"/><Relationship Id="rId85" Type="http://schemas.openxmlformats.org/officeDocument/2006/relationships/externalLink" Target="externalLinks/externalLink6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59" Type="http://schemas.openxmlformats.org/officeDocument/2006/relationships/externalLink" Target="externalLinks/externalLink41.xml"/><Relationship Id="rId67" Type="http://schemas.openxmlformats.org/officeDocument/2006/relationships/externalLink" Target="externalLinks/externalLink49.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externalLink" Target="externalLinks/externalLink36.xml"/><Relationship Id="rId62" Type="http://schemas.openxmlformats.org/officeDocument/2006/relationships/externalLink" Target="externalLinks/externalLink44.xml"/><Relationship Id="rId70" Type="http://schemas.openxmlformats.org/officeDocument/2006/relationships/externalLink" Target="externalLinks/externalLink52.xml"/><Relationship Id="rId75" Type="http://schemas.openxmlformats.org/officeDocument/2006/relationships/externalLink" Target="externalLinks/externalLink57.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91" Type="http://schemas.openxmlformats.org/officeDocument/2006/relationships/externalLink" Target="externalLinks/externalLink73.xml"/><Relationship Id="rId96" Type="http://schemas.openxmlformats.org/officeDocument/2006/relationships/externalLink" Target="externalLinks/externalLink7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externalLink" Target="externalLinks/externalLink39.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externalLink" Target="externalLinks/externalLink34.xml"/><Relationship Id="rId60" Type="http://schemas.openxmlformats.org/officeDocument/2006/relationships/externalLink" Target="externalLinks/externalLink42.xml"/><Relationship Id="rId65" Type="http://schemas.openxmlformats.org/officeDocument/2006/relationships/externalLink" Target="externalLinks/externalLink47.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81" Type="http://schemas.openxmlformats.org/officeDocument/2006/relationships/externalLink" Target="externalLinks/externalLink63.xml"/><Relationship Id="rId86" Type="http://schemas.openxmlformats.org/officeDocument/2006/relationships/externalLink" Target="externalLinks/externalLink68.xml"/><Relationship Id="rId94" Type="http://schemas.openxmlformats.org/officeDocument/2006/relationships/externalLink" Target="externalLinks/externalLink76.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2" Type="http://schemas.openxmlformats.org/officeDocument/2006/relationships/worksheet" Target="worksheets/sheet2.xml"/><Relationship Id="rId29" Type="http://schemas.openxmlformats.org/officeDocument/2006/relationships/externalLink" Target="externalLinks/externalLink11.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19" Type="http://schemas.openxmlformats.org/officeDocument/2006/relationships/externalLink" Target="externalLinks/externalLink1.xml"/><Relationship Id="rId14" Type="http://schemas.openxmlformats.org/officeDocument/2006/relationships/worksheet" Target="worksheets/sheet14.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56" Type="http://schemas.openxmlformats.org/officeDocument/2006/relationships/externalLink" Target="externalLinks/externalLink38.xml"/><Relationship Id="rId77" Type="http://schemas.openxmlformats.org/officeDocument/2006/relationships/externalLink" Target="externalLinks/externalLink59.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74633</xdr:rowOff>
    </xdr:from>
    <xdr:to>
      <xdr:col>1</xdr:col>
      <xdr:colOff>3016249</xdr:colOff>
      <xdr:row>2</xdr:row>
      <xdr:rowOff>269841</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5" y="74633"/>
          <a:ext cx="2873374" cy="98578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259772</xdr:colOff>
      <xdr:row>1</xdr:row>
      <xdr:rowOff>51954</xdr:rowOff>
    </xdr:from>
    <xdr:to>
      <xdr:col>1</xdr:col>
      <xdr:colOff>2332014</xdr:colOff>
      <xdr:row>2</xdr:row>
      <xdr:rowOff>242454</xdr:rowOff>
    </xdr:to>
    <xdr:pic>
      <xdr:nvPicPr>
        <xdr:cNvPr id="2"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83697" y="385329"/>
          <a:ext cx="2072242" cy="7715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95251</xdr:colOff>
      <xdr:row>0</xdr:row>
      <xdr:rowOff>291522</xdr:rowOff>
    </xdr:from>
    <xdr:to>
      <xdr:col>1</xdr:col>
      <xdr:colOff>2398697</xdr:colOff>
      <xdr:row>2</xdr:row>
      <xdr:rowOff>353785</xdr:rowOff>
    </xdr:to>
    <xdr:pic>
      <xdr:nvPicPr>
        <xdr:cNvPr id="2"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351" y="291522"/>
          <a:ext cx="2303446" cy="786163"/>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259772</xdr:colOff>
      <xdr:row>1</xdr:row>
      <xdr:rowOff>51954</xdr:rowOff>
    </xdr:from>
    <xdr:to>
      <xdr:col>1</xdr:col>
      <xdr:colOff>2332014</xdr:colOff>
      <xdr:row>2</xdr:row>
      <xdr:rowOff>242454</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7872" y="385329"/>
          <a:ext cx="2072242" cy="7715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209550</xdr:colOff>
      <xdr:row>0</xdr:row>
      <xdr:rowOff>247651</xdr:rowOff>
    </xdr:from>
    <xdr:to>
      <xdr:col>0</xdr:col>
      <xdr:colOff>2766096</xdr:colOff>
      <xdr:row>2</xdr:row>
      <xdr:rowOff>266701</xdr:rowOff>
    </xdr:to>
    <xdr:pic>
      <xdr:nvPicPr>
        <xdr:cNvPr id="2" name="Picture 3" descr="logo-ede-2011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9550" y="247651"/>
          <a:ext cx="2556546" cy="9334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79375</xdr:colOff>
      <xdr:row>0</xdr:row>
      <xdr:rowOff>217590</xdr:rowOff>
    </xdr:from>
    <xdr:to>
      <xdr:col>2</xdr:col>
      <xdr:colOff>1165351</xdr:colOff>
      <xdr:row>2</xdr:row>
      <xdr:rowOff>225425</xdr:rowOff>
    </xdr:to>
    <xdr:pic>
      <xdr:nvPicPr>
        <xdr:cNvPr id="2" name="Picture 3" descr="logo-ede-20114">
          <a:extLst>
            <a:ext uri="{FF2B5EF4-FFF2-40B4-BE49-F238E27FC236}">
              <a16:creationId xmlns:a16="http://schemas.microsoft.com/office/drawing/2014/main" id="{42DA0EF2-13FD-4770-BE1E-FD2A5E1B73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1375" y="208065"/>
          <a:ext cx="2933826" cy="80793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29</xdr:col>
      <xdr:colOff>587375</xdr:colOff>
      <xdr:row>1</xdr:row>
      <xdr:rowOff>87415</xdr:rowOff>
    </xdr:from>
    <xdr:to>
      <xdr:col>31</xdr:col>
      <xdr:colOff>7097</xdr:colOff>
      <xdr:row>4</xdr:row>
      <xdr:rowOff>43872</xdr:rowOff>
    </xdr:to>
    <xdr:pic>
      <xdr:nvPicPr>
        <xdr:cNvPr id="2"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316775" y="420790"/>
          <a:ext cx="2963022" cy="1051832"/>
        </a:xfrm>
        <a:prstGeom prst="rect">
          <a:avLst/>
        </a:prstGeom>
        <a:noFill/>
        <a:ln w="9525">
          <a:noFill/>
          <a:miter lim="800000"/>
          <a:headEnd/>
          <a:tailEnd/>
        </a:ln>
      </xdr:spPr>
    </xdr:pic>
    <xdr:clientData/>
  </xdr:twoCellAnchor>
  <xdr:twoCellAnchor>
    <xdr:from>
      <xdr:col>1</xdr:col>
      <xdr:colOff>31750</xdr:colOff>
      <xdr:row>1</xdr:row>
      <xdr:rowOff>111125</xdr:rowOff>
    </xdr:from>
    <xdr:to>
      <xdr:col>1</xdr:col>
      <xdr:colOff>2103992</xdr:colOff>
      <xdr:row>3</xdr:row>
      <xdr:rowOff>0</xdr:rowOff>
    </xdr:to>
    <xdr:pic>
      <xdr:nvPicPr>
        <xdr:cNvPr id="3" name="Picture 3" descr="logo-ede-20114">
          <a:extLst>
            <a:ext uri="{FF2B5EF4-FFF2-40B4-BE49-F238E27FC236}">
              <a16:creationId xmlns:a16="http://schemas.microsoft.com/office/drawing/2014/main" id="{A1A1A0A9-63D7-4A90-91BA-CBFA0559F92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7600" y="444500"/>
          <a:ext cx="2072242" cy="7747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44</xdr:col>
      <xdr:colOff>587375</xdr:colOff>
      <xdr:row>1</xdr:row>
      <xdr:rowOff>87415</xdr:rowOff>
    </xdr:from>
    <xdr:to>
      <xdr:col>46</xdr:col>
      <xdr:colOff>7097</xdr:colOff>
      <xdr:row>4</xdr:row>
      <xdr:rowOff>43872</xdr:rowOff>
    </xdr:to>
    <xdr:pic>
      <xdr:nvPicPr>
        <xdr:cNvPr id="2"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651775" y="420790"/>
          <a:ext cx="3582147" cy="851807"/>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259772</xdr:colOff>
      <xdr:row>1</xdr:row>
      <xdr:rowOff>51954</xdr:rowOff>
    </xdr:from>
    <xdr:to>
      <xdr:col>1</xdr:col>
      <xdr:colOff>2332014</xdr:colOff>
      <xdr:row>2</xdr:row>
      <xdr:rowOff>242454</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7872" y="385329"/>
          <a:ext cx="2072242"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255444</xdr:colOff>
      <xdr:row>1</xdr:row>
      <xdr:rowOff>190498</xdr:rowOff>
    </xdr:from>
    <xdr:to>
      <xdr:col>1</xdr:col>
      <xdr:colOff>2491310</xdr:colOff>
      <xdr:row>3</xdr:row>
      <xdr:rowOff>17319</xdr:rowOff>
    </xdr:to>
    <xdr:pic>
      <xdr:nvPicPr>
        <xdr:cNvPr id="2" name="Picture 3" descr="logo-ede-2011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2119" y="400048"/>
          <a:ext cx="1264316" cy="78884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238125</xdr:colOff>
      <xdr:row>1</xdr:row>
      <xdr:rowOff>142875</xdr:rowOff>
    </xdr:from>
    <xdr:to>
      <xdr:col>1</xdr:col>
      <xdr:colOff>2016125</xdr:colOff>
      <xdr:row>3</xdr:row>
      <xdr:rowOff>231775</xdr:rowOff>
    </xdr:to>
    <xdr:pic>
      <xdr:nvPicPr>
        <xdr:cNvPr id="2" name="Picture 3" descr="logo-ede-20114">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352425"/>
          <a:ext cx="1778000" cy="622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259772</xdr:colOff>
      <xdr:row>1</xdr:row>
      <xdr:rowOff>51954</xdr:rowOff>
    </xdr:from>
    <xdr:to>
      <xdr:col>1</xdr:col>
      <xdr:colOff>2332014</xdr:colOff>
      <xdr:row>2</xdr:row>
      <xdr:rowOff>242454</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0822" y="385329"/>
          <a:ext cx="2072242" cy="771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371929</xdr:colOff>
      <xdr:row>1</xdr:row>
      <xdr:rowOff>150883</xdr:rowOff>
    </xdr:from>
    <xdr:to>
      <xdr:col>1</xdr:col>
      <xdr:colOff>1905000</xdr:colOff>
      <xdr:row>3</xdr:row>
      <xdr:rowOff>174624</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929" y="360433"/>
          <a:ext cx="2123621" cy="814316"/>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8947</xdr:colOff>
      <xdr:row>0</xdr:row>
      <xdr:rowOff>0</xdr:rowOff>
    </xdr:from>
    <xdr:to>
      <xdr:col>2</xdr:col>
      <xdr:colOff>1317625</xdr:colOff>
      <xdr:row>3</xdr:row>
      <xdr:rowOff>24818</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0447" y="0"/>
          <a:ext cx="3032703" cy="1110668"/>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127000</xdr:colOff>
      <xdr:row>1</xdr:row>
      <xdr:rowOff>51954</xdr:rowOff>
    </xdr:from>
    <xdr:to>
      <xdr:col>2</xdr:col>
      <xdr:colOff>4739</xdr:colOff>
      <xdr:row>2</xdr:row>
      <xdr:rowOff>242454</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000" y="385329"/>
          <a:ext cx="2297089" cy="7715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51955</xdr:rowOff>
    </xdr:from>
    <xdr:to>
      <xdr:col>1</xdr:col>
      <xdr:colOff>1811316</xdr:colOff>
      <xdr:row>2</xdr:row>
      <xdr:rowOff>301626</xdr:rowOff>
    </xdr:to>
    <xdr:pic>
      <xdr:nvPicPr>
        <xdr:cNvPr id="2" name="Picture 3" descr="logo-ede-20114">
          <a:extLst>
            <a:ext uri="{FF2B5EF4-FFF2-40B4-BE49-F238E27FC236}">
              <a16:creationId xmlns:a16="http://schemas.microsoft.com/office/drawing/2014/main" id="{BB9B0A31-E0BE-468C-BFDB-18ACDDCC7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61505"/>
          <a:ext cx="2173266" cy="830696"/>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222250</xdr:colOff>
      <xdr:row>1</xdr:row>
      <xdr:rowOff>63501</xdr:rowOff>
    </xdr:from>
    <xdr:to>
      <xdr:col>1</xdr:col>
      <xdr:colOff>2089728</xdr:colOff>
      <xdr:row>2</xdr:row>
      <xdr:rowOff>298451</xdr:rowOff>
    </xdr:to>
    <xdr:pic>
      <xdr:nvPicPr>
        <xdr:cNvPr id="2" name="Picture 3" descr="logo-ede-2011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8950" y="273051"/>
          <a:ext cx="1867478" cy="8159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20de%20Trabajo\2021\Borrador%20GAS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martinez\AppData\Local\Microsoft\Windows\INetCache\Content.Outlook\G0SNZUV5\Planilla%20Plan%20Operativo%20Anual%202021%20-%20DIRECCI&#211;N%20COMERCIAL.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lanilla%20Plan%20Operativo%20Anual%202021%20-%20DIRECCI&#211;N%20COMERCIAL%20(000000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21\Recibido%20de%20Gerencias\Servicios\Plan%20Operativo%20Anual%202021%20v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PLANIFICACION%20Y%20PRESUPUESTO%202020\Plan%20Operativo%202020%20-%20DCE%20-%20copi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RRodriguezA\Desktop\Plan%202020\Grandes%20Suministros\B.%20Planilla%20Plan%20Operativo%20Anual%202020%20-%20G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21\Recibido%20de%20Gerencias\Facturacion\Planilla%20Plan%20Operativo%20Anual%202021%20-%20DIRECCI&#211;N%20COMERCIAL%20-%20FACTURAC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rcabrera\Desktop\Backup\POA%202020\Evidencias%20POA%202020\agosto\POA%202020%20-%20Fac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21\Recibido%20de%20Gerencias\Cooperativas\Plan%20Operativo%20Anual%202021%20-%20DC%20v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rodrigu\Desktop\PLAN%20ESTRATEGICO-2021\Planilla%20Plan%20Operativo%20Anual%202021-%20D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21\Recibido%20de%20Gerencias\Cobranzas\1-Planilla%20Plan%20Operativo%20Anual%202021%20-%20DIRECCI&#211;N%20COMERC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20de%20Trabajo\2021\Borrador%20Proceso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20Plan%20Operativo%20Anual%202021%20-%20Direcci&#243;n%20Comercia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LANES%20OPERATIVOS%202020%20-%20EDENORTE/DC/Plan%20Operativo%20Anual%202020%20-%20D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Grupos\Gerencia%20de%20Compras%20de%20Energia\02%20Regulacion\Plan%20Operativo\POA%202021\DCER\Plan%20Operativo%20Anual%202020%20-%20DCE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4.%20Plan%20Operativo%20Anual%202021%20-%20Direcci&#243;n%20Comunicaci&#243;n%20Estrat&#233;gic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taverau\Desktop\Planificaci&#243;n%202020\B.%20Planilla%20Plan%20Operativo%20Anual%202020%20-%20DD-Felix.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dtaverau\AppData\Local\Microsoft\Windows\INetCache\Content.Outlook\GH5DCRHG\B.%20Planilla%20Plan%20Operativo%20Anual%202020%20-%20Gerencia%20T&#233;cnic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dtaverau\OneDrive%20-%20Edenorte%20Dominicana,%20S.A\PLANIFICACI&#211;N%20OPERATIVA%20(POA)%202020\Plan%20Operativo%20Anual%202020%20-%20DD%20(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5.%20Plan%20Operativo%20Anual%202021%20-%20Direcci&#243;n%20de%20Distribuci&#243;n.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mcedanop\AppData\Local\Microsoft\Windows\INetCache\Content.Outlook\28AB78L1\Planilla%20Plan%20Operativo%20Anual%202021%20GC.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sanchezs\AppData\Local\Microsoft\Windows\INetCache\Content.Outlook\Q011MLB1\B.%20Planilla%20Plan%20Operativo%20Anual%202020%20-GT%20(0000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lan%20de%20Trabajo\2021\Borrador%20Adm-Fin.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Msanchezs\AppData\Local\Microsoft\Windows\INetCache\Content.Outlook\Q011MLB1\Planilla%20Plan%20Operativo%20Anual%202021%20-%20DIRECCI&#211;N%20DE%20FINANZAS-Gerencia%20de%20Tesoreria%20(000000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msanchezs\AppData\Local\Microsoft\Windows\Temporary%20Internet%20Files\Content.Outlook\SXKWXW20\Planilla%20Plan%20Operativo%20Anual%202019%20-%20G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Servicios\Planilla%20Plan%20Operativo%20Anual%202019%20-%20DC%20-%20%20final.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festrellag\Desktop\POA%202021\Plan%20Operativo%20Anual%202020%20-%20DF%20ejecuci&#243;n%20a%20Agosto.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6.%20Plan%20Operativo%20Anual%202021%20-%20Direcci&#243;n%20Finanza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Grupos\Gestion%20Humana\Relaciones%20Laborales\1.%20GERENCIA%20RRLL\POA\POA%202019\Planilla%20Plan%20Operativo%20Anual%202019%20-%20DGH-%20RRLL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ns30700\Grupos\Grupos\Gestion%20Humana\DIRECCION%20DGH\Planificaci&#243;n%202020\R&amp;S%20POA.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Grupos\Gestion%20Humana\DIRECCION%20DGH\Planificaci&#243;n%202021\Versiones%20&#225;reas\C&amp;D\POA%20C&amp;D%20202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odtiburcio\AppData\Local\Microsoft\Windows\INetCache\Content.Outlook\NW86Q1W2\Plan%20Operativo%20Anual%202020%20-%20DGH%20Agosto%20(0000000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mcabreras\Desktop\1.%20Planilla%20Plan%20Operativo%20Anual%202021%20-%20D.%20Gest.%20Social%20&amp;%20Servicios%20G%20(version%201)15-0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lan%20de%20Trabajo\2021\Borrador%20Com-Tec.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gsanchezs\Desktop\PLANIFICACI&#211;N%202020-DLOG\POA%20SSGG%2020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rariasr\AppData\Local\Microsoft\Windows\INetCache\Content.Outlook\9R50TO59\Planilla%20Plan%20Operativo%20Anual%202019%20-%20SSGG-DLOG.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Negocios\Copia%20de%20Copia%20de%20Planilla%20Plan%20Operativo%20Anual%202019%20-%20Direccion%20Comercial.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Cobranzas\3.%20Planilla%20Plan%20Operativo%20Anual%202019%20-%20DC.xlsx-para%20enviar.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ediloneg\AppData\Local\Microsoft\Windows\INetCache\Content.Outlook\UP3ADQPU\Copia%20de%202%20%20Planilla%20Plan%20Operativo%20Anual%202019%20-%20DC%20v2%20(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ediloneg\Desktop\161\161\Plan%20Operativo%20Anual%202020%20-%20DC%20%20nuevo.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8.%20Plan%20Operativo%20Anual%202021%20-%20Direcci&#243;n%20Gesti&#243;n%20Social%20&amp;%20Servicio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21\Recibido%20de%20Gerencias\Negocios\Plan%20Operativo%20Anual%202021%20v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21\Recibido%20de%20Gerencias\Grandes%20Suministros\Plan%20Operativo%20Anual%202021%20-%20DRP%20GG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fahiraldo\Documents\1-Indicadores%20Perdida\09-POA\2019\POA\POA%20G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3-%20GERENCIA%20PLANIFICACION%20Y%20PRESUPUESTOS\PC\PE2019\Planificaci&#243;n%20Operativa%202020\Insumos\Planilla%20Indicador%20Estrat&#233;gico%20de%20Resultados.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9.%20Plan%20Operativo%20Anual%202021%20-%20Direcci&#243;n%20Grandes%20Clientes%20&amp;%20Ayuntamiento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10.%20Plan%20Operativo%20Anual%202021%20-%20Direcci&#243;n%20Log&#237;stica.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lguzmant\Desktop\POA%202020\POA%202019%20-%20DPF%20verison%20final%20dic%202018.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MA%20y%20SE\Planilla%20Plan%20Operativo%20Anual%202019%20-%20MA.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Comunicacion..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Users\anunezb\Desktop\PERSONALES\PLANIFICACI&#211;N%202019\PLAN%20OPERATIVO%202019\Planilla%20Plan%20Operativo%20Anual%202019%20-%20MA.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legabot\Desktop\PROYECTOS%20FINANCIADOS\01.%20COORDINACI&#211;N%20PROYECTOS\05.%20INFORMES\08.%20POA%20DPF\2020\POA%20&#193;REAS\MAS\B.%20Planilla%20Plan%20Operativo%20Anual%202020%20-%20DPF%20%20CALIDAD,%20SST%20y%20MA.xlsx"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B.%20Planilla%20Plan%20Operativo%20Anual%202020%20-%20DPF-GIO.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Users\adejesusj\Desktop\Gerencia%20Ejecucion%20de%20Proyectos\Planificacion%202016-2017-2018-2019\POA%202019\POA%202019%20GCRP%201ER%20BOR.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Users\legabot\Desktop\PROYECTOS%20FINANCIADOS\01.%20COORDINACI&#211;N%20PROYECTOS\05.%20INFORMES\08.%20POA%20DPF\2020\POA%20&#193;REAS\GCRP\B.%20Planilla%20Plan%20Operativo%20Anual%202020%20-%20GCRP%20%202do%20Borrado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20Plan%20Operativo%20Anual%202021%20-%20Direcci&#243;n%20Aud&#237;toria%20Interna.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sers\legabot\Desktop\PROYECTOS%20FINANCIADOS\01.%20COORDINACI&#211;N%20PROYECTOS\05.%20INFORMES\08.%20POA%20DPF\2020\POA%20&#193;REAS\COMUNICACION\B.%20Planilla%20Plan%20Operativo%20Anual%202020%20-%20Comunicacion.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CGWG3OJG\Copia%20de%20Planilla%20Plan%20Operativo%20Anual%202020%20-%20DSF%20rev.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13.%20Plan%20Operativo%20Anual%202021%20-%20Direcci&#243;n%20Seguridad%20F&#237;sica.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DSJ-Lidi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DSJ-GERENCIA%20DE%20ASUNTOS%20PENALES.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LANES%20OPERATIVOS%202019%20-%20EDENORTE/Plan%20Operativo%202019%20-%20DSJ.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14.%20Plan%20Operativo%20Anual%202021%20-%20Direcci&#243;n%20Servicios%20Jur&#237;dicos.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eperezc\Desktop\Plan%20Operativo%202019%20-%20OAI.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15.%20Plan%20Operativo%20Anual%202021%20-%20Oficina%20Acceso%20a%20la%20Informaci&#243;n.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dlunad\AppData\Local\Microsoft\Windows\INetCache\Content.Outlook\C76QGBOP\Planilla%20Plan%20Operativo%20Anual%202021%20Modificar%20(00000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martinez\Desktop\POA%202021%20GTC.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dlunad\AppData\Local\Microsoft\Windows\INetCache\Content.Outlook\C76QGBOP\Planilla%20Plan%20Operativo%20Anual%202021%20Modificar%20(00000003).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7T7E8TV7\Copia%20de%20Planilla%20Plan%20Operativo%20Anual%202019%20-%20DTI%20(00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Users\dlunad\Documents\Documentos%202021\Planilla%20Plan%20Operativo%20Anual%202021%20-%20Soporte.xlsx" TargetMode="External"/></Relationships>
</file>

<file path=xl/externalLinks/_rels/externalLink73.xml.rels><?xml version="1.0" encoding="UTF-8" standalone="yes"?>
<Relationships xmlns="http://schemas.openxmlformats.org/package/2006/relationships"><Relationship Id="rId1" Type="http://schemas.microsoft.com/office/2006/relationships/xlExternalLinkPath/xlPathMissing" Target="Copia%20de%20Plan%20Operativo%20Anual%202020%20-%20DTI%20final.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Users\mbautistad\Documents\SoporteB.%20Planilla%20Plan%20Operativo%20Anual%202020%20-%20DTI.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Users\dlunad\Documents\Documentos%202021\Planilla%20Plan%20Operativo%20Anual%202021%20-%20infraestructura.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C/PE2020/Planificaci&#243;n%20Operativa%202020/POAS%202020/POAS%20Definitivos/Planilla%20Plan%20Operativo%20Anual%202020%20-%20DP&amp;CG%20Pier.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Users\mcabreras\Desktop\POA%20CG%20-%202021%20-%20V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Users\galmontea\Desktop\Calidad%20y%20Procesos%20(Gladys)\POA\POA%202020\Copia%20de%20Planilla%20Plan%20Operativo%20Anual%202020%20-%20DPCG%20Giovanna.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Users\mcabreras\Desktop\POA%202021%20compil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Tecnica\Planilla%20Plan%20Operativo%20Anual%202019%20-%20DC%20NUEVO%20GTC%20Final%20v1.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LANES%20OPERATIVOS%202021-%20EDENORTE/DP&amp;CG/Plan%20Operativo%20Anual%202021%20-%20DPC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martinez\AppData\Local\Microsoft\Windows\INetCache\Content.Outlook\G0SNZUV5\B.%20Planilla%20Plan%20Operativo%20Anual%202020%20-%20DC-%20Lectura%20y%20distribu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Hoja1"/>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0 POA DCE"/>
      <sheetName val="Hoja2"/>
      <sheetName val="POA 2019 - DCE"/>
      <sheetName val="POA 2019 - GMercadeo"/>
      <sheetName val="POA 2019 - GRelaciones Públicas"/>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Hoja1"/>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C 2021"/>
      <sheetName val="POA DC 2020"/>
      <sheetName val="POA DC Sectores - 2021"/>
      <sheetName val="POA DC Sectores - 2020"/>
      <sheetName val="Hoja1"/>
    </sheetNames>
    <sheetDataSet>
      <sheetData sheetId="0"/>
      <sheetData sheetId="1" refreshError="1"/>
      <sheetData sheetId="2"/>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C - Marzo 2020"/>
      <sheetName val="Hoja1"/>
      <sheetName val="POA DC Sectores - Marzo 2020"/>
      <sheetName val="POA DC - Abril 2020"/>
      <sheetName val="POA DC Sectores - Abril 2020"/>
      <sheetName val="POA DC Sectores - Mayo 2020"/>
      <sheetName val="POA DC - Mayo 2020"/>
      <sheetName val="Debajo de 70% a Mayo"/>
      <sheetName val="POA DC Sectores - Junio 2020"/>
      <sheetName val="POA DC - Junio 2020"/>
      <sheetName val="POA DC - Septiembre 2020"/>
      <sheetName val="POA DC Sectores-Septiembre 2020"/>
      <sheetName val="Debajo de 70% a Agosto"/>
      <sheetName val="POA DC - Diciembre 2020"/>
      <sheetName val="POA DC Sectores - Dic. 2020"/>
      <sheetName val="Debajo de 70% a Dic."/>
    </sheetNames>
    <sheetDataSet>
      <sheetData sheetId="0"/>
      <sheetData sheetId="1"/>
      <sheetData sheetId="2"/>
      <sheetData sheetId="3"/>
      <sheetData sheetId="4"/>
      <sheetData sheetId="5"/>
      <sheetData sheetId="6"/>
      <sheetData sheetId="7"/>
      <sheetData sheetId="8">
        <row r="159">
          <cell r="AS159">
            <v>60</v>
          </cell>
        </row>
      </sheetData>
      <sheetData sheetId="9"/>
      <sheetData sheetId="10"/>
      <sheetData sheetId="11">
        <row r="159">
          <cell r="AR159">
            <v>0.88690195178024367</v>
          </cell>
        </row>
      </sheetData>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CER - Marzo 2020"/>
      <sheetName val="POA DCER - Abril 2020 "/>
      <sheetName val="POA DCER - Mayo 2020"/>
      <sheetName val="POA DCER - Junio 2020"/>
      <sheetName val="POA DCER - Agosto 2020"/>
      <sheetName val="Debajo de 70% a Agosto"/>
      <sheetName val="Hoja1"/>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CE 2021"/>
      <sheetName val="POA DCE 2020 "/>
      <sheetName val="Hoja1"/>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POA DD 2021"/>
      <sheetName val="POA DD 2020"/>
      <sheetName val="Hoja1"/>
    </sheetNames>
    <sheetDataSet>
      <sheetData sheetId="0" refreshError="1"/>
      <sheetData sheetId="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2)"/>
      <sheetName val="POA 2021"/>
      <sheetName val="Hoja1"/>
    </sheetNames>
    <sheetDataSet>
      <sheetData sheetId="0" refreshError="1"/>
      <sheetData sheetId="1" refreshError="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F 2021"/>
      <sheetName val="POA DF 2020"/>
      <sheetName val="Hoja1"/>
    </sheetNames>
    <sheetDataSet>
      <sheetData sheetId="0"/>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3"/>
      <sheetName val="Hoja1"/>
    </sheetNames>
    <sheetDataSet>
      <sheetData sheetId="0"/>
      <sheetData sheetId="1"/>
      <sheetData sheetId="2"/>
      <sheetData sheetId="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Hoja1"/>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GS &amp; SSGG 2021"/>
      <sheetName val="POA DGS &amp; SSGG 2020"/>
    </sheetNames>
    <sheetDataSet>
      <sheetData sheetId="0">
        <row r="51">
          <cell r="H51" t="str">
            <v>Habilitar oficina para Directora RRHH en actual oficina Control de Gestión, Reubicación Gerencia Capacitación y Desarrollo en actual Salón de Formaciones #3 Plaza Barajas, Creación de Áreas Seguros y Cultura de Servicios a ubicarse en actual Salón de Reuniones Gestión ADM 1er nivel Plaza Barajas, Reubicación del área Control de Gestión en actual oficina Gerencia de Seguridad y Salud Ocupacional y Reubicación del área Gerencia de Seguridad y Salud Ocupacional en la actual oficina de Gerencia de Capacitación y Desarrollo.</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Hoja1"/>
    </sheetNames>
    <sheetDataSet>
      <sheetData sheetId="0" refreshError="1"/>
      <sheetData sheetId="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Formato"/>
      <sheetName val="POA 2019 (SSGG)"/>
      <sheetName val="Hoja1"/>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19 DC"/>
      <sheetName val="POA 2019 Sectores"/>
    </sheetNames>
    <sheetDataSet>
      <sheetData sheetId="0" refreshError="1"/>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DC"/>
      <sheetName val="POA 2020 Sectores"/>
      <sheetName val="Hoja1"/>
    </sheetNames>
    <sheetDataSet>
      <sheetData sheetId="0"/>
      <sheetData sheetId="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GS &amp; SSGG 2021"/>
      <sheetName val="POA DGS &amp; SSGG 2020"/>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Hoja1"/>
    </sheetNames>
    <sheetDataSet>
      <sheetData sheetId="0"/>
      <sheetData sheetId="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Hoja1"/>
    </sheetNames>
    <sheetDataSet>
      <sheetData sheetId="0"/>
      <sheetData sheetId="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CUADRO CONTROL"/>
      <sheetName val="METAS"/>
      <sheetName val="Responsables"/>
      <sheetName val="ENE"/>
      <sheetName val="FEB"/>
      <sheetName val="MAR"/>
      <sheetName val="1T"/>
      <sheetName val="ABR"/>
      <sheetName val="MAY"/>
      <sheetName val="JUN"/>
      <sheetName val="2T"/>
      <sheetName val="JUL"/>
      <sheetName val="AGO"/>
      <sheetName val="SEP"/>
      <sheetName val="3T"/>
      <sheetName val="OCT"/>
      <sheetName val="NOV"/>
      <sheetName val="DIC"/>
      <sheetName val="4T"/>
      <sheetName val="ACUMULADO"/>
      <sheetName val="Reglas || Tablas  ||  Controles"/>
      <sheetName val="Empleados"/>
    </sheetNames>
    <sheetDataSet>
      <sheetData sheetId="0"/>
      <sheetData sheetId="1"/>
      <sheetData sheetId="2">
        <row r="8">
          <cell r="D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
          <cell r="E5" t="str">
            <v>I</v>
          </cell>
          <cell r="J5" t="str">
            <v>Si</v>
          </cell>
        </row>
        <row r="6">
          <cell r="E6" t="str">
            <v>S</v>
          </cell>
          <cell r="J6" t="str">
            <v>Si</v>
          </cell>
        </row>
        <row r="7">
          <cell r="J7" t="str">
            <v>Si</v>
          </cell>
        </row>
        <row r="9">
          <cell r="C9">
            <v>0.1</v>
          </cell>
          <cell r="J9" t="str">
            <v>Si</v>
          </cell>
        </row>
        <row r="10">
          <cell r="J10" t="str">
            <v>Si</v>
          </cell>
        </row>
        <row r="11">
          <cell r="J11" t="str">
            <v>Si</v>
          </cell>
        </row>
        <row r="12">
          <cell r="C12">
            <v>0.05</v>
          </cell>
          <cell r="E12" t="str">
            <v>A</v>
          </cell>
        </row>
        <row r="13">
          <cell r="C13">
            <v>0.5</v>
          </cell>
          <cell r="E13" t="str">
            <v>P</v>
          </cell>
        </row>
        <row r="14">
          <cell r="J14" t="str">
            <v>Si</v>
          </cell>
        </row>
        <row r="15">
          <cell r="J15" t="str">
            <v>Si</v>
          </cell>
        </row>
        <row r="16">
          <cell r="J16" t="str">
            <v>Si</v>
          </cell>
        </row>
        <row r="17">
          <cell r="J17" t="str">
            <v>Si</v>
          </cell>
        </row>
        <row r="18">
          <cell r="J18" t="str">
            <v>Si</v>
          </cell>
        </row>
        <row r="19">
          <cell r="J19" t="str">
            <v>Si</v>
          </cell>
        </row>
        <row r="20">
          <cell r="E20" t="str">
            <v>A</v>
          </cell>
          <cell r="J20" t="str">
            <v>Si</v>
          </cell>
        </row>
        <row r="21">
          <cell r="E21" t="str">
            <v>M</v>
          </cell>
        </row>
        <row r="22">
          <cell r="E22" t="str">
            <v>T</v>
          </cell>
        </row>
        <row r="23">
          <cell r="E23" t="str">
            <v>S</v>
          </cell>
        </row>
        <row r="26">
          <cell r="E26" t="str">
            <v>$</v>
          </cell>
        </row>
        <row r="27">
          <cell r="E27" t="str">
            <v>%</v>
          </cell>
        </row>
        <row r="28">
          <cell r="E28" t="str">
            <v>,</v>
          </cell>
        </row>
      </sheetData>
      <sheetData sheetId="22"/>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POA DGC&amp;A - 2020"/>
      <sheetName val="Hoja1"/>
    </sheet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DLOG"/>
      <sheetName val="POA DLOG - 2020"/>
      <sheetName val="Observaciones"/>
      <sheetName val="Hoja1"/>
    </sheetNames>
    <sheetDataSet>
      <sheetData sheetId="0"/>
      <sheetData sheetId="1" refreshError="1"/>
      <sheetData sheetId="2" refreshError="1"/>
      <sheetData sheetId="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19"/>
    </sheetNames>
    <sheetDataSet>
      <sheetData sheetId="0"/>
      <sheetData sheetId="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19"/>
    </sheetNames>
    <sheetDataSet>
      <sheetData sheetId="0"/>
      <sheetData sheetId="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POA 2020"/>
      <sheetName val="Hoja1"/>
    </sheetNames>
    <sheetDataSet>
      <sheetData sheetId="0"/>
      <sheetData sheetId="1" refreshError="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DSF"/>
      <sheetName val="POA DSF 2020"/>
      <sheetName val="Hoja1"/>
    </sheetNames>
    <sheetDataSet>
      <sheetData sheetId="0"/>
      <sheetData sheetId="1"/>
      <sheetData sheetId="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SF 2021"/>
    </sheetNames>
    <sheetDataSet>
      <sheetData sheetId="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2"/>
      <sheetName val="Hoja1"/>
    </sheetNames>
    <sheetDataSet>
      <sheetData sheetId="0"/>
      <sheetData sheetId="1"/>
      <sheetData sheetId="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SJ"/>
      <sheetName val="Hoja1"/>
    </sheetNames>
    <sheetDataSet>
      <sheetData sheetId="0"/>
      <sheetData sheetId="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SJ - Marzo 2020"/>
      <sheetName val="POA DSJ - Abril 2020 "/>
      <sheetName val="POA DSJ - Mayo 2020"/>
      <sheetName val="POA DSJ - 2021"/>
      <sheetName val="POA DSJ - 2020"/>
      <sheetName val="Hoja1"/>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1"/>
      <sheetName val="POA OAI -  2020"/>
      <sheetName val="Hoja1"/>
    </sheetNames>
    <sheetDataSet>
      <sheetData sheetId="0"/>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19"/>
    </sheetNames>
    <sheetDataSet>
      <sheetData sheetId="0" refreshError="1"/>
      <sheetData sheetId="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lan de abast"/>
      <sheetName val="POA 2021"/>
      <sheetName val="Hoja1"/>
    </sheetNames>
    <sheetDataSet>
      <sheetData sheetId="0" refreshError="1"/>
      <sheetData sheetId="1" refreshError="1"/>
      <sheetData sheetId="2"/>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W63"/>
  <sheetViews>
    <sheetView showGridLines="0" tabSelected="1" topLeftCell="B1" zoomScale="50" zoomScaleNormal="50" zoomScaleSheetLayoutView="50" workbookViewId="0">
      <pane xSplit="6" ySplit="7" topLeftCell="H8" activePane="bottomRight" state="frozen"/>
      <selection activeCell="B1" sqref="B1"/>
      <selection pane="topRight" activeCell="H1" sqref="H1"/>
      <selection pane="bottomLeft" activeCell="B8" sqref="B8"/>
      <selection pane="bottomRight" activeCell="F9" sqref="F9"/>
    </sheetView>
  </sheetViews>
  <sheetFormatPr baseColWidth="10" defaultColWidth="11.42578125" defaultRowHeight="16.5" x14ac:dyDescent="0.3"/>
  <cols>
    <col min="1" max="1" width="0.5703125" style="1" customWidth="1"/>
    <col min="2" max="2" width="47.42578125" style="2" customWidth="1"/>
    <col min="3" max="3" width="50.5703125" style="16" customWidth="1"/>
    <col min="4" max="4" width="37.85546875" style="9" hidden="1" customWidth="1"/>
    <col min="5" max="5" width="38.140625" style="2" hidden="1" customWidth="1"/>
    <col min="6" max="6" width="42.85546875" style="9" customWidth="1"/>
    <col min="7" max="7" width="24.42578125" style="9" hidden="1" customWidth="1"/>
    <col min="8" max="8" width="62.85546875" style="2" customWidth="1"/>
    <col min="9" max="9" width="19.28515625" style="2" customWidth="1"/>
    <col min="10" max="10" width="37.42578125" style="9" customWidth="1"/>
    <col min="11" max="11" width="28.42578125" style="15" customWidth="1"/>
    <col min="12" max="12" width="20.5703125" style="2" customWidth="1"/>
    <col min="13" max="13" width="18.140625" style="15" customWidth="1"/>
    <col min="14" max="14" width="15.42578125" style="2" customWidth="1"/>
    <col min="15" max="15" width="20.28515625" style="9" customWidth="1"/>
    <col min="16" max="16" width="14.5703125" style="2" customWidth="1"/>
    <col min="17" max="28" width="11" style="2" customWidth="1"/>
    <col min="29" max="37" width="11" style="1" customWidth="1"/>
    <col min="38" max="38" width="39.5703125" style="2" customWidth="1"/>
    <col min="39" max="39" width="29.28515625" style="9" customWidth="1"/>
    <col min="40" max="40" width="28.5703125" style="9" customWidth="1"/>
    <col min="41" max="41" width="28.5703125" style="10" customWidth="1"/>
    <col min="42" max="42" width="22.7109375" style="11" customWidth="1"/>
    <col min="43" max="49" width="11.42578125" style="11"/>
    <col min="50" max="50" width="5" style="1" customWidth="1"/>
    <col min="51" max="16384" width="11.42578125" style="1"/>
  </cols>
  <sheetData>
    <row r="2" spans="1:49" ht="45.75" customHeight="1" x14ac:dyDescent="0.3">
      <c r="C2" s="3" t="s">
        <v>0</v>
      </c>
      <c r="D2" s="3"/>
      <c r="E2" s="3"/>
      <c r="F2" s="3"/>
      <c r="G2" s="4"/>
      <c r="H2" s="5"/>
      <c r="I2" s="5"/>
      <c r="J2" s="6"/>
      <c r="K2" s="7"/>
      <c r="L2" s="5"/>
      <c r="M2" s="7"/>
      <c r="N2" s="5"/>
      <c r="O2" s="4"/>
      <c r="P2" s="5"/>
      <c r="Q2" s="5"/>
      <c r="R2" s="5"/>
      <c r="S2" s="5"/>
      <c r="T2" s="5"/>
      <c r="U2" s="5"/>
      <c r="V2" s="5"/>
      <c r="W2" s="5"/>
      <c r="X2" s="5"/>
      <c r="Y2" s="5"/>
      <c r="Z2" s="5"/>
      <c r="AA2" s="5"/>
      <c r="AB2" s="5"/>
      <c r="AC2" s="8"/>
      <c r="AD2" s="8"/>
      <c r="AE2" s="8"/>
      <c r="AF2" s="8"/>
      <c r="AG2" s="8"/>
      <c r="AH2" s="8"/>
      <c r="AI2" s="8"/>
      <c r="AJ2" s="8"/>
      <c r="AK2" s="8"/>
      <c r="AL2" s="5"/>
      <c r="AM2" s="4"/>
    </row>
    <row r="3" spans="1:49" ht="23.25" x14ac:dyDescent="0.3">
      <c r="C3" s="12" t="s">
        <v>1</v>
      </c>
      <c r="D3" s="12"/>
      <c r="E3" s="13"/>
      <c r="F3" s="14"/>
    </row>
    <row r="5" spans="1:49" ht="17.25" thickBot="1" x14ac:dyDescent="0.35"/>
    <row r="6" spans="1:49" s="17" customFormat="1" ht="28.5" customHeight="1" x14ac:dyDescent="0.35">
      <c r="B6" s="18" t="s">
        <v>2</v>
      </c>
      <c r="C6" s="19"/>
      <c r="D6" s="20" t="s">
        <v>3</v>
      </c>
      <c r="E6" s="20" t="s">
        <v>4</v>
      </c>
      <c r="F6" s="20" t="s">
        <v>5</v>
      </c>
      <c r="G6" s="21" t="s">
        <v>6</v>
      </c>
      <c r="H6" s="20" t="s">
        <v>7</v>
      </c>
      <c r="I6" s="21" t="s">
        <v>8</v>
      </c>
      <c r="J6" s="21" t="s">
        <v>9</v>
      </c>
      <c r="K6" s="20" t="s">
        <v>10</v>
      </c>
      <c r="L6" s="20" t="s">
        <v>11</v>
      </c>
      <c r="M6" s="21" t="s">
        <v>12</v>
      </c>
      <c r="N6" s="21" t="s">
        <v>13</v>
      </c>
      <c r="O6" s="21" t="s">
        <v>14</v>
      </c>
      <c r="P6" s="20" t="s">
        <v>15</v>
      </c>
      <c r="Q6" s="20" t="s">
        <v>16</v>
      </c>
      <c r="R6" s="20"/>
      <c r="S6" s="20"/>
      <c r="T6" s="20"/>
      <c r="U6" s="20"/>
      <c r="V6" s="20"/>
      <c r="W6" s="20"/>
      <c r="X6" s="20"/>
      <c r="Y6" s="20"/>
      <c r="Z6" s="20"/>
      <c r="AA6" s="20"/>
      <c r="AB6" s="18"/>
      <c r="AC6" s="22"/>
      <c r="AD6" s="23"/>
      <c r="AE6" s="23"/>
      <c r="AF6" s="23"/>
      <c r="AG6" s="23"/>
      <c r="AH6" s="23"/>
      <c r="AI6" s="23"/>
      <c r="AJ6" s="23"/>
      <c r="AK6" s="24"/>
      <c r="AL6" s="19" t="s">
        <v>17</v>
      </c>
      <c r="AM6" s="20" t="s">
        <v>18</v>
      </c>
      <c r="AN6" s="20" t="s">
        <v>19</v>
      </c>
      <c r="AO6" s="25" t="s">
        <v>20</v>
      </c>
      <c r="AP6" s="26" t="s">
        <v>21</v>
      </c>
      <c r="AQ6" s="27"/>
      <c r="AR6" s="27"/>
      <c r="AS6" s="27"/>
      <c r="AT6" s="27"/>
      <c r="AU6" s="27"/>
      <c r="AV6" s="27"/>
      <c r="AW6" s="27"/>
    </row>
    <row r="7" spans="1:49" s="17" customFormat="1" ht="47.25" thickBot="1" x14ac:dyDescent="0.4">
      <c r="A7" s="28"/>
      <c r="B7" s="29" t="s">
        <v>22</v>
      </c>
      <c r="C7" s="29" t="s">
        <v>23</v>
      </c>
      <c r="D7" s="30"/>
      <c r="E7" s="30"/>
      <c r="F7" s="30"/>
      <c r="G7" s="31"/>
      <c r="H7" s="30"/>
      <c r="I7" s="31"/>
      <c r="J7" s="31"/>
      <c r="K7" s="30"/>
      <c r="L7" s="30"/>
      <c r="M7" s="31"/>
      <c r="N7" s="31"/>
      <c r="O7" s="31"/>
      <c r="P7" s="30"/>
      <c r="Q7" s="29" t="s">
        <v>24</v>
      </c>
      <c r="R7" s="29" t="s">
        <v>25</v>
      </c>
      <c r="S7" s="29" t="s">
        <v>26</v>
      </c>
      <c r="T7" s="29" t="s">
        <v>27</v>
      </c>
      <c r="U7" s="29" t="s">
        <v>28</v>
      </c>
      <c r="V7" s="29" t="s">
        <v>29</v>
      </c>
      <c r="W7" s="29" t="s">
        <v>30</v>
      </c>
      <c r="X7" s="29" t="s">
        <v>31</v>
      </c>
      <c r="Y7" s="29" t="s">
        <v>32</v>
      </c>
      <c r="Z7" s="29" t="s">
        <v>33</v>
      </c>
      <c r="AA7" s="29" t="s">
        <v>34</v>
      </c>
      <c r="AB7" s="32" t="s">
        <v>35</v>
      </c>
      <c r="AC7" s="33"/>
      <c r="AD7" s="34"/>
      <c r="AE7" s="34"/>
      <c r="AF7" s="34"/>
      <c r="AG7" s="34"/>
      <c r="AH7" s="34"/>
      <c r="AI7" s="34"/>
      <c r="AJ7" s="34"/>
      <c r="AK7" s="35"/>
      <c r="AL7" s="36"/>
      <c r="AM7" s="30"/>
      <c r="AN7" s="30"/>
      <c r="AO7" s="37"/>
      <c r="AP7" s="38"/>
      <c r="AQ7" s="27"/>
      <c r="AR7" s="27"/>
      <c r="AS7" s="27"/>
      <c r="AT7" s="27"/>
      <c r="AU7" s="27"/>
      <c r="AV7" s="27"/>
      <c r="AW7" s="27"/>
    </row>
    <row r="8" spans="1:49" ht="90.75" thickTop="1" x14ac:dyDescent="0.3">
      <c r="B8" s="39" t="s">
        <v>36</v>
      </c>
      <c r="C8" s="40" t="s">
        <v>37</v>
      </c>
      <c r="D8" s="41" t="s">
        <v>38</v>
      </c>
      <c r="E8" s="42"/>
      <c r="F8" s="43" t="s">
        <v>39</v>
      </c>
      <c r="G8" s="44"/>
      <c r="H8" s="45" t="s">
        <v>40</v>
      </c>
      <c r="I8" s="46">
        <v>2</v>
      </c>
      <c r="J8" s="47" t="s">
        <v>41</v>
      </c>
      <c r="K8" s="47" t="s">
        <v>42</v>
      </c>
      <c r="L8" s="46" t="s">
        <v>43</v>
      </c>
      <c r="M8" s="47" t="s">
        <v>44</v>
      </c>
      <c r="N8" s="46" t="s">
        <v>45</v>
      </c>
      <c r="O8" s="47" t="s">
        <v>46</v>
      </c>
      <c r="P8" s="48">
        <f>+SUM(Q8:AB8)</f>
        <v>1</v>
      </c>
      <c r="Q8" s="49"/>
      <c r="R8" s="50"/>
      <c r="S8" s="50"/>
      <c r="T8" s="50">
        <v>0.4</v>
      </c>
      <c r="U8" s="50">
        <v>0.6</v>
      </c>
      <c r="V8" s="50"/>
      <c r="W8" s="50"/>
      <c r="X8" s="50"/>
      <c r="Y8" s="50"/>
      <c r="Z8" s="50"/>
      <c r="AA8" s="50"/>
      <c r="AB8" s="50"/>
      <c r="AC8" s="51"/>
      <c r="AD8" s="51"/>
      <c r="AE8" s="51"/>
      <c r="AF8" s="51"/>
      <c r="AG8" s="51"/>
      <c r="AH8" s="51"/>
      <c r="AI8" s="51"/>
      <c r="AJ8" s="51"/>
      <c r="AK8" s="51"/>
      <c r="AL8" s="52" t="s">
        <v>47</v>
      </c>
      <c r="AM8" s="47" t="s">
        <v>48</v>
      </c>
      <c r="AN8" s="47" t="s">
        <v>49</v>
      </c>
      <c r="AO8" s="53" t="s">
        <v>50</v>
      </c>
      <c r="AP8" s="54"/>
    </row>
    <row r="9" spans="1:49" ht="90" x14ac:dyDescent="0.3">
      <c r="B9" s="55" t="s">
        <v>36</v>
      </c>
      <c r="C9" s="56" t="s">
        <v>51</v>
      </c>
      <c r="D9" s="41" t="s">
        <v>38</v>
      </c>
      <c r="E9" s="42"/>
      <c r="F9" s="43" t="s">
        <v>52</v>
      </c>
      <c r="G9" s="44"/>
      <c r="H9" s="45" t="s">
        <v>53</v>
      </c>
      <c r="I9" s="46">
        <v>2</v>
      </c>
      <c r="J9" s="47" t="s">
        <v>41</v>
      </c>
      <c r="K9" s="47" t="s">
        <v>42</v>
      </c>
      <c r="L9" s="46" t="s">
        <v>43</v>
      </c>
      <c r="M9" s="47" t="s">
        <v>44</v>
      </c>
      <c r="N9" s="46" t="s">
        <v>45</v>
      </c>
      <c r="O9" s="47" t="s">
        <v>46</v>
      </c>
      <c r="P9" s="48">
        <f>+SUM(Q9:AB9)</f>
        <v>1</v>
      </c>
      <c r="Q9" s="49"/>
      <c r="R9" s="50">
        <v>0.3</v>
      </c>
      <c r="S9" s="50">
        <v>0.7</v>
      </c>
      <c r="T9" s="50"/>
      <c r="U9" s="50"/>
      <c r="V9" s="50"/>
      <c r="W9" s="50"/>
      <c r="X9" s="50"/>
      <c r="Y9" s="50"/>
      <c r="Z9" s="50"/>
      <c r="AA9" s="50"/>
      <c r="AB9" s="50"/>
      <c r="AC9" s="51"/>
      <c r="AD9" s="51"/>
      <c r="AE9" s="51"/>
      <c r="AF9" s="51"/>
      <c r="AG9" s="51"/>
      <c r="AH9" s="51"/>
      <c r="AI9" s="51"/>
      <c r="AJ9" s="51"/>
      <c r="AK9" s="51"/>
      <c r="AL9" s="52" t="s">
        <v>47</v>
      </c>
      <c r="AM9" s="47" t="s">
        <v>48</v>
      </c>
      <c r="AN9" s="47" t="s">
        <v>49</v>
      </c>
      <c r="AO9" s="53" t="s">
        <v>54</v>
      </c>
      <c r="AP9" s="54"/>
    </row>
    <row r="10" spans="1:49" ht="126" x14ac:dyDescent="0.25">
      <c r="B10" s="57" t="s">
        <v>55</v>
      </c>
      <c r="C10" s="56" t="s">
        <v>56</v>
      </c>
      <c r="D10" s="41" t="s">
        <v>38</v>
      </c>
      <c r="E10" s="58"/>
      <c r="F10" s="43" t="s">
        <v>57</v>
      </c>
      <c r="G10" s="44"/>
      <c r="H10" s="45" t="s">
        <v>58</v>
      </c>
      <c r="I10" s="46">
        <v>2</v>
      </c>
      <c r="J10" s="47" t="s">
        <v>59</v>
      </c>
      <c r="K10" s="47" t="s">
        <v>42</v>
      </c>
      <c r="L10" s="46" t="s">
        <v>43</v>
      </c>
      <c r="M10" s="47" t="s">
        <v>44</v>
      </c>
      <c r="N10" s="46" t="s">
        <v>45</v>
      </c>
      <c r="O10" s="47" t="s">
        <v>46</v>
      </c>
      <c r="P10" s="48">
        <f t="shared" ref="P10:P17" si="0">+SUM(Q10:AB10)</f>
        <v>1</v>
      </c>
      <c r="Q10" s="49"/>
      <c r="R10" s="50"/>
      <c r="S10" s="50"/>
      <c r="T10" s="50"/>
      <c r="U10" s="50"/>
      <c r="V10" s="50"/>
      <c r="W10" s="50"/>
      <c r="X10" s="50"/>
      <c r="Y10" s="50">
        <v>0.55000000000000004</v>
      </c>
      <c r="Z10" s="50">
        <v>0.45</v>
      </c>
      <c r="AA10" s="50"/>
      <c r="AB10" s="50"/>
      <c r="AC10" s="51"/>
      <c r="AD10" s="51"/>
      <c r="AE10" s="51"/>
      <c r="AF10" s="51"/>
      <c r="AG10" s="51"/>
      <c r="AH10" s="51"/>
      <c r="AI10" s="51"/>
      <c r="AJ10" s="51"/>
      <c r="AK10" s="51"/>
      <c r="AL10" s="52" t="s">
        <v>47</v>
      </c>
      <c r="AM10" s="47" t="s">
        <v>48</v>
      </c>
      <c r="AN10" s="47" t="s">
        <v>49</v>
      </c>
      <c r="AO10" s="53" t="s">
        <v>60</v>
      </c>
      <c r="AP10" s="59"/>
      <c r="AQ10" s="1"/>
      <c r="AR10" s="1"/>
      <c r="AS10" s="1"/>
      <c r="AT10" s="1"/>
      <c r="AU10" s="1"/>
      <c r="AV10" s="1"/>
      <c r="AW10" s="1"/>
    </row>
    <row r="11" spans="1:49" ht="90" x14ac:dyDescent="0.25">
      <c r="B11" s="57" t="s">
        <v>55</v>
      </c>
      <c r="C11" s="56" t="s">
        <v>61</v>
      </c>
      <c r="D11" s="41" t="s">
        <v>38</v>
      </c>
      <c r="E11" s="42"/>
      <c r="F11" s="43" t="s">
        <v>62</v>
      </c>
      <c r="G11" s="45"/>
      <c r="H11" s="45" t="s">
        <v>63</v>
      </c>
      <c r="I11" s="46">
        <v>2</v>
      </c>
      <c r="J11" s="47" t="s">
        <v>59</v>
      </c>
      <c r="K11" s="47" t="s">
        <v>42</v>
      </c>
      <c r="L11" s="46" t="s">
        <v>43</v>
      </c>
      <c r="M11" s="47" t="s">
        <v>44</v>
      </c>
      <c r="N11" s="46" t="s">
        <v>45</v>
      </c>
      <c r="O11" s="47" t="s">
        <v>46</v>
      </c>
      <c r="P11" s="48">
        <f t="shared" si="0"/>
        <v>1</v>
      </c>
      <c r="Q11" s="49"/>
      <c r="R11" s="50">
        <v>0.25</v>
      </c>
      <c r="S11" s="50">
        <v>0.75</v>
      </c>
      <c r="T11" s="49"/>
      <c r="U11" s="60"/>
      <c r="V11" s="60"/>
      <c r="W11" s="60"/>
      <c r="X11" s="60"/>
      <c r="Y11" s="49"/>
      <c r="Z11" s="49"/>
      <c r="AA11" s="60"/>
      <c r="AB11" s="60"/>
      <c r="AC11" s="61"/>
      <c r="AD11" s="61"/>
      <c r="AE11" s="61"/>
      <c r="AF11" s="61"/>
      <c r="AG11" s="61"/>
      <c r="AH11" s="61"/>
      <c r="AI11" s="61"/>
      <c r="AJ11" s="61"/>
      <c r="AK11" s="61"/>
      <c r="AL11" s="52" t="s">
        <v>47</v>
      </c>
      <c r="AM11" s="47" t="s">
        <v>48</v>
      </c>
      <c r="AN11" s="47" t="s">
        <v>49</v>
      </c>
      <c r="AO11" s="53" t="s">
        <v>64</v>
      </c>
      <c r="AP11" s="54"/>
      <c r="AQ11" s="1"/>
      <c r="AR11" s="1"/>
      <c r="AS11" s="1"/>
      <c r="AT11" s="1"/>
      <c r="AU11" s="1"/>
      <c r="AV11" s="1"/>
      <c r="AW11" s="1"/>
    </row>
    <row r="12" spans="1:49" ht="90" x14ac:dyDescent="0.25">
      <c r="B12" s="57" t="s">
        <v>55</v>
      </c>
      <c r="C12" s="56" t="s">
        <v>65</v>
      </c>
      <c r="D12" s="41" t="s">
        <v>38</v>
      </c>
      <c r="E12" s="41"/>
      <c r="F12" s="62" t="s">
        <v>66</v>
      </c>
      <c r="G12" s="52"/>
      <c r="H12" s="52" t="s">
        <v>67</v>
      </c>
      <c r="I12" s="46">
        <v>3</v>
      </c>
      <c r="J12" s="47" t="s">
        <v>59</v>
      </c>
      <c r="K12" s="47" t="s">
        <v>42</v>
      </c>
      <c r="L12" s="46" t="s">
        <v>43</v>
      </c>
      <c r="M12" s="47" t="s">
        <v>44</v>
      </c>
      <c r="N12" s="46" t="s">
        <v>45</v>
      </c>
      <c r="O12" s="47" t="s">
        <v>46</v>
      </c>
      <c r="P12" s="48">
        <f t="shared" si="0"/>
        <v>1</v>
      </c>
      <c r="Q12" s="63">
        <v>0.3</v>
      </c>
      <c r="R12" s="63">
        <v>0.7</v>
      </c>
      <c r="S12" s="63"/>
      <c r="T12" s="64"/>
      <c r="U12" s="64"/>
      <c r="V12" s="63"/>
      <c r="W12" s="63"/>
      <c r="X12" s="64"/>
      <c r="Y12" s="64"/>
      <c r="Z12" s="64"/>
      <c r="AA12" s="64"/>
      <c r="AB12" s="64"/>
      <c r="AC12" s="65"/>
      <c r="AD12" s="65"/>
      <c r="AE12" s="65"/>
      <c r="AF12" s="65"/>
      <c r="AG12" s="65"/>
      <c r="AH12" s="65"/>
      <c r="AI12" s="65"/>
      <c r="AJ12" s="65"/>
      <c r="AK12" s="65"/>
      <c r="AL12" s="52" t="s">
        <v>47</v>
      </c>
      <c r="AM12" s="47" t="s">
        <v>48</v>
      </c>
      <c r="AN12" s="47" t="s">
        <v>49</v>
      </c>
      <c r="AO12" s="53" t="s">
        <v>68</v>
      </c>
      <c r="AP12" s="66"/>
      <c r="AQ12" s="1"/>
      <c r="AR12" s="1"/>
      <c r="AS12" s="1"/>
      <c r="AT12" s="1"/>
      <c r="AU12" s="1"/>
      <c r="AV12" s="1"/>
      <c r="AW12" s="1"/>
    </row>
    <row r="13" spans="1:49" ht="90" x14ac:dyDescent="0.25">
      <c r="B13" s="67" t="s">
        <v>69</v>
      </c>
      <c r="C13" s="56" t="s">
        <v>70</v>
      </c>
      <c r="D13" s="41" t="s">
        <v>38</v>
      </c>
      <c r="E13" s="42"/>
      <c r="F13" s="43" t="s">
        <v>71</v>
      </c>
      <c r="G13" s="44"/>
      <c r="H13" s="45" t="s">
        <v>72</v>
      </c>
      <c r="I13" s="46">
        <v>2</v>
      </c>
      <c r="J13" s="47" t="s">
        <v>73</v>
      </c>
      <c r="K13" s="47" t="s">
        <v>42</v>
      </c>
      <c r="L13" s="46" t="s">
        <v>43</v>
      </c>
      <c r="M13" s="47" t="s">
        <v>44</v>
      </c>
      <c r="N13" s="46" t="s">
        <v>45</v>
      </c>
      <c r="O13" s="47" t="s">
        <v>46</v>
      </c>
      <c r="P13" s="48">
        <f t="shared" si="0"/>
        <v>1</v>
      </c>
      <c r="Q13" s="60">
        <v>0.45</v>
      </c>
      <c r="R13" s="60">
        <v>0.55000000000000004</v>
      </c>
      <c r="S13" s="49"/>
      <c r="T13" s="49"/>
      <c r="U13" s="49"/>
      <c r="V13" s="49"/>
      <c r="W13" s="49"/>
      <c r="X13" s="49"/>
      <c r="Y13" s="49"/>
      <c r="Z13" s="49"/>
      <c r="AA13" s="49"/>
      <c r="AB13" s="49"/>
      <c r="AC13" s="65"/>
      <c r="AD13" s="65"/>
      <c r="AE13" s="65"/>
      <c r="AF13" s="65"/>
      <c r="AG13" s="65"/>
      <c r="AH13" s="65"/>
      <c r="AI13" s="65"/>
      <c r="AJ13" s="65"/>
      <c r="AK13" s="65"/>
      <c r="AL13" s="52" t="s">
        <v>47</v>
      </c>
      <c r="AM13" s="47" t="s">
        <v>48</v>
      </c>
      <c r="AN13" s="47" t="s">
        <v>49</v>
      </c>
      <c r="AO13" s="53" t="s">
        <v>74</v>
      </c>
      <c r="AP13" s="54"/>
      <c r="AQ13" s="1"/>
      <c r="AR13" s="1"/>
      <c r="AS13" s="1"/>
      <c r="AT13" s="1"/>
      <c r="AU13" s="1"/>
      <c r="AV13" s="1"/>
      <c r="AW13" s="1"/>
    </row>
    <row r="14" spans="1:49" ht="108" x14ac:dyDescent="0.25">
      <c r="B14" s="67" t="s">
        <v>69</v>
      </c>
      <c r="C14" s="56" t="s">
        <v>75</v>
      </c>
      <c r="D14" s="41" t="s">
        <v>38</v>
      </c>
      <c r="E14" s="42"/>
      <c r="F14" s="43" t="s">
        <v>76</v>
      </c>
      <c r="G14" s="44"/>
      <c r="H14" s="45" t="s">
        <v>77</v>
      </c>
      <c r="I14" s="46">
        <v>2</v>
      </c>
      <c r="J14" s="47" t="s">
        <v>41</v>
      </c>
      <c r="K14" s="47" t="s">
        <v>42</v>
      </c>
      <c r="L14" s="46" t="s">
        <v>43</v>
      </c>
      <c r="M14" s="47" t="s">
        <v>44</v>
      </c>
      <c r="N14" s="46" t="s">
        <v>45</v>
      </c>
      <c r="O14" s="47" t="s">
        <v>46</v>
      </c>
      <c r="P14" s="48">
        <f t="shared" si="0"/>
        <v>1</v>
      </c>
      <c r="Q14" s="49"/>
      <c r="R14" s="50"/>
      <c r="S14" s="50"/>
      <c r="T14" s="50"/>
      <c r="U14" s="50"/>
      <c r="V14" s="50"/>
      <c r="W14" s="50">
        <v>0.45</v>
      </c>
      <c r="X14" s="50">
        <v>0.55000000000000004</v>
      </c>
      <c r="Y14" s="50"/>
      <c r="Z14" s="50"/>
      <c r="AA14" s="50"/>
      <c r="AB14" s="50"/>
      <c r="AC14" s="51"/>
      <c r="AD14" s="51"/>
      <c r="AE14" s="51"/>
      <c r="AF14" s="51"/>
      <c r="AG14" s="51"/>
      <c r="AH14" s="51"/>
      <c r="AI14" s="51"/>
      <c r="AJ14" s="51"/>
      <c r="AK14" s="51"/>
      <c r="AL14" s="52" t="s">
        <v>47</v>
      </c>
      <c r="AM14" s="47" t="s">
        <v>48</v>
      </c>
      <c r="AN14" s="47" t="s">
        <v>49</v>
      </c>
      <c r="AO14" s="53" t="s">
        <v>78</v>
      </c>
      <c r="AP14" s="54"/>
      <c r="AQ14" s="1"/>
      <c r="AR14" s="1"/>
      <c r="AS14" s="1"/>
      <c r="AT14" s="1"/>
      <c r="AU14" s="1"/>
      <c r="AV14" s="1"/>
      <c r="AW14" s="1"/>
    </row>
    <row r="15" spans="1:49" ht="90" x14ac:dyDescent="0.25">
      <c r="B15" s="67" t="s">
        <v>69</v>
      </c>
      <c r="C15" s="56" t="s">
        <v>79</v>
      </c>
      <c r="D15" s="41" t="s">
        <v>38</v>
      </c>
      <c r="E15" s="42"/>
      <c r="F15" s="43" t="s">
        <v>80</v>
      </c>
      <c r="G15" s="44"/>
      <c r="H15" s="45" t="s">
        <v>81</v>
      </c>
      <c r="I15" s="46">
        <v>2</v>
      </c>
      <c r="J15" s="47" t="s">
        <v>59</v>
      </c>
      <c r="K15" s="47" t="s">
        <v>42</v>
      </c>
      <c r="L15" s="46" t="s">
        <v>43</v>
      </c>
      <c r="M15" s="47" t="s">
        <v>44</v>
      </c>
      <c r="N15" s="46" t="s">
        <v>45</v>
      </c>
      <c r="O15" s="47" t="s">
        <v>46</v>
      </c>
      <c r="P15" s="48">
        <f t="shared" si="0"/>
        <v>1</v>
      </c>
      <c r="Q15" s="49"/>
      <c r="R15" s="50"/>
      <c r="S15" s="50"/>
      <c r="T15" s="50"/>
      <c r="U15" s="50">
        <v>0.35</v>
      </c>
      <c r="V15" s="50">
        <v>0.65</v>
      </c>
      <c r="W15" s="50"/>
      <c r="X15" s="50"/>
      <c r="Y15" s="50"/>
      <c r="Z15" s="50"/>
      <c r="AA15" s="50"/>
      <c r="AB15" s="50"/>
      <c r="AC15" s="51"/>
      <c r="AD15" s="51"/>
      <c r="AE15" s="51"/>
      <c r="AF15" s="51"/>
      <c r="AG15" s="51"/>
      <c r="AH15" s="51"/>
      <c r="AI15" s="51"/>
      <c r="AJ15" s="51"/>
      <c r="AK15" s="51"/>
      <c r="AL15" s="52" t="s">
        <v>47</v>
      </c>
      <c r="AM15" s="47" t="s">
        <v>48</v>
      </c>
      <c r="AN15" s="47" t="s">
        <v>49</v>
      </c>
      <c r="AO15" s="53" t="s">
        <v>82</v>
      </c>
      <c r="AP15" s="54"/>
      <c r="AQ15" s="1"/>
      <c r="AR15" s="1"/>
      <c r="AS15" s="1"/>
      <c r="AT15" s="1"/>
      <c r="AU15" s="1"/>
      <c r="AV15" s="1"/>
      <c r="AW15" s="1"/>
    </row>
    <row r="16" spans="1:49" ht="90" x14ac:dyDescent="0.25">
      <c r="B16" s="67" t="s">
        <v>83</v>
      </c>
      <c r="C16" s="68" t="s">
        <v>84</v>
      </c>
      <c r="D16" s="69" t="s">
        <v>38</v>
      </c>
      <c r="E16" s="69"/>
      <c r="F16" s="70" t="s">
        <v>85</v>
      </c>
      <c r="G16" s="71"/>
      <c r="H16" s="71" t="s">
        <v>86</v>
      </c>
      <c r="I16" s="46">
        <v>3</v>
      </c>
      <c r="J16" s="70" t="s">
        <v>87</v>
      </c>
      <c r="K16" s="43" t="s">
        <v>88</v>
      </c>
      <c r="L16" s="46" t="s">
        <v>89</v>
      </c>
      <c r="M16" s="47" t="s">
        <v>44</v>
      </c>
      <c r="N16" s="46" t="s">
        <v>45</v>
      </c>
      <c r="O16" s="47" t="s">
        <v>46</v>
      </c>
      <c r="P16" s="48">
        <f t="shared" si="0"/>
        <v>1</v>
      </c>
      <c r="Q16" s="64"/>
      <c r="R16" s="64"/>
      <c r="S16" s="64"/>
      <c r="T16" s="63">
        <v>0.4</v>
      </c>
      <c r="U16" s="63">
        <v>0.4</v>
      </c>
      <c r="V16" s="63">
        <v>0.2</v>
      </c>
      <c r="W16" s="64"/>
      <c r="X16" s="64"/>
      <c r="Y16" s="64"/>
      <c r="Z16" s="64"/>
      <c r="AA16" s="64"/>
      <c r="AB16" s="64"/>
      <c r="AC16" s="65"/>
      <c r="AD16" s="65"/>
      <c r="AE16" s="65"/>
      <c r="AF16" s="65"/>
      <c r="AG16" s="65"/>
      <c r="AH16" s="65"/>
      <c r="AI16" s="65"/>
      <c r="AJ16" s="65"/>
      <c r="AK16" s="65"/>
      <c r="AL16" s="52" t="s">
        <v>47</v>
      </c>
      <c r="AM16" s="43" t="s">
        <v>90</v>
      </c>
      <c r="AN16" s="43" t="s">
        <v>91</v>
      </c>
      <c r="AO16" s="53" t="s">
        <v>92</v>
      </c>
      <c r="AP16" s="54"/>
      <c r="AQ16" s="1"/>
      <c r="AR16" s="1"/>
      <c r="AS16" s="1"/>
      <c r="AT16" s="1"/>
      <c r="AU16" s="1"/>
      <c r="AV16" s="1"/>
      <c r="AW16" s="1"/>
    </row>
    <row r="17" spans="2:49" ht="90" x14ac:dyDescent="0.25">
      <c r="B17" s="67" t="s">
        <v>83</v>
      </c>
      <c r="C17" s="68" t="s">
        <v>84</v>
      </c>
      <c r="D17" s="69" t="s">
        <v>38</v>
      </c>
      <c r="E17" s="42"/>
      <c r="F17" s="72" t="s">
        <v>93</v>
      </c>
      <c r="G17" s="45"/>
      <c r="H17" s="45" t="s">
        <v>94</v>
      </c>
      <c r="I17" s="46">
        <v>2</v>
      </c>
      <c r="J17" s="72" t="s">
        <v>95</v>
      </c>
      <c r="K17" s="43" t="s">
        <v>88</v>
      </c>
      <c r="L17" s="46" t="s">
        <v>43</v>
      </c>
      <c r="M17" s="47" t="s">
        <v>44</v>
      </c>
      <c r="N17" s="46" t="s">
        <v>45</v>
      </c>
      <c r="O17" s="47" t="s">
        <v>46</v>
      </c>
      <c r="P17" s="48">
        <f t="shared" si="0"/>
        <v>1</v>
      </c>
      <c r="Q17" s="64"/>
      <c r="R17" s="64"/>
      <c r="S17" s="64"/>
      <c r="T17" s="63">
        <v>1</v>
      </c>
      <c r="U17" s="64"/>
      <c r="V17" s="64"/>
      <c r="W17" s="64"/>
      <c r="X17" s="64"/>
      <c r="Y17" s="64"/>
      <c r="Z17" s="63"/>
      <c r="AA17" s="64"/>
      <c r="AB17" s="64"/>
      <c r="AC17" s="65"/>
      <c r="AD17" s="65"/>
      <c r="AE17" s="65"/>
      <c r="AF17" s="65"/>
      <c r="AG17" s="65"/>
      <c r="AH17" s="65"/>
      <c r="AI17" s="65"/>
      <c r="AJ17" s="65"/>
      <c r="AK17" s="65"/>
      <c r="AL17" s="52" t="s">
        <v>47</v>
      </c>
      <c r="AM17" s="43" t="s">
        <v>90</v>
      </c>
      <c r="AN17" s="43" t="s">
        <v>91</v>
      </c>
      <c r="AO17" s="53" t="s">
        <v>96</v>
      </c>
      <c r="AP17" s="54"/>
      <c r="AQ17" s="1"/>
      <c r="AR17" s="1"/>
      <c r="AS17" s="1"/>
      <c r="AT17" s="1"/>
      <c r="AU17" s="1"/>
      <c r="AV17" s="1"/>
      <c r="AW17" s="1"/>
    </row>
    <row r="18" spans="2:49" ht="144" x14ac:dyDescent="0.25">
      <c r="B18" s="67" t="s">
        <v>83</v>
      </c>
      <c r="C18" s="68" t="s">
        <v>84</v>
      </c>
      <c r="D18" s="42" t="s">
        <v>38</v>
      </c>
      <c r="E18" s="42" t="s">
        <v>97</v>
      </c>
      <c r="F18" s="72" t="s">
        <v>98</v>
      </c>
      <c r="G18" s="45"/>
      <c r="H18" s="45" t="s">
        <v>99</v>
      </c>
      <c r="I18" s="46">
        <v>1</v>
      </c>
      <c r="J18" s="47" t="s">
        <v>100</v>
      </c>
      <c r="K18" s="73" t="s">
        <v>101</v>
      </c>
      <c r="L18" s="73" t="s">
        <v>102</v>
      </c>
      <c r="M18" s="47" t="s">
        <v>44</v>
      </c>
      <c r="N18" s="46" t="s">
        <v>45</v>
      </c>
      <c r="O18" s="47" t="s">
        <v>46</v>
      </c>
      <c r="P18" s="46">
        <f>+SUM(Q18:AB18)</f>
        <v>2</v>
      </c>
      <c r="Q18" s="49"/>
      <c r="R18" s="49"/>
      <c r="S18" s="49"/>
      <c r="T18" s="49"/>
      <c r="U18" s="49">
        <v>1</v>
      </c>
      <c r="V18" s="49"/>
      <c r="W18" s="49"/>
      <c r="X18" s="49"/>
      <c r="Y18" s="49">
        <v>1</v>
      </c>
      <c r="Z18" s="49"/>
      <c r="AA18" s="49"/>
      <c r="AB18" s="49"/>
      <c r="AC18" s="65"/>
      <c r="AD18" s="65"/>
      <c r="AE18" s="65"/>
      <c r="AF18" s="65"/>
      <c r="AG18" s="65"/>
      <c r="AH18" s="65"/>
      <c r="AI18" s="65"/>
      <c r="AJ18" s="65"/>
      <c r="AK18" s="65"/>
      <c r="AL18" s="52" t="s">
        <v>47</v>
      </c>
      <c r="AM18" s="43" t="s">
        <v>103</v>
      </c>
      <c r="AN18" s="43" t="s">
        <v>104</v>
      </c>
      <c r="AO18" s="53"/>
      <c r="AP18" s="54"/>
      <c r="AQ18" s="1"/>
      <c r="AR18" s="1"/>
      <c r="AS18" s="1"/>
      <c r="AT18" s="1"/>
      <c r="AU18" s="1"/>
      <c r="AV18" s="1"/>
      <c r="AW18" s="1"/>
    </row>
    <row r="19" spans="2:49" ht="90" x14ac:dyDescent="0.25">
      <c r="B19" s="67" t="s">
        <v>83</v>
      </c>
      <c r="C19" s="56" t="s">
        <v>105</v>
      </c>
      <c r="D19" s="42" t="s">
        <v>106</v>
      </c>
      <c r="E19" s="42"/>
      <c r="F19" s="72" t="s">
        <v>107</v>
      </c>
      <c r="G19" s="45"/>
      <c r="H19" s="45" t="s">
        <v>108</v>
      </c>
      <c r="I19" s="46">
        <v>3</v>
      </c>
      <c r="J19" s="47" t="s">
        <v>59</v>
      </c>
      <c r="K19" s="43" t="s">
        <v>88</v>
      </c>
      <c r="L19" s="46" t="s">
        <v>89</v>
      </c>
      <c r="M19" s="47" t="s">
        <v>44</v>
      </c>
      <c r="N19" s="46" t="s">
        <v>45</v>
      </c>
      <c r="O19" s="47" t="s">
        <v>46</v>
      </c>
      <c r="P19" s="48">
        <f t="shared" ref="P19:P40" si="1">+SUM(Q19:AB19)</f>
        <v>1</v>
      </c>
      <c r="Q19" s="64"/>
      <c r="R19" s="64"/>
      <c r="S19" s="64"/>
      <c r="T19" s="64"/>
      <c r="U19" s="64"/>
      <c r="V19" s="64"/>
      <c r="W19" s="63">
        <v>0.4</v>
      </c>
      <c r="X19" s="63">
        <v>0.4</v>
      </c>
      <c r="Y19" s="63">
        <v>0.2</v>
      </c>
      <c r="Z19" s="64"/>
      <c r="AA19" s="64"/>
      <c r="AB19" s="64"/>
      <c r="AC19" s="65"/>
      <c r="AD19" s="65"/>
      <c r="AE19" s="65"/>
      <c r="AF19" s="65"/>
      <c r="AG19" s="65"/>
      <c r="AH19" s="65"/>
      <c r="AI19" s="65"/>
      <c r="AJ19" s="65"/>
      <c r="AK19" s="65"/>
      <c r="AL19" s="52" t="s">
        <v>47</v>
      </c>
      <c r="AM19" s="43" t="s">
        <v>90</v>
      </c>
      <c r="AN19" s="43" t="s">
        <v>91</v>
      </c>
      <c r="AO19" s="53" t="s">
        <v>109</v>
      </c>
      <c r="AP19" s="54"/>
      <c r="AQ19" s="1"/>
      <c r="AR19" s="1"/>
      <c r="AS19" s="1"/>
      <c r="AT19" s="1"/>
      <c r="AU19" s="1"/>
      <c r="AV19" s="1"/>
      <c r="AW19" s="1"/>
    </row>
    <row r="20" spans="2:49" ht="138.75" customHeight="1" x14ac:dyDescent="0.25">
      <c r="B20" s="67" t="s">
        <v>83</v>
      </c>
      <c r="C20" s="56" t="s">
        <v>105</v>
      </c>
      <c r="D20" s="41" t="s">
        <v>106</v>
      </c>
      <c r="E20" s="42"/>
      <c r="F20" s="72" t="s">
        <v>110</v>
      </c>
      <c r="G20" s="45"/>
      <c r="H20" s="45" t="s">
        <v>111</v>
      </c>
      <c r="I20" s="46">
        <v>3</v>
      </c>
      <c r="J20" s="47" t="s">
        <v>59</v>
      </c>
      <c r="K20" s="43" t="s">
        <v>88</v>
      </c>
      <c r="L20" s="46" t="s">
        <v>43</v>
      </c>
      <c r="M20" s="47" t="s">
        <v>44</v>
      </c>
      <c r="N20" s="46" t="s">
        <v>45</v>
      </c>
      <c r="O20" s="47" t="s">
        <v>46</v>
      </c>
      <c r="P20" s="48">
        <v>1</v>
      </c>
      <c r="Q20" s="64"/>
      <c r="R20" s="64"/>
      <c r="S20" s="64"/>
      <c r="T20" s="64"/>
      <c r="U20" s="64"/>
      <c r="V20" s="64"/>
      <c r="W20" s="63">
        <v>0.2</v>
      </c>
      <c r="X20" s="63">
        <v>0.25</v>
      </c>
      <c r="Y20" s="63">
        <v>0.2</v>
      </c>
      <c r="Z20" s="63">
        <v>0.35</v>
      </c>
      <c r="AA20" s="64"/>
      <c r="AB20" s="64"/>
      <c r="AC20" s="65"/>
      <c r="AD20" s="65"/>
      <c r="AE20" s="65"/>
      <c r="AF20" s="65"/>
      <c r="AG20" s="65"/>
      <c r="AH20" s="65"/>
      <c r="AI20" s="65"/>
      <c r="AJ20" s="65"/>
      <c r="AK20" s="65"/>
      <c r="AL20" s="52" t="s">
        <v>47</v>
      </c>
      <c r="AM20" s="43" t="s">
        <v>103</v>
      </c>
      <c r="AN20" s="43" t="s">
        <v>104</v>
      </c>
      <c r="AO20" s="53" t="s">
        <v>112</v>
      </c>
      <c r="AP20" s="54"/>
      <c r="AQ20" s="1"/>
      <c r="AR20" s="1"/>
      <c r="AS20" s="1"/>
      <c r="AT20" s="1"/>
      <c r="AU20" s="1"/>
      <c r="AV20" s="1"/>
      <c r="AW20" s="1"/>
    </row>
    <row r="21" spans="2:49" ht="112.5" customHeight="1" x14ac:dyDescent="0.25">
      <c r="B21" s="67" t="s">
        <v>83</v>
      </c>
      <c r="C21" s="40" t="s">
        <v>113</v>
      </c>
      <c r="D21" s="42" t="s">
        <v>38</v>
      </c>
      <c r="E21" s="42"/>
      <c r="F21" s="72" t="s">
        <v>114</v>
      </c>
      <c r="G21" s="45"/>
      <c r="H21" s="45" t="s">
        <v>115</v>
      </c>
      <c r="I21" s="46">
        <v>2</v>
      </c>
      <c r="J21" s="47" t="s">
        <v>59</v>
      </c>
      <c r="K21" s="47" t="s">
        <v>42</v>
      </c>
      <c r="L21" s="46" t="s">
        <v>43</v>
      </c>
      <c r="M21" s="47" t="s">
        <v>44</v>
      </c>
      <c r="N21" s="46" t="s">
        <v>45</v>
      </c>
      <c r="O21" s="47" t="s">
        <v>46</v>
      </c>
      <c r="P21" s="48">
        <f t="shared" si="1"/>
        <v>1</v>
      </c>
      <c r="Q21" s="60">
        <v>0.45</v>
      </c>
      <c r="R21" s="60">
        <v>0.55000000000000004</v>
      </c>
      <c r="S21" s="49"/>
      <c r="T21" s="49"/>
      <c r="U21" s="49"/>
      <c r="V21" s="49"/>
      <c r="W21" s="49"/>
      <c r="X21" s="49"/>
      <c r="Y21" s="49"/>
      <c r="Z21" s="49"/>
      <c r="AA21" s="49"/>
      <c r="AB21" s="49"/>
      <c r="AC21" s="65"/>
      <c r="AD21" s="65"/>
      <c r="AE21" s="65"/>
      <c r="AF21" s="65"/>
      <c r="AG21" s="65"/>
      <c r="AH21" s="65"/>
      <c r="AI21" s="65"/>
      <c r="AJ21" s="65"/>
      <c r="AK21" s="65"/>
      <c r="AL21" s="52" t="s">
        <v>47</v>
      </c>
      <c r="AM21" s="43" t="s">
        <v>116</v>
      </c>
      <c r="AN21" s="43" t="s">
        <v>117</v>
      </c>
      <c r="AO21" s="53" t="s">
        <v>118</v>
      </c>
      <c r="AP21" s="54"/>
      <c r="AQ21" s="1"/>
      <c r="AR21" s="1"/>
      <c r="AS21" s="1"/>
      <c r="AT21" s="1"/>
      <c r="AU21" s="1"/>
      <c r="AV21" s="1"/>
      <c r="AW21" s="1"/>
    </row>
    <row r="22" spans="2:49" ht="90" x14ac:dyDescent="0.25">
      <c r="B22" s="67" t="s">
        <v>83</v>
      </c>
      <c r="C22" s="68" t="s">
        <v>119</v>
      </c>
      <c r="D22" s="41" t="s">
        <v>106</v>
      </c>
      <c r="E22" s="42"/>
      <c r="F22" s="72" t="s">
        <v>120</v>
      </c>
      <c r="G22" s="45"/>
      <c r="H22" s="45" t="s">
        <v>121</v>
      </c>
      <c r="I22" s="46">
        <v>3</v>
      </c>
      <c r="J22" s="47" t="s">
        <v>59</v>
      </c>
      <c r="K22" s="43" t="s">
        <v>122</v>
      </c>
      <c r="L22" s="46" t="s">
        <v>89</v>
      </c>
      <c r="M22" s="47" t="s">
        <v>44</v>
      </c>
      <c r="N22" s="46" t="s">
        <v>45</v>
      </c>
      <c r="O22" s="47" t="s">
        <v>46</v>
      </c>
      <c r="P22" s="48">
        <f t="shared" si="1"/>
        <v>1</v>
      </c>
      <c r="Q22" s="64"/>
      <c r="R22" s="64"/>
      <c r="S22" s="64"/>
      <c r="T22" s="64"/>
      <c r="U22" s="64"/>
      <c r="V22" s="64"/>
      <c r="W22" s="63">
        <v>0.35</v>
      </c>
      <c r="X22" s="63">
        <v>0.35</v>
      </c>
      <c r="Y22" s="63">
        <v>0.3</v>
      </c>
      <c r="Z22" s="63"/>
      <c r="AA22" s="63"/>
      <c r="AB22" s="63"/>
      <c r="AC22" s="61"/>
      <c r="AD22" s="61"/>
      <c r="AE22" s="61"/>
      <c r="AF22" s="61"/>
      <c r="AG22" s="61"/>
      <c r="AH22" s="61"/>
      <c r="AI22" s="61"/>
      <c r="AJ22" s="61"/>
      <c r="AK22" s="61"/>
      <c r="AL22" s="52" t="s">
        <v>47</v>
      </c>
      <c r="AM22" s="43" t="s">
        <v>90</v>
      </c>
      <c r="AN22" s="43" t="s">
        <v>91</v>
      </c>
      <c r="AO22" s="53" t="s">
        <v>112</v>
      </c>
      <c r="AP22" s="54"/>
      <c r="AQ22" s="1"/>
      <c r="AR22" s="1"/>
      <c r="AS22" s="1"/>
      <c r="AT22" s="1"/>
      <c r="AU22" s="1"/>
      <c r="AV22" s="1"/>
      <c r="AW22" s="1"/>
    </row>
    <row r="23" spans="2:49" ht="108" x14ac:dyDescent="0.25">
      <c r="B23" s="67" t="s">
        <v>83</v>
      </c>
      <c r="C23" s="68" t="s">
        <v>119</v>
      </c>
      <c r="D23" s="41" t="s">
        <v>106</v>
      </c>
      <c r="E23" s="42"/>
      <c r="F23" s="72" t="s">
        <v>123</v>
      </c>
      <c r="G23" s="45"/>
      <c r="H23" s="45" t="s">
        <v>124</v>
      </c>
      <c r="I23" s="46">
        <v>3</v>
      </c>
      <c r="J23" s="47" t="s">
        <v>125</v>
      </c>
      <c r="K23" s="43" t="s">
        <v>88</v>
      </c>
      <c r="L23" s="46" t="s">
        <v>43</v>
      </c>
      <c r="M23" s="47" t="s">
        <v>44</v>
      </c>
      <c r="N23" s="46" t="s">
        <v>45</v>
      </c>
      <c r="O23" s="47" t="s">
        <v>46</v>
      </c>
      <c r="P23" s="48">
        <f t="shared" si="1"/>
        <v>1</v>
      </c>
      <c r="Q23" s="64"/>
      <c r="R23" s="64"/>
      <c r="S23" s="64"/>
      <c r="T23" s="64"/>
      <c r="U23" s="64"/>
      <c r="V23" s="64"/>
      <c r="W23" s="63"/>
      <c r="X23" s="63"/>
      <c r="Y23" s="63"/>
      <c r="Z23" s="63">
        <v>0.35</v>
      </c>
      <c r="AA23" s="63">
        <v>0.35</v>
      </c>
      <c r="AB23" s="63">
        <v>0.3</v>
      </c>
      <c r="AC23" s="61"/>
      <c r="AD23" s="61"/>
      <c r="AE23" s="61"/>
      <c r="AF23" s="61"/>
      <c r="AG23" s="61"/>
      <c r="AH23" s="61"/>
      <c r="AI23" s="61"/>
      <c r="AJ23" s="61"/>
      <c r="AK23" s="61"/>
      <c r="AL23" s="52" t="s">
        <v>47</v>
      </c>
      <c r="AM23" s="43" t="s">
        <v>90</v>
      </c>
      <c r="AN23" s="43" t="s">
        <v>91</v>
      </c>
      <c r="AO23" s="53" t="s">
        <v>126</v>
      </c>
      <c r="AP23" s="54"/>
      <c r="AQ23" s="1"/>
      <c r="AR23" s="1"/>
      <c r="AS23" s="1"/>
      <c r="AT23" s="1"/>
      <c r="AU23" s="1"/>
      <c r="AV23" s="1"/>
      <c r="AW23" s="1"/>
    </row>
    <row r="24" spans="2:49" ht="90" x14ac:dyDescent="0.25">
      <c r="B24" s="67" t="s">
        <v>83</v>
      </c>
      <c r="C24" s="68" t="s">
        <v>119</v>
      </c>
      <c r="D24" s="42" t="s">
        <v>38</v>
      </c>
      <c r="E24" s="42"/>
      <c r="F24" s="72" t="s">
        <v>127</v>
      </c>
      <c r="G24" s="45"/>
      <c r="H24" s="45" t="s">
        <v>128</v>
      </c>
      <c r="I24" s="46">
        <v>2</v>
      </c>
      <c r="J24" s="47" t="s">
        <v>59</v>
      </c>
      <c r="K24" s="47" t="s">
        <v>42</v>
      </c>
      <c r="L24" s="46" t="s">
        <v>43</v>
      </c>
      <c r="M24" s="47" t="s">
        <v>44</v>
      </c>
      <c r="N24" s="46" t="s">
        <v>45</v>
      </c>
      <c r="O24" s="47" t="s">
        <v>46</v>
      </c>
      <c r="P24" s="48">
        <f t="shared" si="1"/>
        <v>1</v>
      </c>
      <c r="Q24" s="49"/>
      <c r="R24" s="49"/>
      <c r="S24" s="49"/>
      <c r="T24" s="49"/>
      <c r="U24" s="60">
        <v>0.45</v>
      </c>
      <c r="V24" s="60">
        <v>0.55000000000000004</v>
      </c>
      <c r="W24" s="49"/>
      <c r="X24" s="49"/>
      <c r="Y24" s="49"/>
      <c r="Z24" s="49"/>
      <c r="AA24" s="49"/>
      <c r="AB24" s="49"/>
      <c r="AC24" s="74"/>
      <c r="AD24" s="74"/>
      <c r="AE24" s="74"/>
      <c r="AF24" s="74"/>
      <c r="AG24" s="74"/>
      <c r="AH24" s="74"/>
      <c r="AI24" s="74"/>
      <c r="AJ24" s="74"/>
      <c r="AK24" s="74"/>
      <c r="AL24" s="45" t="s">
        <v>129</v>
      </c>
      <c r="AM24" s="43" t="s">
        <v>116</v>
      </c>
      <c r="AN24" s="43" t="s">
        <v>117</v>
      </c>
      <c r="AO24" s="53" t="s">
        <v>130</v>
      </c>
      <c r="AP24" s="54"/>
      <c r="AQ24" s="1"/>
      <c r="AR24" s="1"/>
      <c r="AS24" s="1"/>
      <c r="AT24" s="1"/>
      <c r="AU24" s="1"/>
      <c r="AV24" s="1"/>
      <c r="AW24" s="1"/>
    </row>
    <row r="25" spans="2:49" ht="72" x14ac:dyDescent="0.25">
      <c r="B25" s="67" t="s">
        <v>83</v>
      </c>
      <c r="C25" s="68" t="s">
        <v>119</v>
      </c>
      <c r="D25" s="42" t="s">
        <v>38</v>
      </c>
      <c r="E25" s="42"/>
      <c r="F25" s="72" t="s">
        <v>131</v>
      </c>
      <c r="G25" s="45"/>
      <c r="H25" s="45" t="s">
        <v>132</v>
      </c>
      <c r="I25" s="46">
        <v>3</v>
      </c>
      <c r="J25" s="47" t="s">
        <v>59</v>
      </c>
      <c r="K25" s="47" t="s">
        <v>42</v>
      </c>
      <c r="L25" s="46" t="s">
        <v>43</v>
      </c>
      <c r="M25" s="47" t="s">
        <v>44</v>
      </c>
      <c r="N25" s="46" t="s">
        <v>45</v>
      </c>
      <c r="O25" s="47" t="s">
        <v>46</v>
      </c>
      <c r="P25" s="48">
        <f t="shared" si="1"/>
        <v>1</v>
      </c>
      <c r="Q25" s="49"/>
      <c r="R25" s="49"/>
      <c r="S25" s="49"/>
      <c r="T25" s="49"/>
      <c r="U25" s="60"/>
      <c r="V25" s="60"/>
      <c r="W25" s="60">
        <v>0.4</v>
      </c>
      <c r="X25" s="60">
        <v>0.3</v>
      </c>
      <c r="Y25" s="60">
        <v>0.3</v>
      </c>
      <c r="Z25" s="49"/>
      <c r="AA25" s="49"/>
      <c r="AB25" s="49"/>
      <c r="AC25" s="74"/>
      <c r="AD25" s="74"/>
      <c r="AE25" s="74"/>
      <c r="AF25" s="74"/>
      <c r="AG25" s="74"/>
      <c r="AH25" s="74"/>
      <c r="AI25" s="74"/>
      <c r="AJ25" s="74"/>
      <c r="AK25" s="74"/>
      <c r="AL25" s="45" t="s">
        <v>129</v>
      </c>
      <c r="AM25" s="43" t="s">
        <v>116</v>
      </c>
      <c r="AN25" s="43" t="s">
        <v>117</v>
      </c>
      <c r="AO25" s="53" t="s">
        <v>118</v>
      </c>
      <c r="AP25" s="54"/>
      <c r="AQ25" s="1"/>
      <c r="AR25" s="1"/>
      <c r="AS25" s="1"/>
      <c r="AT25" s="1"/>
      <c r="AU25" s="1"/>
      <c r="AV25" s="1"/>
      <c r="AW25" s="1"/>
    </row>
    <row r="26" spans="2:49" ht="72" x14ac:dyDescent="0.25">
      <c r="B26" s="67" t="s">
        <v>83</v>
      </c>
      <c r="C26" s="68" t="s">
        <v>119</v>
      </c>
      <c r="D26" s="42" t="s">
        <v>38</v>
      </c>
      <c r="E26" s="42"/>
      <c r="F26" s="72" t="s">
        <v>133</v>
      </c>
      <c r="G26" s="45"/>
      <c r="H26" s="45" t="s">
        <v>134</v>
      </c>
      <c r="I26" s="46">
        <v>3</v>
      </c>
      <c r="J26" s="47" t="s">
        <v>59</v>
      </c>
      <c r="K26" s="47" t="s">
        <v>42</v>
      </c>
      <c r="L26" s="46" t="s">
        <v>43</v>
      </c>
      <c r="M26" s="47" t="s">
        <v>44</v>
      </c>
      <c r="N26" s="46" t="s">
        <v>45</v>
      </c>
      <c r="O26" s="47" t="s">
        <v>46</v>
      </c>
      <c r="P26" s="48">
        <f t="shared" si="1"/>
        <v>1</v>
      </c>
      <c r="Q26" s="49"/>
      <c r="R26" s="49"/>
      <c r="S26" s="49"/>
      <c r="T26" s="49"/>
      <c r="U26" s="60"/>
      <c r="V26" s="60"/>
      <c r="W26" s="60"/>
      <c r="X26" s="60"/>
      <c r="Y26" s="60"/>
      <c r="Z26" s="60">
        <v>0.4</v>
      </c>
      <c r="AA26" s="60">
        <v>0.3</v>
      </c>
      <c r="AB26" s="60">
        <v>0.3</v>
      </c>
      <c r="AC26" s="75"/>
      <c r="AD26" s="75"/>
      <c r="AE26" s="75"/>
      <c r="AF26" s="75"/>
      <c r="AG26" s="75"/>
      <c r="AH26" s="75"/>
      <c r="AI26" s="75"/>
      <c r="AJ26" s="75"/>
      <c r="AK26" s="75"/>
      <c r="AL26" s="45" t="s">
        <v>129</v>
      </c>
      <c r="AM26" s="43" t="s">
        <v>116</v>
      </c>
      <c r="AN26" s="43" t="s">
        <v>117</v>
      </c>
      <c r="AO26" s="53" t="s">
        <v>118</v>
      </c>
      <c r="AP26" s="54"/>
      <c r="AQ26" s="1"/>
      <c r="AR26" s="1"/>
      <c r="AS26" s="1"/>
      <c r="AT26" s="1"/>
      <c r="AU26" s="1"/>
      <c r="AV26" s="1"/>
      <c r="AW26" s="1"/>
    </row>
    <row r="27" spans="2:49" ht="90" x14ac:dyDescent="0.25">
      <c r="B27" s="67" t="s">
        <v>83</v>
      </c>
      <c r="C27" s="68" t="s">
        <v>135</v>
      </c>
      <c r="D27" s="41" t="s">
        <v>106</v>
      </c>
      <c r="E27" s="42"/>
      <c r="F27" s="72" t="s">
        <v>136</v>
      </c>
      <c r="G27" s="45"/>
      <c r="H27" s="45" t="s">
        <v>137</v>
      </c>
      <c r="I27" s="46">
        <v>3</v>
      </c>
      <c r="J27" s="47" t="s">
        <v>138</v>
      </c>
      <c r="K27" s="43" t="s">
        <v>88</v>
      </c>
      <c r="L27" s="46" t="s">
        <v>43</v>
      </c>
      <c r="M27" s="47" t="s">
        <v>44</v>
      </c>
      <c r="N27" s="46" t="s">
        <v>45</v>
      </c>
      <c r="O27" s="47" t="s">
        <v>46</v>
      </c>
      <c r="P27" s="48">
        <f t="shared" si="1"/>
        <v>1</v>
      </c>
      <c r="Q27" s="63">
        <v>0.4</v>
      </c>
      <c r="R27" s="63">
        <v>0.3</v>
      </c>
      <c r="S27" s="63">
        <v>0.3</v>
      </c>
      <c r="T27" s="64"/>
      <c r="U27" s="64"/>
      <c r="V27" s="64"/>
      <c r="W27" s="64"/>
      <c r="X27" s="64"/>
      <c r="Y27" s="64"/>
      <c r="Z27" s="64"/>
      <c r="AA27" s="64"/>
      <c r="AB27" s="64"/>
      <c r="AC27" s="65"/>
      <c r="AD27" s="65"/>
      <c r="AE27" s="65"/>
      <c r="AF27" s="65"/>
      <c r="AG27" s="65"/>
      <c r="AH27" s="65"/>
      <c r="AI27" s="65"/>
      <c r="AJ27" s="65"/>
      <c r="AK27" s="65"/>
      <c r="AL27" s="52" t="s">
        <v>47</v>
      </c>
      <c r="AM27" s="43" t="s">
        <v>90</v>
      </c>
      <c r="AN27" s="43" t="s">
        <v>91</v>
      </c>
      <c r="AO27" s="53" t="s">
        <v>139</v>
      </c>
      <c r="AP27" s="54"/>
      <c r="AQ27" s="1"/>
      <c r="AR27" s="1"/>
      <c r="AS27" s="1"/>
      <c r="AT27" s="1"/>
      <c r="AU27" s="1"/>
      <c r="AV27" s="1"/>
      <c r="AW27" s="1"/>
    </row>
    <row r="28" spans="2:49" ht="90" x14ac:dyDescent="0.25">
      <c r="B28" s="67" t="s">
        <v>83</v>
      </c>
      <c r="C28" s="68" t="s">
        <v>135</v>
      </c>
      <c r="D28" s="41" t="s">
        <v>106</v>
      </c>
      <c r="E28" s="42"/>
      <c r="F28" s="72" t="s">
        <v>140</v>
      </c>
      <c r="G28" s="45"/>
      <c r="H28" s="45" t="s">
        <v>141</v>
      </c>
      <c r="I28" s="46">
        <v>2</v>
      </c>
      <c r="J28" s="72" t="s">
        <v>142</v>
      </c>
      <c r="K28" s="43" t="s">
        <v>88</v>
      </c>
      <c r="L28" s="46" t="s">
        <v>43</v>
      </c>
      <c r="M28" s="47" t="s">
        <v>44</v>
      </c>
      <c r="N28" s="46" t="s">
        <v>45</v>
      </c>
      <c r="O28" s="47" t="s">
        <v>46</v>
      </c>
      <c r="P28" s="48">
        <f>+AVERAGE(Q28:AB28)</f>
        <v>1</v>
      </c>
      <c r="Q28" s="64"/>
      <c r="R28" s="64"/>
      <c r="S28" s="64"/>
      <c r="T28" s="64"/>
      <c r="U28" s="64"/>
      <c r="V28" s="63">
        <v>1</v>
      </c>
      <c r="W28" s="64"/>
      <c r="X28" s="64"/>
      <c r="Y28" s="64"/>
      <c r="Z28" s="64"/>
      <c r="AA28" s="64"/>
      <c r="AB28" s="63">
        <v>1</v>
      </c>
      <c r="AC28" s="61"/>
      <c r="AD28" s="61"/>
      <c r="AE28" s="61"/>
      <c r="AF28" s="61"/>
      <c r="AG28" s="61"/>
      <c r="AH28" s="61"/>
      <c r="AI28" s="61"/>
      <c r="AJ28" s="61"/>
      <c r="AK28" s="61"/>
      <c r="AL28" s="52" t="s">
        <v>47</v>
      </c>
      <c r="AM28" s="43" t="s">
        <v>90</v>
      </c>
      <c r="AN28" s="43" t="s">
        <v>91</v>
      </c>
      <c r="AO28" s="53" t="s">
        <v>143</v>
      </c>
      <c r="AP28" s="54"/>
      <c r="AQ28" s="1"/>
      <c r="AR28" s="1"/>
      <c r="AS28" s="1"/>
      <c r="AT28" s="1"/>
      <c r="AU28" s="1"/>
      <c r="AV28" s="1"/>
      <c r="AW28" s="1"/>
    </row>
    <row r="29" spans="2:49" ht="90" x14ac:dyDescent="0.25">
      <c r="B29" s="67" t="s">
        <v>83</v>
      </c>
      <c r="C29" s="68" t="s">
        <v>135</v>
      </c>
      <c r="D29" s="41" t="s">
        <v>106</v>
      </c>
      <c r="E29" s="42"/>
      <c r="F29" s="72" t="s">
        <v>144</v>
      </c>
      <c r="G29" s="45"/>
      <c r="H29" s="45" t="s">
        <v>145</v>
      </c>
      <c r="I29" s="46">
        <v>3</v>
      </c>
      <c r="J29" s="47" t="s">
        <v>59</v>
      </c>
      <c r="K29" s="43" t="s">
        <v>88</v>
      </c>
      <c r="L29" s="46" t="s">
        <v>43</v>
      </c>
      <c r="M29" s="47" t="s">
        <v>44</v>
      </c>
      <c r="N29" s="46" t="s">
        <v>45</v>
      </c>
      <c r="O29" s="47" t="s">
        <v>46</v>
      </c>
      <c r="P29" s="48">
        <f t="shared" si="1"/>
        <v>1</v>
      </c>
      <c r="Q29" s="63">
        <v>0.4</v>
      </c>
      <c r="R29" s="63">
        <v>0.3</v>
      </c>
      <c r="S29" s="63">
        <v>0.3</v>
      </c>
      <c r="T29" s="64"/>
      <c r="U29" s="64"/>
      <c r="V29" s="64"/>
      <c r="W29" s="64"/>
      <c r="X29" s="64"/>
      <c r="Y29" s="64"/>
      <c r="Z29" s="64"/>
      <c r="AA29" s="64"/>
      <c r="AB29" s="64"/>
      <c r="AC29" s="65"/>
      <c r="AD29" s="65"/>
      <c r="AE29" s="65"/>
      <c r="AF29" s="65"/>
      <c r="AG29" s="65"/>
      <c r="AH29" s="65"/>
      <c r="AI29" s="65"/>
      <c r="AJ29" s="65"/>
      <c r="AK29" s="65"/>
      <c r="AL29" s="52" t="s">
        <v>47</v>
      </c>
      <c r="AM29" s="43" t="s">
        <v>90</v>
      </c>
      <c r="AN29" s="43" t="s">
        <v>91</v>
      </c>
      <c r="AO29" s="53"/>
      <c r="AP29" s="54"/>
      <c r="AQ29" s="1"/>
      <c r="AR29" s="1"/>
      <c r="AS29" s="1"/>
      <c r="AT29" s="1"/>
      <c r="AU29" s="1"/>
      <c r="AV29" s="1"/>
      <c r="AW29" s="1"/>
    </row>
    <row r="30" spans="2:49" ht="90" x14ac:dyDescent="0.25">
      <c r="B30" s="67" t="s">
        <v>83</v>
      </c>
      <c r="C30" s="68" t="s">
        <v>135</v>
      </c>
      <c r="D30" s="41" t="s">
        <v>38</v>
      </c>
      <c r="E30" s="42"/>
      <c r="F30" s="72" t="s">
        <v>146</v>
      </c>
      <c r="G30" s="45"/>
      <c r="H30" s="45" t="s">
        <v>147</v>
      </c>
      <c r="I30" s="46">
        <v>2</v>
      </c>
      <c r="J30" s="47" t="s">
        <v>59</v>
      </c>
      <c r="K30" s="47" t="s">
        <v>42</v>
      </c>
      <c r="L30" s="46" t="s">
        <v>43</v>
      </c>
      <c r="M30" s="47" t="s">
        <v>44</v>
      </c>
      <c r="N30" s="46" t="s">
        <v>45</v>
      </c>
      <c r="O30" s="47" t="s">
        <v>46</v>
      </c>
      <c r="P30" s="48">
        <f t="shared" si="1"/>
        <v>1</v>
      </c>
      <c r="Q30" s="60">
        <v>0.65</v>
      </c>
      <c r="R30" s="60">
        <v>0.35</v>
      </c>
      <c r="S30" s="49"/>
      <c r="T30" s="49"/>
      <c r="U30" s="49"/>
      <c r="V30" s="49"/>
      <c r="W30" s="49"/>
      <c r="X30" s="49"/>
      <c r="Y30" s="49"/>
      <c r="Z30" s="49"/>
      <c r="AA30" s="49"/>
      <c r="AB30" s="49"/>
      <c r="AC30" s="65"/>
      <c r="AD30" s="65"/>
      <c r="AE30" s="65"/>
      <c r="AF30" s="65"/>
      <c r="AG30" s="65"/>
      <c r="AH30" s="65"/>
      <c r="AI30" s="65"/>
      <c r="AJ30" s="65"/>
      <c r="AK30" s="65"/>
      <c r="AL30" s="52" t="s">
        <v>47</v>
      </c>
      <c r="AM30" s="47" t="s">
        <v>48</v>
      </c>
      <c r="AN30" s="47" t="s">
        <v>49</v>
      </c>
      <c r="AO30" s="53" t="s">
        <v>68</v>
      </c>
      <c r="AP30" s="54"/>
      <c r="AQ30" s="1"/>
      <c r="AR30" s="1"/>
      <c r="AS30" s="1"/>
      <c r="AT30" s="1"/>
      <c r="AU30" s="1"/>
      <c r="AV30" s="1"/>
      <c r="AW30" s="1"/>
    </row>
    <row r="31" spans="2:49" ht="90" x14ac:dyDescent="0.25">
      <c r="B31" s="67" t="s">
        <v>83</v>
      </c>
      <c r="C31" s="68" t="s">
        <v>135</v>
      </c>
      <c r="D31" s="41" t="s">
        <v>38</v>
      </c>
      <c r="E31" s="42"/>
      <c r="F31" s="72" t="s">
        <v>148</v>
      </c>
      <c r="G31" s="45"/>
      <c r="H31" s="45" t="s">
        <v>149</v>
      </c>
      <c r="I31" s="46">
        <v>2</v>
      </c>
      <c r="J31" s="47" t="s">
        <v>59</v>
      </c>
      <c r="K31" s="47" t="s">
        <v>42</v>
      </c>
      <c r="L31" s="46" t="s">
        <v>43</v>
      </c>
      <c r="M31" s="47" t="s">
        <v>44</v>
      </c>
      <c r="N31" s="46" t="s">
        <v>45</v>
      </c>
      <c r="O31" s="47" t="s">
        <v>46</v>
      </c>
      <c r="P31" s="48">
        <f t="shared" si="1"/>
        <v>1</v>
      </c>
      <c r="Q31" s="49"/>
      <c r="R31" s="60">
        <v>0.25</v>
      </c>
      <c r="S31" s="60">
        <v>0.75</v>
      </c>
      <c r="T31" s="49"/>
      <c r="U31" s="49"/>
      <c r="V31" s="49"/>
      <c r="W31" s="49"/>
      <c r="X31" s="49"/>
      <c r="Y31" s="49"/>
      <c r="Z31" s="49"/>
      <c r="AA31" s="49"/>
      <c r="AB31" s="49"/>
      <c r="AC31" s="65"/>
      <c r="AD31" s="65"/>
      <c r="AE31" s="65"/>
      <c r="AF31" s="65"/>
      <c r="AG31" s="65"/>
      <c r="AH31" s="65"/>
      <c r="AI31" s="65"/>
      <c r="AJ31" s="65"/>
      <c r="AK31" s="65"/>
      <c r="AL31" s="52" t="s">
        <v>47</v>
      </c>
      <c r="AM31" s="47" t="s">
        <v>48</v>
      </c>
      <c r="AN31" s="47" t="s">
        <v>49</v>
      </c>
      <c r="AO31" s="53" t="s">
        <v>68</v>
      </c>
      <c r="AP31" s="54"/>
      <c r="AQ31" s="1"/>
      <c r="AR31" s="1"/>
      <c r="AS31" s="1"/>
      <c r="AT31" s="1"/>
      <c r="AU31" s="1"/>
      <c r="AV31" s="1"/>
      <c r="AW31" s="1"/>
    </row>
    <row r="32" spans="2:49" ht="90" x14ac:dyDescent="0.25">
      <c r="B32" s="67" t="s">
        <v>83</v>
      </c>
      <c r="C32" s="68" t="s">
        <v>135</v>
      </c>
      <c r="D32" s="41" t="s">
        <v>38</v>
      </c>
      <c r="E32" s="41"/>
      <c r="F32" s="76" t="s">
        <v>150</v>
      </c>
      <c r="G32" s="52"/>
      <c r="H32" s="52" t="s">
        <v>151</v>
      </c>
      <c r="I32" s="46">
        <v>3</v>
      </c>
      <c r="J32" s="47" t="s">
        <v>59</v>
      </c>
      <c r="K32" s="47" t="s">
        <v>42</v>
      </c>
      <c r="L32" s="46" t="s">
        <v>43</v>
      </c>
      <c r="M32" s="47" t="s">
        <v>44</v>
      </c>
      <c r="N32" s="46" t="s">
        <v>45</v>
      </c>
      <c r="O32" s="47" t="s">
        <v>46</v>
      </c>
      <c r="P32" s="48">
        <f t="shared" si="1"/>
        <v>1</v>
      </c>
      <c r="Q32" s="64"/>
      <c r="R32" s="64"/>
      <c r="S32" s="63"/>
      <c r="T32" s="63">
        <v>0.25</v>
      </c>
      <c r="U32" s="63">
        <v>0.25</v>
      </c>
      <c r="V32" s="63">
        <v>0.25</v>
      </c>
      <c r="W32" s="63">
        <v>0.25</v>
      </c>
      <c r="X32" s="64"/>
      <c r="Y32" s="64"/>
      <c r="Z32" s="64"/>
      <c r="AA32" s="64"/>
      <c r="AB32" s="64"/>
      <c r="AC32" s="65"/>
      <c r="AD32" s="65"/>
      <c r="AE32" s="65"/>
      <c r="AF32" s="65"/>
      <c r="AG32" s="65"/>
      <c r="AH32" s="65"/>
      <c r="AI32" s="65"/>
      <c r="AJ32" s="65"/>
      <c r="AK32" s="65"/>
      <c r="AL32" s="52" t="s">
        <v>47</v>
      </c>
      <c r="AM32" s="47" t="s">
        <v>48</v>
      </c>
      <c r="AN32" s="47" t="s">
        <v>49</v>
      </c>
      <c r="AO32" s="53" t="s">
        <v>68</v>
      </c>
      <c r="AP32" s="59"/>
      <c r="AQ32" s="1"/>
      <c r="AR32" s="1"/>
      <c r="AS32" s="1"/>
      <c r="AT32" s="1"/>
      <c r="AU32" s="1"/>
      <c r="AV32" s="1"/>
      <c r="AW32" s="1"/>
    </row>
    <row r="33" spans="2:49" ht="90" x14ac:dyDescent="0.25">
      <c r="B33" s="67" t="s">
        <v>83</v>
      </c>
      <c r="C33" s="68" t="s">
        <v>135</v>
      </c>
      <c r="D33" s="41" t="s">
        <v>38</v>
      </c>
      <c r="E33" s="42"/>
      <c r="F33" s="72" t="s">
        <v>152</v>
      </c>
      <c r="G33" s="45"/>
      <c r="H33" s="45" t="s">
        <v>153</v>
      </c>
      <c r="I33" s="46">
        <v>2</v>
      </c>
      <c r="J33" s="47" t="s">
        <v>59</v>
      </c>
      <c r="K33" s="47" t="s">
        <v>42</v>
      </c>
      <c r="L33" s="46" t="s">
        <v>43</v>
      </c>
      <c r="M33" s="47" t="s">
        <v>44</v>
      </c>
      <c r="N33" s="46" t="s">
        <v>45</v>
      </c>
      <c r="O33" s="47" t="s">
        <v>46</v>
      </c>
      <c r="P33" s="48">
        <f t="shared" si="1"/>
        <v>1</v>
      </c>
      <c r="Q33" s="49"/>
      <c r="R33" s="49"/>
      <c r="S33" s="49"/>
      <c r="T33" s="49"/>
      <c r="U33" s="49"/>
      <c r="V33" s="49"/>
      <c r="W33" s="60">
        <v>0.35</v>
      </c>
      <c r="X33" s="60">
        <v>0.65</v>
      </c>
      <c r="Y33" s="49"/>
      <c r="Z33" s="49"/>
      <c r="AA33" s="49"/>
      <c r="AB33" s="49"/>
      <c r="AC33" s="65"/>
      <c r="AD33" s="65"/>
      <c r="AE33" s="65"/>
      <c r="AF33" s="65"/>
      <c r="AG33" s="65"/>
      <c r="AH33" s="65"/>
      <c r="AI33" s="65"/>
      <c r="AJ33" s="65"/>
      <c r="AK33" s="65"/>
      <c r="AL33" s="52" t="s">
        <v>47</v>
      </c>
      <c r="AM33" s="47" t="s">
        <v>48</v>
      </c>
      <c r="AN33" s="47" t="s">
        <v>49</v>
      </c>
      <c r="AO33" s="53" t="s">
        <v>154</v>
      </c>
      <c r="AP33" s="54"/>
      <c r="AQ33" s="1"/>
      <c r="AR33" s="1"/>
      <c r="AS33" s="1"/>
      <c r="AT33" s="1"/>
      <c r="AU33" s="1"/>
      <c r="AV33" s="1"/>
      <c r="AW33" s="1"/>
    </row>
    <row r="34" spans="2:49" ht="90" x14ac:dyDescent="0.25">
      <c r="B34" s="67" t="s">
        <v>83</v>
      </c>
      <c r="C34" s="68" t="s">
        <v>135</v>
      </c>
      <c r="D34" s="41" t="s">
        <v>38</v>
      </c>
      <c r="E34" s="42"/>
      <c r="F34" s="72" t="s">
        <v>155</v>
      </c>
      <c r="G34" s="45"/>
      <c r="H34" s="45" t="s">
        <v>156</v>
      </c>
      <c r="I34" s="46">
        <v>2</v>
      </c>
      <c r="J34" s="47" t="s">
        <v>59</v>
      </c>
      <c r="K34" s="47" t="s">
        <v>42</v>
      </c>
      <c r="L34" s="46" t="s">
        <v>43</v>
      </c>
      <c r="M34" s="47" t="s">
        <v>44</v>
      </c>
      <c r="N34" s="46" t="s">
        <v>45</v>
      </c>
      <c r="O34" s="47" t="s">
        <v>46</v>
      </c>
      <c r="P34" s="48">
        <f t="shared" si="1"/>
        <v>1</v>
      </c>
      <c r="Q34" s="49"/>
      <c r="R34" s="49"/>
      <c r="S34" s="49"/>
      <c r="T34" s="49"/>
      <c r="U34" s="49"/>
      <c r="V34" s="49"/>
      <c r="W34" s="60">
        <v>0.35</v>
      </c>
      <c r="X34" s="60">
        <v>0.65</v>
      </c>
      <c r="Y34" s="49"/>
      <c r="Z34" s="49"/>
      <c r="AA34" s="49"/>
      <c r="AB34" s="49"/>
      <c r="AC34" s="65"/>
      <c r="AD34" s="65"/>
      <c r="AE34" s="65"/>
      <c r="AF34" s="65"/>
      <c r="AG34" s="65"/>
      <c r="AH34" s="65"/>
      <c r="AI34" s="65"/>
      <c r="AJ34" s="65"/>
      <c r="AK34" s="65"/>
      <c r="AL34" s="52" t="s">
        <v>47</v>
      </c>
      <c r="AM34" s="47" t="s">
        <v>48</v>
      </c>
      <c r="AN34" s="47" t="s">
        <v>49</v>
      </c>
      <c r="AO34" s="53" t="s">
        <v>154</v>
      </c>
      <c r="AP34" s="54"/>
      <c r="AQ34" s="1"/>
      <c r="AR34" s="1"/>
      <c r="AS34" s="1"/>
      <c r="AT34" s="1"/>
      <c r="AU34" s="1"/>
      <c r="AV34" s="1"/>
      <c r="AW34" s="1"/>
    </row>
    <row r="35" spans="2:49" ht="90" x14ac:dyDescent="0.25">
      <c r="B35" s="67" t="s">
        <v>83</v>
      </c>
      <c r="C35" s="68" t="s">
        <v>135</v>
      </c>
      <c r="D35" s="41" t="s">
        <v>38</v>
      </c>
      <c r="E35" s="42"/>
      <c r="F35" s="72" t="s">
        <v>157</v>
      </c>
      <c r="G35" s="45"/>
      <c r="H35" s="45" t="s">
        <v>158</v>
      </c>
      <c r="I35" s="46">
        <v>2</v>
      </c>
      <c r="J35" s="47" t="s">
        <v>59</v>
      </c>
      <c r="K35" s="47" t="s">
        <v>42</v>
      </c>
      <c r="L35" s="46" t="s">
        <v>43</v>
      </c>
      <c r="M35" s="47" t="s">
        <v>44</v>
      </c>
      <c r="N35" s="46" t="s">
        <v>45</v>
      </c>
      <c r="O35" s="47" t="s">
        <v>46</v>
      </c>
      <c r="P35" s="48">
        <f t="shared" si="1"/>
        <v>1</v>
      </c>
      <c r="Q35" s="49"/>
      <c r="R35" s="49"/>
      <c r="S35" s="49"/>
      <c r="T35" s="49"/>
      <c r="U35" s="49"/>
      <c r="V35" s="49"/>
      <c r="W35" s="49"/>
      <c r="X35" s="49"/>
      <c r="Y35" s="60">
        <v>0.25</v>
      </c>
      <c r="Z35" s="60">
        <v>0.25</v>
      </c>
      <c r="AA35" s="60">
        <v>0.25</v>
      </c>
      <c r="AB35" s="60">
        <v>0.25</v>
      </c>
      <c r="AC35" s="61"/>
      <c r="AD35" s="61"/>
      <c r="AE35" s="61"/>
      <c r="AF35" s="61"/>
      <c r="AG35" s="61"/>
      <c r="AH35" s="61"/>
      <c r="AI35" s="61"/>
      <c r="AJ35" s="61"/>
      <c r="AK35" s="61"/>
      <c r="AL35" s="52" t="s">
        <v>47</v>
      </c>
      <c r="AM35" s="47" t="s">
        <v>48</v>
      </c>
      <c r="AN35" s="47" t="s">
        <v>49</v>
      </c>
      <c r="AO35" s="53" t="s">
        <v>68</v>
      </c>
      <c r="AP35" s="54"/>
      <c r="AQ35" s="1"/>
      <c r="AR35" s="1"/>
      <c r="AS35" s="1"/>
      <c r="AT35" s="1"/>
      <c r="AU35" s="1"/>
      <c r="AV35" s="1"/>
      <c r="AW35" s="1"/>
    </row>
    <row r="36" spans="2:49" ht="90" x14ac:dyDescent="0.25">
      <c r="B36" s="67" t="s">
        <v>83</v>
      </c>
      <c r="C36" s="68" t="s">
        <v>135</v>
      </c>
      <c r="D36" s="41" t="s">
        <v>38</v>
      </c>
      <c r="E36" s="42"/>
      <c r="F36" s="72" t="s">
        <v>159</v>
      </c>
      <c r="G36" s="45"/>
      <c r="H36" s="45" t="s">
        <v>160</v>
      </c>
      <c r="I36" s="46">
        <v>3</v>
      </c>
      <c r="J36" s="47" t="s">
        <v>59</v>
      </c>
      <c r="K36" s="47" t="s">
        <v>42</v>
      </c>
      <c r="L36" s="46" t="s">
        <v>43</v>
      </c>
      <c r="M36" s="47" t="s">
        <v>44</v>
      </c>
      <c r="N36" s="46" t="s">
        <v>45</v>
      </c>
      <c r="O36" s="47" t="s">
        <v>46</v>
      </c>
      <c r="P36" s="48">
        <f t="shared" si="1"/>
        <v>1</v>
      </c>
      <c r="Q36" s="49"/>
      <c r="R36" s="49"/>
      <c r="S36" s="49"/>
      <c r="T36" s="49"/>
      <c r="U36" s="49"/>
      <c r="V36" s="49"/>
      <c r="W36" s="49"/>
      <c r="X36" s="49"/>
      <c r="Y36" s="60">
        <v>0.25</v>
      </c>
      <c r="Z36" s="60">
        <v>0.25</v>
      </c>
      <c r="AA36" s="60">
        <v>0.25</v>
      </c>
      <c r="AB36" s="60">
        <v>0.25</v>
      </c>
      <c r="AC36" s="61"/>
      <c r="AD36" s="61"/>
      <c r="AE36" s="61"/>
      <c r="AF36" s="61"/>
      <c r="AG36" s="61"/>
      <c r="AH36" s="61"/>
      <c r="AI36" s="61"/>
      <c r="AJ36" s="61"/>
      <c r="AK36" s="61"/>
      <c r="AL36" s="52" t="s">
        <v>47</v>
      </c>
      <c r="AM36" s="47" t="s">
        <v>48</v>
      </c>
      <c r="AN36" s="47" t="s">
        <v>49</v>
      </c>
      <c r="AO36" s="53" t="s">
        <v>68</v>
      </c>
      <c r="AP36" s="54"/>
      <c r="AQ36" s="1"/>
      <c r="AR36" s="1"/>
      <c r="AS36" s="1"/>
      <c r="AT36" s="1"/>
      <c r="AU36" s="1"/>
      <c r="AV36" s="1"/>
      <c r="AW36" s="1"/>
    </row>
    <row r="37" spans="2:49" s="87" customFormat="1" ht="90" x14ac:dyDescent="0.25">
      <c r="B37" s="67" t="s">
        <v>83</v>
      </c>
      <c r="C37" s="68" t="s">
        <v>135</v>
      </c>
      <c r="D37" s="77" t="s">
        <v>38</v>
      </c>
      <c r="E37" s="78"/>
      <c r="F37" s="79" t="s">
        <v>161</v>
      </c>
      <c r="G37" s="80"/>
      <c r="H37" s="81" t="s">
        <v>162</v>
      </c>
      <c r="I37" s="82">
        <v>3</v>
      </c>
      <c r="J37" s="76" t="s">
        <v>59</v>
      </c>
      <c r="K37" s="76" t="s">
        <v>42</v>
      </c>
      <c r="L37" s="82" t="s">
        <v>43</v>
      </c>
      <c r="M37" s="76" t="s">
        <v>44</v>
      </c>
      <c r="N37" s="82" t="s">
        <v>45</v>
      </c>
      <c r="O37" s="76" t="s">
        <v>46</v>
      </c>
      <c r="P37" s="83">
        <f t="shared" si="1"/>
        <v>0.99999999999999989</v>
      </c>
      <c r="Q37" s="50">
        <v>0.25</v>
      </c>
      <c r="R37" s="50">
        <v>0.1</v>
      </c>
      <c r="S37" s="50">
        <v>0.1</v>
      </c>
      <c r="T37" s="50">
        <v>0.1</v>
      </c>
      <c r="U37" s="50">
        <v>0.1</v>
      </c>
      <c r="V37" s="60">
        <v>0.35</v>
      </c>
      <c r="W37" s="49"/>
      <c r="X37" s="49"/>
      <c r="Y37" s="49"/>
      <c r="Z37" s="49"/>
      <c r="AA37" s="49"/>
      <c r="AB37" s="49"/>
      <c r="AC37" s="65"/>
      <c r="AD37" s="65"/>
      <c r="AE37" s="65"/>
      <c r="AF37" s="65"/>
      <c r="AG37" s="65"/>
      <c r="AH37" s="65"/>
      <c r="AI37" s="65"/>
      <c r="AJ37" s="65"/>
      <c r="AK37" s="65"/>
      <c r="AL37" s="84" t="s">
        <v>47</v>
      </c>
      <c r="AM37" s="76" t="s">
        <v>48</v>
      </c>
      <c r="AN37" s="76" t="s">
        <v>49</v>
      </c>
      <c r="AO37" s="85" t="s">
        <v>163</v>
      </c>
      <c r="AP37" s="86"/>
    </row>
    <row r="38" spans="2:49" s="87" customFormat="1" ht="90" x14ac:dyDescent="0.25">
      <c r="B38" s="67" t="s">
        <v>83</v>
      </c>
      <c r="C38" s="69" t="s">
        <v>135</v>
      </c>
      <c r="D38" s="77" t="s">
        <v>38</v>
      </c>
      <c r="E38" s="78"/>
      <c r="F38" s="79" t="s">
        <v>161</v>
      </c>
      <c r="G38" s="80"/>
      <c r="H38" s="81" t="s">
        <v>164</v>
      </c>
      <c r="I38" s="82">
        <v>3</v>
      </c>
      <c r="J38" s="76" t="s">
        <v>59</v>
      </c>
      <c r="K38" s="76" t="s">
        <v>42</v>
      </c>
      <c r="L38" s="82" t="s">
        <v>43</v>
      </c>
      <c r="M38" s="76" t="s">
        <v>44</v>
      </c>
      <c r="N38" s="82" t="s">
        <v>45</v>
      </c>
      <c r="O38" s="76" t="s">
        <v>46</v>
      </c>
      <c r="P38" s="83">
        <f t="shared" si="1"/>
        <v>0.99999999999999989</v>
      </c>
      <c r="Q38" s="49"/>
      <c r="R38" s="50"/>
      <c r="S38" s="50"/>
      <c r="T38" s="50"/>
      <c r="U38" s="50"/>
      <c r="V38" s="50"/>
      <c r="W38" s="50">
        <v>0.25</v>
      </c>
      <c r="X38" s="50">
        <v>0.1</v>
      </c>
      <c r="Y38" s="50">
        <v>0.1</v>
      </c>
      <c r="Z38" s="50">
        <v>0.1</v>
      </c>
      <c r="AA38" s="50">
        <v>0.1</v>
      </c>
      <c r="AB38" s="50">
        <v>0.35</v>
      </c>
      <c r="AC38" s="51"/>
      <c r="AD38" s="51"/>
      <c r="AE38" s="51"/>
      <c r="AF38" s="51"/>
      <c r="AG38" s="51"/>
      <c r="AH38" s="51"/>
      <c r="AI38" s="51"/>
      <c r="AJ38" s="51"/>
      <c r="AK38" s="51"/>
      <c r="AL38" s="84" t="s">
        <v>47</v>
      </c>
      <c r="AM38" s="76" t="s">
        <v>48</v>
      </c>
      <c r="AN38" s="76" t="s">
        <v>49</v>
      </c>
      <c r="AO38" s="85" t="s">
        <v>163</v>
      </c>
      <c r="AP38" s="86"/>
    </row>
    <row r="39" spans="2:49" ht="126" x14ac:dyDescent="0.25">
      <c r="B39" s="67" t="s">
        <v>83</v>
      </c>
      <c r="C39" s="69" t="s">
        <v>135</v>
      </c>
      <c r="D39" s="41" t="s">
        <v>38</v>
      </c>
      <c r="E39" s="58"/>
      <c r="F39" s="72" t="s">
        <v>165</v>
      </c>
      <c r="G39" s="44"/>
      <c r="H39" s="45" t="s">
        <v>166</v>
      </c>
      <c r="I39" s="46">
        <v>2</v>
      </c>
      <c r="J39" s="47" t="s">
        <v>59</v>
      </c>
      <c r="K39" s="47" t="s">
        <v>42</v>
      </c>
      <c r="L39" s="46" t="s">
        <v>43</v>
      </c>
      <c r="M39" s="47" t="s">
        <v>44</v>
      </c>
      <c r="N39" s="46" t="s">
        <v>45</v>
      </c>
      <c r="O39" s="47" t="s">
        <v>46</v>
      </c>
      <c r="P39" s="48">
        <f t="shared" si="1"/>
        <v>1</v>
      </c>
      <c r="Q39" s="49"/>
      <c r="R39" s="50"/>
      <c r="S39" s="50"/>
      <c r="T39" s="50"/>
      <c r="U39" s="50"/>
      <c r="V39" s="50"/>
      <c r="W39" s="50"/>
      <c r="X39" s="50"/>
      <c r="Y39" s="50"/>
      <c r="Z39" s="50"/>
      <c r="AA39" s="50">
        <v>0.55000000000000004</v>
      </c>
      <c r="AB39" s="50">
        <v>0.45</v>
      </c>
      <c r="AC39" s="51"/>
      <c r="AD39" s="51"/>
      <c r="AE39" s="51"/>
      <c r="AF39" s="51"/>
      <c r="AG39" s="51"/>
      <c r="AH39" s="51"/>
      <c r="AI39" s="51"/>
      <c r="AJ39" s="51"/>
      <c r="AK39" s="51"/>
      <c r="AL39" s="52" t="s">
        <v>47</v>
      </c>
      <c r="AM39" s="47" t="s">
        <v>48</v>
      </c>
      <c r="AN39" s="47" t="s">
        <v>49</v>
      </c>
      <c r="AO39" s="53" t="s">
        <v>167</v>
      </c>
      <c r="AP39" s="59"/>
      <c r="AQ39" s="1"/>
      <c r="AR39" s="1"/>
      <c r="AS39" s="1"/>
      <c r="AT39" s="1"/>
      <c r="AU39" s="1"/>
      <c r="AV39" s="1"/>
      <c r="AW39" s="1"/>
    </row>
    <row r="40" spans="2:49" ht="54" x14ac:dyDescent="0.25">
      <c r="B40" s="67" t="s">
        <v>83</v>
      </c>
      <c r="C40" s="69" t="s">
        <v>135</v>
      </c>
      <c r="D40" s="42" t="s">
        <v>38</v>
      </c>
      <c r="E40" s="42"/>
      <c r="F40" s="43" t="s">
        <v>168</v>
      </c>
      <c r="G40" s="45"/>
      <c r="H40" s="45" t="s">
        <v>169</v>
      </c>
      <c r="I40" s="47">
        <v>2</v>
      </c>
      <c r="J40" s="47" t="s">
        <v>59</v>
      </c>
      <c r="K40" s="47" t="s">
        <v>42</v>
      </c>
      <c r="L40" s="46" t="s">
        <v>43</v>
      </c>
      <c r="M40" s="47" t="s">
        <v>44</v>
      </c>
      <c r="N40" s="46" t="s">
        <v>45</v>
      </c>
      <c r="O40" s="47" t="s">
        <v>46</v>
      </c>
      <c r="P40" s="48">
        <f t="shared" si="1"/>
        <v>1</v>
      </c>
      <c r="Q40" s="49"/>
      <c r="R40" s="49"/>
      <c r="S40" s="60">
        <v>0.45</v>
      </c>
      <c r="T40" s="60">
        <v>0.55000000000000004</v>
      </c>
      <c r="U40" s="49"/>
      <c r="V40" s="49"/>
      <c r="W40" s="49"/>
      <c r="X40" s="49"/>
      <c r="Y40" s="49"/>
      <c r="Z40" s="49"/>
      <c r="AA40" s="49"/>
      <c r="AB40" s="49"/>
      <c r="AC40" s="74"/>
      <c r="AD40" s="74"/>
      <c r="AE40" s="74"/>
      <c r="AF40" s="74"/>
      <c r="AG40" s="74"/>
      <c r="AH40" s="74"/>
      <c r="AI40" s="74"/>
      <c r="AJ40" s="74"/>
      <c r="AK40" s="74"/>
      <c r="AL40" s="45" t="s">
        <v>129</v>
      </c>
      <c r="AM40" s="43" t="s">
        <v>116</v>
      </c>
      <c r="AN40" s="43" t="s">
        <v>117</v>
      </c>
      <c r="AO40" s="53"/>
      <c r="AP40" s="54"/>
      <c r="AQ40" s="1"/>
      <c r="AR40" s="1"/>
      <c r="AS40" s="1"/>
      <c r="AT40" s="1"/>
      <c r="AU40" s="1"/>
      <c r="AV40" s="1"/>
      <c r="AW40" s="1"/>
    </row>
    <row r="41" spans="2:49" ht="90" x14ac:dyDescent="0.25">
      <c r="B41" s="67" t="s">
        <v>83</v>
      </c>
      <c r="C41" s="42" t="s">
        <v>113</v>
      </c>
      <c r="D41" s="41" t="s">
        <v>106</v>
      </c>
      <c r="E41" s="42"/>
      <c r="F41" s="72" t="s">
        <v>170</v>
      </c>
      <c r="G41" s="45"/>
      <c r="H41" s="45" t="s">
        <v>171</v>
      </c>
      <c r="I41" s="46">
        <v>3</v>
      </c>
      <c r="J41" s="47" t="s">
        <v>172</v>
      </c>
      <c r="K41" s="43" t="s">
        <v>88</v>
      </c>
      <c r="L41" s="46" t="s">
        <v>43</v>
      </c>
      <c r="M41" s="47" t="s">
        <v>44</v>
      </c>
      <c r="N41" s="46" t="s">
        <v>45</v>
      </c>
      <c r="O41" s="47" t="s">
        <v>46</v>
      </c>
      <c r="P41" s="48">
        <f>+SUM(Q41:AB41)</f>
        <v>1</v>
      </c>
      <c r="Q41" s="64"/>
      <c r="R41" s="64"/>
      <c r="S41" s="64"/>
      <c r="T41" s="64"/>
      <c r="U41" s="63">
        <v>0.35</v>
      </c>
      <c r="V41" s="63">
        <v>0.35</v>
      </c>
      <c r="W41" s="63">
        <v>0.3</v>
      </c>
      <c r="X41" s="64"/>
      <c r="Y41" s="64"/>
      <c r="Z41" s="64"/>
      <c r="AA41" s="64"/>
      <c r="AB41" s="64"/>
      <c r="AC41" s="65"/>
      <c r="AD41" s="65"/>
      <c r="AE41" s="65"/>
      <c r="AF41" s="65"/>
      <c r="AG41" s="65"/>
      <c r="AH41" s="65"/>
      <c r="AI41" s="65"/>
      <c r="AJ41" s="65"/>
      <c r="AK41" s="65"/>
      <c r="AL41" s="52" t="s">
        <v>47</v>
      </c>
      <c r="AM41" s="43" t="s">
        <v>90</v>
      </c>
      <c r="AN41" s="43" t="s">
        <v>91</v>
      </c>
      <c r="AO41" s="53" t="s">
        <v>173</v>
      </c>
      <c r="AP41" s="54"/>
      <c r="AQ41" s="1"/>
      <c r="AR41" s="1"/>
      <c r="AS41" s="1"/>
      <c r="AT41" s="1"/>
      <c r="AU41" s="1"/>
      <c r="AV41" s="1"/>
      <c r="AW41" s="1"/>
    </row>
    <row r="42" spans="2:49" ht="112.5" customHeight="1" x14ac:dyDescent="0.25">
      <c r="B42" s="67" t="s">
        <v>83</v>
      </c>
      <c r="C42" s="69" t="s">
        <v>113</v>
      </c>
      <c r="D42" s="41" t="s">
        <v>106</v>
      </c>
      <c r="E42" s="42"/>
      <c r="F42" s="72" t="s">
        <v>174</v>
      </c>
      <c r="G42" s="45"/>
      <c r="H42" s="45" t="s">
        <v>175</v>
      </c>
      <c r="I42" s="46">
        <v>3</v>
      </c>
      <c r="J42" s="47" t="s">
        <v>176</v>
      </c>
      <c r="K42" s="43" t="s">
        <v>88</v>
      </c>
      <c r="L42" s="46" t="s">
        <v>43</v>
      </c>
      <c r="M42" s="47" t="s">
        <v>44</v>
      </c>
      <c r="N42" s="46" t="s">
        <v>45</v>
      </c>
      <c r="O42" s="47" t="s">
        <v>46</v>
      </c>
      <c r="P42" s="48">
        <f>+SUM(Q42:AB42)</f>
        <v>1</v>
      </c>
      <c r="Q42" s="64"/>
      <c r="R42" s="64"/>
      <c r="S42" s="64"/>
      <c r="T42" s="64"/>
      <c r="U42" s="64"/>
      <c r="V42" s="64"/>
      <c r="W42" s="64"/>
      <c r="X42" s="64"/>
      <c r="Y42" s="64"/>
      <c r="Z42" s="63">
        <v>0.4</v>
      </c>
      <c r="AA42" s="63">
        <v>0.3</v>
      </c>
      <c r="AB42" s="63">
        <v>0.3</v>
      </c>
      <c r="AC42" s="61"/>
      <c r="AD42" s="61"/>
      <c r="AE42" s="61"/>
      <c r="AF42" s="61"/>
      <c r="AG42" s="61"/>
      <c r="AH42" s="61"/>
      <c r="AI42" s="61"/>
      <c r="AJ42" s="61"/>
      <c r="AK42" s="61"/>
      <c r="AL42" s="52" t="s">
        <v>47</v>
      </c>
      <c r="AM42" s="43" t="s">
        <v>90</v>
      </c>
      <c r="AN42" s="43" t="s">
        <v>91</v>
      </c>
      <c r="AO42" s="53" t="s">
        <v>177</v>
      </c>
      <c r="AP42" s="54"/>
      <c r="AQ42" s="1"/>
      <c r="AR42" s="1"/>
      <c r="AS42" s="1"/>
      <c r="AT42" s="1"/>
      <c r="AU42" s="1"/>
      <c r="AV42" s="1"/>
      <c r="AW42" s="1"/>
    </row>
    <row r="43" spans="2:49" ht="253.5" customHeight="1" x14ac:dyDescent="0.25">
      <c r="B43" s="67" t="s">
        <v>178</v>
      </c>
      <c r="C43" s="69" t="s">
        <v>179</v>
      </c>
      <c r="D43" s="41" t="s">
        <v>106</v>
      </c>
      <c r="E43" s="42"/>
      <c r="F43" s="43" t="s">
        <v>180</v>
      </c>
      <c r="G43" s="45"/>
      <c r="H43" s="45" t="s">
        <v>181</v>
      </c>
      <c r="I43" s="46">
        <v>1</v>
      </c>
      <c r="J43" s="47" t="s">
        <v>182</v>
      </c>
      <c r="K43" s="43" t="s">
        <v>88</v>
      </c>
      <c r="L43" s="46" t="s">
        <v>43</v>
      </c>
      <c r="M43" s="47" t="s">
        <v>44</v>
      </c>
      <c r="N43" s="46" t="s">
        <v>45</v>
      </c>
      <c r="O43" s="47" t="s">
        <v>46</v>
      </c>
      <c r="P43" s="48">
        <f>+SUM(Q43:AB43)</f>
        <v>1</v>
      </c>
      <c r="Q43" s="49"/>
      <c r="R43" s="49"/>
      <c r="S43" s="50">
        <v>0.45</v>
      </c>
      <c r="T43" s="50">
        <v>0.2</v>
      </c>
      <c r="U43" s="50">
        <v>0.25</v>
      </c>
      <c r="V43" s="50">
        <v>0.1</v>
      </c>
      <c r="W43" s="49"/>
      <c r="X43" s="49"/>
      <c r="Y43" s="49"/>
      <c r="Z43" s="49"/>
      <c r="AA43" s="49"/>
      <c r="AB43" s="49"/>
      <c r="AC43" s="74"/>
      <c r="AD43" s="74"/>
      <c r="AE43" s="74"/>
      <c r="AF43" s="74"/>
      <c r="AG43" s="74"/>
      <c r="AH43" s="74"/>
      <c r="AI43" s="74"/>
      <c r="AJ43" s="74"/>
      <c r="AK43" s="74"/>
      <c r="AL43" s="45" t="s">
        <v>183</v>
      </c>
      <c r="AM43" s="43" t="s">
        <v>103</v>
      </c>
      <c r="AN43" s="43" t="s">
        <v>104</v>
      </c>
      <c r="AO43" s="53" t="s">
        <v>184</v>
      </c>
      <c r="AP43" s="54"/>
      <c r="AQ43" s="1"/>
      <c r="AR43" s="1"/>
      <c r="AS43" s="1"/>
      <c r="AT43" s="1"/>
      <c r="AU43" s="1"/>
      <c r="AV43" s="1"/>
      <c r="AW43" s="1"/>
    </row>
    <row r="44" spans="2:49" ht="90" x14ac:dyDescent="0.25">
      <c r="B44" s="67" t="s">
        <v>185</v>
      </c>
      <c r="C44" s="69" t="s">
        <v>186</v>
      </c>
      <c r="D44" s="41" t="s">
        <v>38</v>
      </c>
      <c r="E44" s="42"/>
      <c r="F44" s="43" t="s">
        <v>187</v>
      </c>
      <c r="G44" s="45"/>
      <c r="H44" s="45" t="s">
        <v>188</v>
      </c>
      <c r="I44" s="46">
        <v>2</v>
      </c>
      <c r="J44" s="47" t="s">
        <v>59</v>
      </c>
      <c r="K44" s="47" t="s">
        <v>42</v>
      </c>
      <c r="L44" s="46" t="s">
        <v>43</v>
      </c>
      <c r="M44" s="47" t="s">
        <v>44</v>
      </c>
      <c r="N44" s="46" t="s">
        <v>45</v>
      </c>
      <c r="O44" s="47" t="s">
        <v>46</v>
      </c>
      <c r="P44" s="48">
        <f t="shared" ref="P44:P45" si="2">+SUM(Q44:AB44)</f>
        <v>1</v>
      </c>
      <c r="Q44" s="50">
        <v>0.65</v>
      </c>
      <c r="R44" s="50">
        <v>0.35</v>
      </c>
      <c r="S44" s="49"/>
      <c r="T44" s="49"/>
      <c r="U44" s="49"/>
      <c r="V44" s="49"/>
      <c r="W44" s="49"/>
      <c r="X44" s="49"/>
      <c r="Y44" s="49"/>
      <c r="Z44" s="49"/>
      <c r="AA44" s="49"/>
      <c r="AB44" s="49"/>
      <c r="AC44" s="65"/>
      <c r="AD44" s="65"/>
      <c r="AE44" s="65"/>
      <c r="AF44" s="65"/>
      <c r="AG44" s="65"/>
      <c r="AH44" s="65"/>
      <c r="AI44" s="65"/>
      <c r="AJ44" s="65"/>
      <c r="AK44" s="65"/>
      <c r="AL44" s="52" t="s">
        <v>47</v>
      </c>
      <c r="AM44" s="47" t="s">
        <v>48</v>
      </c>
      <c r="AN44" s="47" t="s">
        <v>49</v>
      </c>
      <c r="AO44" s="53" t="s">
        <v>154</v>
      </c>
      <c r="AP44" s="54"/>
      <c r="AQ44" s="1"/>
      <c r="AR44" s="1"/>
      <c r="AS44" s="1"/>
      <c r="AT44" s="1"/>
      <c r="AU44" s="1"/>
      <c r="AV44" s="1"/>
      <c r="AW44" s="1"/>
    </row>
    <row r="45" spans="2:49" ht="90" x14ac:dyDescent="0.25">
      <c r="B45" s="67" t="s">
        <v>83</v>
      </c>
      <c r="C45" s="88" t="s">
        <v>135</v>
      </c>
      <c r="D45" s="41" t="s">
        <v>38</v>
      </c>
      <c r="E45" s="41"/>
      <c r="F45" s="89" t="s">
        <v>189</v>
      </c>
      <c r="G45" s="52"/>
      <c r="H45" s="52" t="s">
        <v>190</v>
      </c>
      <c r="I45" s="46">
        <v>2</v>
      </c>
      <c r="J45" s="47" t="s">
        <v>59</v>
      </c>
      <c r="K45" s="47" t="s">
        <v>42</v>
      </c>
      <c r="L45" s="46" t="s">
        <v>43</v>
      </c>
      <c r="M45" s="47" t="s">
        <v>44</v>
      </c>
      <c r="N45" s="46" t="s">
        <v>45</v>
      </c>
      <c r="O45" s="47" t="s">
        <v>46</v>
      </c>
      <c r="P45" s="48">
        <f t="shared" si="2"/>
        <v>1</v>
      </c>
      <c r="Q45" s="63"/>
      <c r="R45" s="63"/>
      <c r="S45" s="63"/>
      <c r="T45" s="64"/>
      <c r="U45" s="64"/>
      <c r="V45" s="64"/>
      <c r="W45" s="64"/>
      <c r="X45" s="64"/>
      <c r="Y45" s="64"/>
      <c r="Z45" s="64"/>
      <c r="AA45" s="90">
        <v>0.35</v>
      </c>
      <c r="AB45" s="90">
        <v>0.65</v>
      </c>
      <c r="AC45" s="91"/>
      <c r="AD45" s="91"/>
      <c r="AE45" s="91"/>
      <c r="AF45" s="91"/>
      <c r="AG45" s="91"/>
      <c r="AH45" s="91"/>
      <c r="AI45" s="91"/>
      <c r="AJ45" s="91"/>
      <c r="AK45" s="91"/>
      <c r="AL45" s="52" t="s">
        <v>47</v>
      </c>
      <c r="AM45" s="47" t="s">
        <v>48</v>
      </c>
      <c r="AN45" s="47" t="s">
        <v>49</v>
      </c>
      <c r="AO45" s="53" t="s">
        <v>154</v>
      </c>
      <c r="AP45" s="59"/>
      <c r="AQ45" s="1"/>
      <c r="AR45" s="1"/>
      <c r="AS45" s="1"/>
      <c r="AT45" s="1"/>
      <c r="AU45" s="1"/>
      <c r="AV45" s="1"/>
      <c r="AW45" s="1"/>
    </row>
    <row r="46" spans="2:49" ht="90" x14ac:dyDescent="0.3">
      <c r="B46" s="92" t="s">
        <v>191</v>
      </c>
      <c r="C46" s="45" t="s">
        <v>192</v>
      </c>
      <c r="D46" s="41" t="s">
        <v>106</v>
      </c>
      <c r="E46" s="58"/>
      <c r="F46" s="72" t="s">
        <v>193</v>
      </c>
      <c r="G46" s="45"/>
      <c r="H46" s="45" t="s">
        <v>194</v>
      </c>
      <c r="I46" s="46">
        <v>3</v>
      </c>
      <c r="J46" s="47" t="s">
        <v>195</v>
      </c>
      <c r="K46" s="43" t="s">
        <v>88</v>
      </c>
      <c r="L46" s="46" t="s">
        <v>43</v>
      </c>
      <c r="M46" s="47" t="s">
        <v>44</v>
      </c>
      <c r="N46" s="46" t="s">
        <v>45</v>
      </c>
      <c r="O46" s="47" t="s">
        <v>46</v>
      </c>
      <c r="P46" s="48">
        <f>+SUM(Q46:AB46)</f>
        <v>1</v>
      </c>
      <c r="Q46" s="63"/>
      <c r="R46" s="64"/>
      <c r="S46" s="63"/>
      <c r="T46" s="93">
        <v>0.35</v>
      </c>
      <c r="U46" s="93">
        <v>0.35</v>
      </c>
      <c r="V46" s="93">
        <v>0.3</v>
      </c>
      <c r="W46" s="64"/>
      <c r="X46" s="64"/>
      <c r="Y46" s="64"/>
      <c r="Z46" s="64"/>
      <c r="AA46" s="64"/>
      <c r="AB46" s="64"/>
      <c r="AC46" s="65"/>
      <c r="AD46" s="65"/>
      <c r="AE46" s="65"/>
      <c r="AF46" s="65"/>
      <c r="AG46" s="65"/>
      <c r="AH46" s="65"/>
      <c r="AI46" s="65"/>
      <c r="AJ46" s="65"/>
      <c r="AK46" s="65"/>
      <c r="AL46" s="52" t="s">
        <v>47</v>
      </c>
      <c r="AM46" s="43" t="s">
        <v>90</v>
      </c>
      <c r="AN46" s="43" t="s">
        <v>91</v>
      </c>
      <c r="AO46" s="53" t="s">
        <v>196</v>
      </c>
      <c r="AP46" s="59"/>
    </row>
    <row r="47" spans="2:49" x14ac:dyDescent="0.25">
      <c r="AP47" s="1"/>
      <c r="AQ47" s="1"/>
      <c r="AR47" s="1"/>
      <c r="AS47" s="1"/>
      <c r="AT47" s="1"/>
      <c r="AU47" s="1"/>
      <c r="AV47" s="1"/>
      <c r="AW47" s="1"/>
    </row>
    <row r="48" spans="2:49" x14ac:dyDescent="0.25">
      <c r="AP48" s="1"/>
      <c r="AQ48" s="1"/>
      <c r="AR48" s="1"/>
      <c r="AS48" s="1"/>
      <c r="AT48" s="1"/>
      <c r="AU48" s="1"/>
      <c r="AV48" s="1"/>
      <c r="AW48" s="1"/>
    </row>
    <row r="49" spans="42:49" x14ac:dyDescent="0.25">
      <c r="AP49" s="1"/>
      <c r="AQ49" s="1"/>
      <c r="AR49" s="1"/>
      <c r="AS49" s="1"/>
      <c r="AT49" s="1"/>
      <c r="AU49" s="1"/>
      <c r="AV49" s="1"/>
      <c r="AW49" s="1"/>
    </row>
    <row r="50" spans="42:49" x14ac:dyDescent="0.25">
      <c r="AP50" s="1"/>
      <c r="AQ50" s="1"/>
      <c r="AR50" s="1"/>
      <c r="AS50" s="1"/>
      <c r="AT50" s="1"/>
      <c r="AU50" s="1"/>
      <c r="AV50" s="1"/>
      <c r="AW50" s="1"/>
    </row>
    <row r="52" spans="42:49" x14ac:dyDescent="0.25">
      <c r="AP52" s="1"/>
      <c r="AQ52" s="1"/>
      <c r="AR52" s="1"/>
      <c r="AS52" s="1"/>
      <c r="AT52" s="1"/>
      <c r="AU52" s="1"/>
      <c r="AV52" s="1"/>
      <c r="AW52" s="1"/>
    </row>
    <row r="53" spans="42:49" x14ac:dyDescent="0.25">
      <c r="AP53" s="1"/>
      <c r="AQ53" s="1"/>
      <c r="AR53" s="1"/>
      <c r="AS53" s="1"/>
      <c r="AT53" s="1"/>
      <c r="AU53" s="1"/>
      <c r="AV53" s="1"/>
      <c r="AW53" s="1"/>
    </row>
    <row r="54" spans="42:49" x14ac:dyDescent="0.25">
      <c r="AP54" s="1"/>
      <c r="AQ54" s="1"/>
      <c r="AR54" s="1"/>
      <c r="AS54" s="1"/>
      <c r="AT54" s="1"/>
      <c r="AU54" s="1"/>
      <c r="AV54" s="1"/>
      <c r="AW54" s="1"/>
    </row>
    <row r="55" spans="42:49" x14ac:dyDescent="0.25">
      <c r="AP55" s="1"/>
      <c r="AQ55" s="1"/>
      <c r="AR55" s="1"/>
      <c r="AS55" s="1"/>
      <c r="AT55" s="1"/>
      <c r="AU55" s="1"/>
      <c r="AV55" s="1"/>
      <c r="AW55" s="1"/>
    </row>
    <row r="63" spans="42:49" x14ac:dyDescent="0.25">
      <c r="AP63" s="1"/>
      <c r="AQ63" s="1"/>
      <c r="AR63" s="1"/>
      <c r="AS63" s="1"/>
      <c r="AT63" s="1"/>
      <c r="AU63" s="1"/>
      <c r="AV63" s="1"/>
      <c r="AW63" s="1"/>
    </row>
  </sheetData>
  <sheetProtection algorithmName="SHA-512" hashValue="UCFTQopvkH3CBVF6tpzSzOUPe2v0mXwzvM+eNXnGrthYS0aNUav9lFpdg/bxZDiZb6JoCkJSIoxtEknhAUvhYw==" saltValue="9WJw3vgP8ScR341Jcto4nQ==" spinCount="100000" sheet="1" formatCells="0" formatColumns="0" formatRows="0" autoFilter="0" pivotTables="0"/>
  <autoFilter ref="A7:AX46"/>
  <mergeCells count="22">
    <mergeCell ref="AM6:AM7"/>
    <mergeCell ref="AN6:AN7"/>
    <mergeCell ref="AO6:AO7"/>
    <mergeCell ref="AP6:AP7"/>
    <mergeCell ref="M6:M7"/>
    <mergeCell ref="N6:N7"/>
    <mergeCell ref="O6:O7"/>
    <mergeCell ref="P6:P7"/>
    <mergeCell ref="Q6:AB6"/>
    <mergeCell ref="AL6:AL7"/>
    <mergeCell ref="G6:G7"/>
    <mergeCell ref="H6:H7"/>
    <mergeCell ref="I6:I7"/>
    <mergeCell ref="J6:J7"/>
    <mergeCell ref="K6:K7"/>
    <mergeCell ref="L6:L7"/>
    <mergeCell ref="C2:F2"/>
    <mergeCell ref="C3:D3"/>
    <mergeCell ref="B6:C6"/>
    <mergeCell ref="D6:D7"/>
    <mergeCell ref="E6:E7"/>
    <mergeCell ref="F6:F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'D:\Plan de Trabajo\2021\[Borrador GASI.XLSX]Hoja1'!#REF!</xm:f>
          </x14:formula1>
          <xm:sqref>L43</xm:sqref>
        </x14:dataValidation>
        <x14:dataValidation type="list" allowBlank="1" showInputMessage="1" showErrorMessage="1">
          <x14:formula1>
            <xm:f>'D:\Plan de Trabajo\2021\[Borrador Procesos.XLSX]Hoja1'!#REF!</xm:f>
          </x14:formula1>
          <xm:sqref>M18 AO18 I18:J18 O18 I43:J43 AO43</xm:sqref>
        </x14:dataValidation>
        <x14:dataValidation type="list" allowBlank="1" showInputMessage="1" showErrorMessage="1">
          <x14:formula1>
            <xm:f>'D:\Plan de Trabajo\2021\[Borrador Adm-Fin.XLSX]Hoja1'!#REF!</xm:f>
          </x14:formula1>
          <xm:sqref>I46:J46 I16:I17 I22:J23 M20:O20 I41:J42 L16 M22:O23 M46:O46 L19:O19 AO46 N18 AO27:AO29 AO22:AO23 AO16:AO17 AO41:AO42 L22 M27:O29 M16:O17 M41:O43 I19:J20 AO19:AO20 I27:I29 J27 J29</xm:sqref>
        </x14:dataValidation>
        <x14:dataValidation type="list" allowBlank="1" showInputMessage="1" showErrorMessage="1">
          <x14:formula1>
            <xm:f>'D:\Plan de Trabajo\2021\[Borrador Com-Tec.xlsx]Hoja1'!#REF!</xm:f>
          </x14:formula1>
          <xm:sqref>AO8:AO15 AO44:AO45 L8:O15 L44:O45 I8:J15 I44:J45 L17 L23 M40 L46 I30:J39 AO30:AO39 L30:O39 L20</xm:sqref>
        </x14:dataValidation>
        <x14:dataValidation type="list" allowBlank="1" showInputMessage="1" showErrorMessage="1">
          <x14:formula1>
            <xm:f>'D:\Plan de Trabajo\2021\[Borrador GASI.XLSX]Hoja1'!#REF!</xm:f>
          </x14:formula1>
          <xm:sqref>I21:J21 I40:J40 I24:J26 L21:O21 AO24:AO26 L24:O26 AO21 AO40 N40:O40 L27:L29 L40:L42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7"/>
  <sheetViews>
    <sheetView showGridLines="0" zoomScale="50" zoomScaleNormal="50" zoomScaleSheetLayoutView="50" workbookViewId="0">
      <pane xSplit="3" ySplit="7" topLeftCell="D8" activePane="bottomRight" state="frozen"/>
      <selection pane="topRight" activeCell="D1" sqref="D1"/>
      <selection pane="bottomLeft" activeCell="A8" sqref="A8"/>
      <selection pane="bottomRight" activeCell="C34" sqref="C34"/>
    </sheetView>
  </sheetViews>
  <sheetFormatPr baseColWidth="10" defaultColWidth="11.42578125" defaultRowHeight="16.5" x14ac:dyDescent="0.3"/>
  <cols>
    <col min="1" max="1" width="4" style="94" customWidth="1"/>
    <col min="2" max="2" width="39" style="94" customWidth="1"/>
    <col min="3" max="3" width="53.85546875" style="94" customWidth="1"/>
    <col min="4" max="4" width="36.140625" style="10" customWidth="1"/>
    <col min="5" max="5" width="37.28515625" style="94" customWidth="1"/>
    <col min="6" max="6" width="45.5703125" style="94" customWidth="1"/>
    <col min="7" max="8" width="50.140625" style="94" customWidth="1"/>
    <col min="9" max="9" width="23.5703125" style="95" customWidth="1"/>
    <col min="10" max="10" width="59.42578125" style="94" customWidth="1"/>
    <col min="11" max="11" width="29" style="94" bestFit="1" customWidth="1"/>
    <col min="12" max="14" width="29" style="95" customWidth="1"/>
    <col min="15" max="15" width="25" style="95" customWidth="1"/>
    <col min="16" max="16" width="17.42578125" style="96" bestFit="1" customWidth="1"/>
    <col min="17" max="28" width="11" style="96" customWidth="1"/>
    <col min="29" max="29" width="26.28515625" style="94" customWidth="1"/>
    <col min="30" max="30" width="26.42578125" style="94" customWidth="1"/>
    <col min="31" max="31" width="28.5703125" style="94" customWidth="1"/>
    <col min="32" max="32" width="35.42578125" style="94" customWidth="1"/>
    <col min="33" max="33" width="22.7109375" style="97" customWidth="1"/>
    <col min="34" max="40" width="11.42578125" style="98"/>
    <col min="41" max="41" width="5" style="94" customWidth="1"/>
    <col min="42" max="16384" width="11.42578125" style="94"/>
  </cols>
  <sheetData>
    <row r="1" spans="1:40" x14ac:dyDescent="0.3">
      <c r="B1" s="1"/>
      <c r="C1" s="1"/>
      <c r="D1" s="1"/>
    </row>
    <row r="2" spans="1:40" ht="45.75" x14ac:dyDescent="0.3">
      <c r="B2" s="1"/>
      <c r="C2" s="103" t="s">
        <v>0</v>
      </c>
      <c r="D2" s="99"/>
      <c r="E2" s="100"/>
      <c r="F2" s="100"/>
      <c r="G2" s="100"/>
      <c r="H2" s="100"/>
      <c r="I2" s="101"/>
      <c r="J2" s="100"/>
      <c r="K2" s="100"/>
      <c r="L2" s="101"/>
      <c r="M2" s="101"/>
      <c r="N2" s="101"/>
      <c r="O2" s="101"/>
      <c r="P2" s="102"/>
      <c r="Q2" s="102"/>
      <c r="R2" s="102"/>
      <c r="S2" s="102"/>
      <c r="T2" s="102"/>
      <c r="U2" s="102"/>
      <c r="V2" s="102"/>
      <c r="W2" s="102"/>
      <c r="X2" s="102"/>
      <c r="Y2" s="102"/>
      <c r="Z2" s="102"/>
      <c r="AA2" s="102"/>
      <c r="AB2" s="102"/>
      <c r="AC2" s="100"/>
      <c r="AD2" s="100"/>
    </row>
    <row r="3" spans="1:40" ht="23.25" x14ac:dyDescent="0.3">
      <c r="B3" s="1"/>
      <c r="C3" s="106" t="s">
        <v>1628</v>
      </c>
      <c r="D3" s="104"/>
      <c r="E3" s="105"/>
    </row>
    <row r="4" spans="1:40" x14ac:dyDescent="0.3">
      <c r="B4" s="1"/>
      <c r="D4" s="1"/>
    </row>
    <row r="5" spans="1:40" x14ac:dyDescent="0.3">
      <c r="B5" s="1"/>
      <c r="C5" s="1"/>
      <c r="D5" s="107"/>
    </row>
    <row r="6" spans="1:40" s="108" customFormat="1" ht="29.25" customHeight="1" x14ac:dyDescent="0.35">
      <c r="B6" s="109" t="s">
        <v>2</v>
      </c>
      <c r="C6" s="109"/>
      <c r="D6" s="110" t="s">
        <v>3</v>
      </c>
      <c r="E6" s="110" t="s">
        <v>4</v>
      </c>
      <c r="F6" s="110" t="s">
        <v>5</v>
      </c>
      <c r="G6" s="110" t="s">
        <v>6</v>
      </c>
      <c r="H6" s="110" t="s">
        <v>7</v>
      </c>
      <c r="I6" s="110" t="s">
        <v>8</v>
      </c>
      <c r="J6" s="110" t="s">
        <v>9</v>
      </c>
      <c r="K6" s="110" t="s">
        <v>10</v>
      </c>
      <c r="L6" s="110" t="s">
        <v>11</v>
      </c>
      <c r="M6" s="110" t="s">
        <v>12</v>
      </c>
      <c r="N6" s="110" t="s">
        <v>13</v>
      </c>
      <c r="O6" s="110" t="s">
        <v>14</v>
      </c>
      <c r="P6" s="110" t="s">
        <v>15</v>
      </c>
      <c r="Q6" s="109" t="s">
        <v>16</v>
      </c>
      <c r="R6" s="109"/>
      <c r="S6" s="109"/>
      <c r="T6" s="109"/>
      <c r="U6" s="109"/>
      <c r="V6" s="109"/>
      <c r="W6" s="109"/>
      <c r="X6" s="109"/>
      <c r="Y6" s="109"/>
      <c r="Z6" s="109"/>
      <c r="AA6" s="109"/>
      <c r="AB6" s="109"/>
      <c r="AC6" s="110" t="s">
        <v>17</v>
      </c>
      <c r="AD6" s="110" t="s">
        <v>18</v>
      </c>
      <c r="AE6" s="110" t="s">
        <v>19</v>
      </c>
      <c r="AF6" s="110" t="s">
        <v>20</v>
      </c>
      <c r="AG6" s="110" t="s">
        <v>21</v>
      </c>
      <c r="AH6" s="111"/>
      <c r="AI6" s="111"/>
      <c r="AJ6" s="111"/>
      <c r="AK6" s="111"/>
      <c r="AL6" s="111"/>
      <c r="AM6" s="111"/>
      <c r="AN6" s="111"/>
    </row>
    <row r="7" spans="1:40" s="108" customFormat="1" ht="48" customHeight="1" x14ac:dyDescent="0.35">
      <c r="A7" s="112"/>
      <c r="B7" s="113" t="s">
        <v>22</v>
      </c>
      <c r="C7" s="113" t="s">
        <v>23</v>
      </c>
      <c r="D7" s="114"/>
      <c r="E7" s="114"/>
      <c r="F7" s="114"/>
      <c r="G7" s="114"/>
      <c r="H7" s="114"/>
      <c r="I7" s="114"/>
      <c r="J7" s="114"/>
      <c r="K7" s="114"/>
      <c r="L7" s="114"/>
      <c r="M7" s="114"/>
      <c r="N7" s="114"/>
      <c r="O7" s="114"/>
      <c r="P7" s="114"/>
      <c r="Q7" s="113" t="s">
        <v>24</v>
      </c>
      <c r="R7" s="113" t="s">
        <v>25</v>
      </c>
      <c r="S7" s="113" t="s">
        <v>26</v>
      </c>
      <c r="T7" s="113" t="s">
        <v>27</v>
      </c>
      <c r="U7" s="113" t="s">
        <v>28</v>
      </c>
      <c r="V7" s="113" t="s">
        <v>29</v>
      </c>
      <c r="W7" s="113" t="s">
        <v>30</v>
      </c>
      <c r="X7" s="113" t="s">
        <v>31</v>
      </c>
      <c r="Y7" s="113" t="s">
        <v>32</v>
      </c>
      <c r="Z7" s="113" t="s">
        <v>33</v>
      </c>
      <c r="AA7" s="113" t="s">
        <v>34</v>
      </c>
      <c r="AB7" s="113" t="s">
        <v>35</v>
      </c>
      <c r="AC7" s="114"/>
      <c r="AD7" s="114"/>
      <c r="AE7" s="114"/>
      <c r="AF7" s="114"/>
      <c r="AG7" s="114"/>
      <c r="AH7" s="111"/>
      <c r="AI7" s="111"/>
      <c r="AJ7" s="111"/>
      <c r="AK7" s="111"/>
      <c r="AL7" s="111"/>
      <c r="AM7" s="111"/>
      <c r="AN7" s="111"/>
    </row>
    <row r="8" spans="1:40" ht="54" x14ac:dyDescent="0.3">
      <c r="B8" s="126" t="s">
        <v>36</v>
      </c>
      <c r="C8" s="56" t="s">
        <v>1629</v>
      </c>
      <c r="D8" s="129" t="s">
        <v>235</v>
      </c>
      <c r="E8" s="129" t="s">
        <v>1630</v>
      </c>
      <c r="F8" s="124" t="s">
        <v>1631</v>
      </c>
      <c r="G8" s="141"/>
      <c r="H8" s="145" t="s">
        <v>1632</v>
      </c>
      <c r="I8" s="119">
        <v>2</v>
      </c>
      <c r="J8" s="141" t="s">
        <v>41</v>
      </c>
      <c r="K8" s="142" t="s">
        <v>1633</v>
      </c>
      <c r="L8" s="119" t="s">
        <v>89</v>
      </c>
      <c r="M8" s="119" t="s">
        <v>44</v>
      </c>
      <c r="N8" s="119" t="s">
        <v>45</v>
      </c>
      <c r="O8" s="119" t="s">
        <v>696</v>
      </c>
      <c r="P8" s="630">
        <f>+SUM(Q8:AB8)</f>
        <v>381</v>
      </c>
      <c r="Q8" s="631">
        <v>28</v>
      </c>
      <c r="R8" s="631">
        <v>30</v>
      </c>
      <c r="S8" s="631">
        <v>34</v>
      </c>
      <c r="T8" s="631">
        <v>30</v>
      </c>
      <c r="U8" s="631">
        <v>32</v>
      </c>
      <c r="V8" s="631">
        <v>33</v>
      </c>
      <c r="W8" s="631">
        <v>33</v>
      </c>
      <c r="X8" s="631">
        <v>33</v>
      </c>
      <c r="Y8" s="631">
        <v>35</v>
      </c>
      <c r="Z8" s="631">
        <v>35</v>
      </c>
      <c r="AA8" s="631">
        <v>36</v>
      </c>
      <c r="AB8" s="631">
        <v>22</v>
      </c>
      <c r="AC8" s="141" t="s">
        <v>1634</v>
      </c>
      <c r="AD8" s="119" t="s">
        <v>1635</v>
      </c>
      <c r="AE8" s="119" t="s">
        <v>1636</v>
      </c>
      <c r="AF8" s="141" t="s">
        <v>82</v>
      </c>
      <c r="AG8" s="632"/>
    </row>
    <row r="9" spans="1:40" ht="108" x14ac:dyDescent="0.3">
      <c r="B9" s="126" t="s">
        <v>36</v>
      </c>
      <c r="C9" s="141" t="s">
        <v>51</v>
      </c>
      <c r="D9" s="129" t="s">
        <v>235</v>
      </c>
      <c r="E9" s="129" t="s">
        <v>1637</v>
      </c>
      <c r="F9" s="124" t="s">
        <v>1638</v>
      </c>
      <c r="G9" s="141"/>
      <c r="H9" s="145" t="s">
        <v>1639</v>
      </c>
      <c r="I9" s="142">
        <v>3</v>
      </c>
      <c r="J9" s="145" t="s">
        <v>100</v>
      </c>
      <c r="K9" s="142" t="s">
        <v>1640</v>
      </c>
      <c r="L9" s="142" t="s">
        <v>43</v>
      </c>
      <c r="M9" s="119" t="s">
        <v>44</v>
      </c>
      <c r="N9" s="119" t="s">
        <v>214</v>
      </c>
      <c r="O9" s="119" t="s">
        <v>46</v>
      </c>
      <c r="P9" s="633">
        <f>+AVERAGE(Q9:AB9)</f>
        <v>0.87583333333333346</v>
      </c>
      <c r="Q9" s="634">
        <v>0.82</v>
      </c>
      <c r="R9" s="634">
        <v>0.82</v>
      </c>
      <c r="S9" s="634">
        <v>0.84</v>
      </c>
      <c r="T9" s="634">
        <v>0.85</v>
      </c>
      <c r="U9" s="634">
        <v>0.87</v>
      </c>
      <c r="V9" s="634">
        <v>0.87</v>
      </c>
      <c r="W9" s="634">
        <v>0.9</v>
      </c>
      <c r="X9" s="634">
        <v>0.9</v>
      </c>
      <c r="Y9" s="634">
        <v>0.92</v>
      </c>
      <c r="Z9" s="634">
        <v>0.92</v>
      </c>
      <c r="AA9" s="634">
        <v>0.92</v>
      </c>
      <c r="AB9" s="634">
        <v>0.88</v>
      </c>
      <c r="AC9" s="141" t="s">
        <v>1634</v>
      </c>
      <c r="AD9" s="119" t="s">
        <v>1635</v>
      </c>
      <c r="AE9" s="119" t="s">
        <v>1636</v>
      </c>
      <c r="AF9" s="141"/>
      <c r="AG9" s="632"/>
    </row>
    <row r="10" spans="1:40" ht="54" x14ac:dyDescent="0.3">
      <c r="B10" s="126" t="s">
        <v>36</v>
      </c>
      <c r="C10" s="141" t="s">
        <v>51</v>
      </c>
      <c r="D10" s="129" t="s">
        <v>235</v>
      </c>
      <c r="E10" s="129" t="s">
        <v>1637</v>
      </c>
      <c r="F10" s="124" t="s">
        <v>1641</v>
      </c>
      <c r="G10" s="141"/>
      <c r="H10" s="145" t="s">
        <v>1642</v>
      </c>
      <c r="I10" s="142">
        <v>3</v>
      </c>
      <c r="J10" s="145" t="s">
        <v>100</v>
      </c>
      <c r="K10" s="142" t="s">
        <v>1643</v>
      </c>
      <c r="L10" s="142" t="s">
        <v>43</v>
      </c>
      <c r="M10" s="129" t="s">
        <v>44</v>
      </c>
      <c r="N10" s="129" t="s">
        <v>214</v>
      </c>
      <c r="O10" s="129" t="s">
        <v>696</v>
      </c>
      <c r="P10" s="633">
        <f t="shared" ref="P10:P14" si="0">+AVERAGE(Q10:AB10)</f>
        <v>0.89666666666666683</v>
      </c>
      <c r="Q10" s="634">
        <v>0.85</v>
      </c>
      <c r="R10" s="634">
        <v>0.85</v>
      </c>
      <c r="S10" s="634">
        <v>0.88</v>
      </c>
      <c r="T10" s="634">
        <v>0.88</v>
      </c>
      <c r="U10" s="634">
        <v>0.9</v>
      </c>
      <c r="V10" s="634">
        <v>0.9</v>
      </c>
      <c r="W10" s="634">
        <v>0.9</v>
      </c>
      <c r="X10" s="634">
        <v>0.92</v>
      </c>
      <c r="Y10" s="634">
        <v>0.92</v>
      </c>
      <c r="Z10" s="634">
        <v>0.92</v>
      </c>
      <c r="AA10" s="634">
        <v>0.94</v>
      </c>
      <c r="AB10" s="634">
        <v>0.9</v>
      </c>
      <c r="AC10" s="117" t="s">
        <v>1644</v>
      </c>
      <c r="AD10" s="119" t="s">
        <v>1635</v>
      </c>
      <c r="AE10" s="119" t="s">
        <v>1636</v>
      </c>
      <c r="AF10" s="141" t="s">
        <v>82</v>
      </c>
      <c r="AG10" s="632"/>
    </row>
    <row r="11" spans="1:40" ht="36" x14ac:dyDescent="0.3">
      <c r="B11" s="126" t="s">
        <v>36</v>
      </c>
      <c r="C11" s="141" t="s">
        <v>1629</v>
      </c>
      <c r="D11" s="129" t="s">
        <v>235</v>
      </c>
      <c r="E11" s="129" t="s">
        <v>1637</v>
      </c>
      <c r="F11" s="124" t="s">
        <v>1645</v>
      </c>
      <c r="G11" s="141"/>
      <c r="H11" s="117" t="s">
        <v>1646</v>
      </c>
      <c r="I11" s="129">
        <v>3</v>
      </c>
      <c r="J11" s="117" t="s">
        <v>100</v>
      </c>
      <c r="K11" s="129" t="s">
        <v>1647</v>
      </c>
      <c r="L11" s="142" t="s">
        <v>43</v>
      </c>
      <c r="M11" s="119" t="s">
        <v>44</v>
      </c>
      <c r="N11" s="119" t="s">
        <v>214</v>
      </c>
      <c r="O11" s="119" t="s">
        <v>46</v>
      </c>
      <c r="P11" s="633">
        <f t="shared" si="0"/>
        <v>0.97333333333333361</v>
      </c>
      <c r="Q11" s="634">
        <v>0.95</v>
      </c>
      <c r="R11" s="634">
        <v>0.95</v>
      </c>
      <c r="S11" s="634">
        <v>0.97</v>
      </c>
      <c r="T11" s="634">
        <v>0.97</v>
      </c>
      <c r="U11" s="634">
        <v>0.98</v>
      </c>
      <c r="V11" s="634">
        <v>0.98</v>
      </c>
      <c r="W11" s="634">
        <v>0.98</v>
      </c>
      <c r="X11" s="634">
        <v>0.98</v>
      </c>
      <c r="Y11" s="634">
        <v>0.98</v>
      </c>
      <c r="Z11" s="634">
        <v>0.98</v>
      </c>
      <c r="AA11" s="634">
        <v>0.98</v>
      </c>
      <c r="AB11" s="634">
        <v>0.98</v>
      </c>
      <c r="AC11" s="141" t="s">
        <v>1644</v>
      </c>
      <c r="AD11" s="119" t="s">
        <v>1635</v>
      </c>
      <c r="AE11" s="119" t="s">
        <v>1636</v>
      </c>
      <c r="AF11" s="141"/>
      <c r="AG11" s="635"/>
    </row>
    <row r="12" spans="1:40" ht="54" x14ac:dyDescent="0.3">
      <c r="B12" s="126" t="s">
        <v>36</v>
      </c>
      <c r="C12" s="141" t="s">
        <v>1629</v>
      </c>
      <c r="D12" s="129" t="s">
        <v>235</v>
      </c>
      <c r="E12" s="129" t="s">
        <v>1637</v>
      </c>
      <c r="F12" s="124" t="s">
        <v>1648</v>
      </c>
      <c r="G12" s="141"/>
      <c r="H12" s="145" t="s">
        <v>1649</v>
      </c>
      <c r="I12" s="142">
        <v>3</v>
      </c>
      <c r="J12" s="145" t="s">
        <v>41</v>
      </c>
      <c r="K12" s="142" t="s">
        <v>1650</v>
      </c>
      <c r="L12" s="142" t="s">
        <v>43</v>
      </c>
      <c r="M12" s="119" t="s">
        <v>44</v>
      </c>
      <c r="N12" s="119" t="s">
        <v>214</v>
      </c>
      <c r="O12" s="119" t="s">
        <v>696</v>
      </c>
      <c r="P12" s="633">
        <f t="shared" si="0"/>
        <v>0.90916666666666657</v>
      </c>
      <c r="Q12" s="634">
        <v>0.85</v>
      </c>
      <c r="R12" s="634">
        <v>0.85</v>
      </c>
      <c r="S12" s="634">
        <v>0.87</v>
      </c>
      <c r="T12" s="634">
        <v>0.9</v>
      </c>
      <c r="U12" s="634">
        <v>0.9</v>
      </c>
      <c r="V12" s="634">
        <v>0.9</v>
      </c>
      <c r="W12" s="634">
        <v>0.92</v>
      </c>
      <c r="X12" s="634">
        <v>0.92</v>
      </c>
      <c r="Y12" s="634">
        <v>0.95</v>
      </c>
      <c r="Z12" s="634">
        <v>0.95</v>
      </c>
      <c r="AA12" s="634">
        <v>0.95</v>
      </c>
      <c r="AB12" s="634">
        <v>0.95</v>
      </c>
      <c r="AC12" s="141" t="s">
        <v>1634</v>
      </c>
      <c r="AD12" s="119" t="s">
        <v>1635</v>
      </c>
      <c r="AE12" s="119" t="s">
        <v>1636</v>
      </c>
      <c r="AF12" s="141" t="s">
        <v>82</v>
      </c>
      <c r="AG12" s="635"/>
    </row>
    <row r="13" spans="1:40" ht="36" x14ac:dyDescent="0.3">
      <c r="B13" s="126" t="s">
        <v>36</v>
      </c>
      <c r="C13" s="141" t="s">
        <v>1629</v>
      </c>
      <c r="D13" s="129" t="s">
        <v>235</v>
      </c>
      <c r="E13" s="129" t="s">
        <v>1651</v>
      </c>
      <c r="F13" s="124" t="s">
        <v>1652</v>
      </c>
      <c r="G13" s="141"/>
      <c r="H13" s="145" t="s">
        <v>1653</v>
      </c>
      <c r="I13" s="119">
        <v>3</v>
      </c>
      <c r="J13" s="141" t="s">
        <v>59</v>
      </c>
      <c r="K13" s="142" t="s">
        <v>1654</v>
      </c>
      <c r="L13" s="119" t="s">
        <v>43</v>
      </c>
      <c r="M13" s="119" t="s">
        <v>44</v>
      </c>
      <c r="N13" s="119" t="s">
        <v>214</v>
      </c>
      <c r="O13" s="119" t="s">
        <v>46</v>
      </c>
      <c r="P13" s="633">
        <f t="shared" si="0"/>
        <v>0.89666666666666683</v>
      </c>
      <c r="Q13" s="636">
        <v>0.9</v>
      </c>
      <c r="R13" s="636">
        <v>0.9</v>
      </c>
      <c r="S13" s="636">
        <v>0.9</v>
      </c>
      <c r="T13" s="636">
        <v>0.9</v>
      </c>
      <c r="U13" s="636">
        <v>0.9</v>
      </c>
      <c r="V13" s="636">
        <v>0.9</v>
      </c>
      <c r="W13" s="636">
        <v>0.9</v>
      </c>
      <c r="X13" s="636">
        <v>0.9</v>
      </c>
      <c r="Y13" s="636">
        <v>0.9</v>
      </c>
      <c r="Z13" s="636">
        <v>0.9</v>
      </c>
      <c r="AA13" s="636">
        <v>0.9</v>
      </c>
      <c r="AB13" s="636">
        <v>0.86</v>
      </c>
      <c r="AC13" s="141" t="s">
        <v>1634</v>
      </c>
      <c r="AD13" s="119" t="s">
        <v>1635</v>
      </c>
      <c r="AE13" s="119" t="s">
        <v>1636</v>
      </c>
      <c r="AF13" s="141"/>
      <c r="AG13" s="635"/>
    </row>
    <row r="14" spans="1:40" ht="36" x14ac:dyDescent="0.3">
      <c r="B14" s="126" t="s">
        <v>36</v>
      </c>
      <c r="C14" s="141" t="s">
        <v>1629</v>
      </c>
      <c r="D14" s="129" t="s">
        <v>235</v>
      </c>
      <c r="E14" s="129" t="s">
        <v>1651</v>
      </c>
      <c r="F14" s="124" t="s">
        <v>1655</v>
      </c>
      <c r="G14" s="141"/>
      <c r="H14" s="145" t="s">
        <v>1656</v>
      </c>
      <c r="I14" s="119">
        <v>3</v>
      </c>
      <c r="J14" s="141" t="s">
        <v>59</v>
      </c>
      <c r="K14" s="142" t="s">
        <v>1657</v>
      </c>
      <c r="L14" s="119" t="s">
        <v>43</v>
      </c>
      <c r="M14" s="119" t="s">
        <v>44</v>
      </c>
      <c r="N14" s="119" t="s">
        <v>214</v>
      </c>
      <c r="O14" s="119" t="s">
        <v>696</v>
      </c>
      <c r="P14" s="633">
        <f t="shared" si="0"/>
        <v>0.81166666666666665</v>
      </c>
      <c r="Q14" s="636">
        <v>0.78</v>
      </c>
      <c r="R14" s="636">
        <v>0.78</v>
      </c>
      <c r="S14" s="636">
        <v>0.8</v>
      </c>
      <c r="T14" s="636">
        <v>0.8</v>
      </c>
      <c r="U14" s="636">
        <v>0.8</v>
      </c>
      <c r="V14" s="636">
        <v>0.8</v>
      </c>
      <c r="W14" s="636">
        <v>0.82</v>
      </c>
      <c r="X14" s="636">
        <v>0.82</v>
      </c>
      <c r="Y14" s="636">
        <v>0.82</v>
      </c>
      <c r="Z14" s="636">
        <v>0.84</v>
      </c>
      <c r="AA14" s="636">
        <v>0.84</v>
      </c>
      <c r="AB14" s="636">
        <v>0.84</v>
      </c>
      <c r="AC14" s="141" t="s">
        <v>1658</v>
      </c>
      <c r="AD14" s="119" t="s">
        <v>1635</v>
      </c>
      <c r="AE14" s="119" t="s">
        <v>1636</v>
      </c>
      <c r="AF14" s="141" t="s">
        <v>82</v>
      </c>
      <c r="AG14" s="635"/>
    </row>
    <row r="15" spans="1:40" ht="54" x14ac:dyDescent="0.25">
      <c r="B15" s="126" t="s">
        <v>55</v>
      </c>
      <c r="C15" s="141" t="s">
        <v>56</v>
      </c>
      <c r="D15" s="119" t="s">
        <v>198</v>
      </c>
      <c r="E15" s="141"/>
      <c r="F15" s="119" t="s">
        <v>1659</v>
      </c>
      <c r="G15" s="141"/>
      <c r="H15" s="141" t="s">
        <v>1660</v>
      </c>
      <c r="I15" s="119">
        <v>3</v>
      </c>
      <c r="J15" s="141" t="s">
        <v>59</v>
      </c>
      <c r="K15" s="119" t="s">
        <v>1661</v>
      </c>
      <c r="L15" s="119" t="s">
        <v>247</v>
      </c>
      <c r="M15" s="119" t="s">
        <v>44</v>
      </c>
      <c r="N15" s="119" t="s">
        <v>45</v>
      </c>
      <c r="O15" s="119" t="s">
        <v>46</v>
      </c>
      <c r="P15" s="630">
        <f t="shared" ref="P15:P34" si="1">+SUM(Q15:AB15)</f>
        <v>2.4</v>
      </c>
      <c r="Q15" s="631">
        <v>0.2</v>
      </c>
      <c r="R15" s="631">
        <v>0.2</v>
      </c>
      <c r="S15" s="631">
        <v>0.2</v>
      </c>
      <c r="T15" s="631">
        <v>0.2</v>
      </c>
      <c r="U15" s="631">
        <v>0.2</v>
      </c>
      <c r="V15" s="631">
        <v>0.2</v>
      </c>
      <c r="W15" s="631">
        <v>0.2</v>
      </c>
      <c r="X15" s="631">
        <v>0.2</v>
      </c>
      <c r="Y15" s="631">
        <v>0.2</v>
      </c>
      <c r="Z15" s="631">
        <v>0.2</v>
      </c>
      <c r="AA15" s="631">
        <v>0.2</v>
      </c>
      <c r="AB15" s="631">
        <v>0.2</v>
      </c>
      <c r="AC15" s="141" t="s">
        <v>1662</v>
      </c>
      <c r="AD15" s="119" t="s">
        <v>1663</v>
      </c>
      <c r="AE15" s="119" t="s">
        <v>1664</v>
      </c>
      <c r="AF15" s="141"/>
      <c r="AG15" s="637"/>
      <c r="AH15" s="94"/>
      <c r="AI15" s="94"/>
      <c r="AJ15" s="94"/>
      <c r="AK15" s="94"/>
      <c r="AL15" s="94"/>
      <c r="AM15" s="94"/>
      <c r="AN15" s="94"/>
    </row>
    <row r="16" spans="1:40" ht="54" x14ac:dyDescent="0.25">
      <c r="B16" s="126" t="s">
        <v>55</v>
      </c>
      <c r="C16" s="141" t="s">
        <v>56</v>
      </c>
      <c r="D16" s="119" t="s">
        <v>198</v>
      </c>
      <c r="E16" s="141"/>
      <c r="F16" s="119" t="s">
        <v>1665</v>
      </c>
      <c r="G16" s="141"/>
      <c r="H16" s="141" t="s">
        <v>1660</v>
      </c>
      <c r="I16" s="119">
        <v>3</v>
      </c>
      <c r="J16" s="141" t="s">
        <v>59</v>
      </c>
      <c r="K16" s="119" t="s">
        <v>1661</v>
      </c>
      <c r="L16" s="119" t="s">
        <v>247</v>
      </c>
      <c r="M16" s="119" t="s">
        <v>44</v>
      </c>
      <c r="N16" s="119" t="s">
        <v>45</v>
      </c>
      <c r="O16" s="119" t="s">
        <v>46</v>
      </c>
      <c r="P16" s="630">
        <f t="shared" si="1"/>
        <v>4.0049999999999999</v>
      </c>
      <c r="Q16" s="631"/>
      <c r="R16" s="631"/>
      <c r="S16" s="631"/>
      <c r="T16" s="631">
        <v>0.44500000000000001</v>
      </c>
      <c r="U16" s="631">
        <v>0.44500000000000001</v>
      </c>
      <c r="V16" s="631">
        <v>0.44500000000000001</v>
      </c>
      <c r="W16" s="631">
        <v>0.44500000000000001</v>
      </c>
      <c r="X16" s="631">
        <v>0.44500000000000001</v>
      </c>
      <c r="Y16" s="631">
        <v>0.44500000000000001</v>
      </c>
      <c r="Z16" s="631">
        <v>0.44500000000000001</v>
      </c>
      <c r="AA16" s="631">
        <v>0.44500000000000001</v>
      </c>
      <c r="AB16" s="631">
        <v>0.44500000000000001</v>
      </c>
      <c r="AC16" s="141" t="s">
        <v>1662</v>
      </c>
      <c r="AD16" s="119" t="s">
        <v>1663</v>
      </c>
      <c r="AE16" s="119" t="s">
        <v>1664</v>
      </c>
      <c r="AF16" s="141"/>
      <c r="AG16" s="637"/>
      <c r="AH16" s="94"/>
      <c r="AI16" s="94"/>
      <c r="AJ16" s="94"/>
      <c r="AK16" s="94"/>
      <c r="AL16" s="94"/>
      <c r="AM16" s="94"/>
      <c r="AN16" s="94"/>
    </row>
    <row r="17" spans="2:40" ht="54" x14ac:dyDescent="0.25">
      <c r="B17" s="126" t="s">
        <v>55</v>
      </c>
      <c r="C17" s="141" t="s">
        <v>56</v>
      </c>
      <c r="D17" s="119" t="s">
        <v>198</v>
      </c>
      <c r="E17" s="141"/>
      <c r="F17" s="119" t="s">
        <v>1666</v>
      </c>
      <c r="G17" s="141"/>
      <c r="H17" s="141" t="s">
        <v>1660</v>
      </c>
      <c r="I17" s="119">
        <v>3</v>
      </c>
      <c r="J17" s="141" t="s">
        <v>59</v>
      </c>
      <c r="K17" s="119" t="s">
        <v>1661</v>
      </c>
      <c r="L17" s="119" t="s">
        <v>247</v>
      </c>
      <c r="M17" s="119" t="s">
        <v>44</v>
      </c>
      <c r="N17" s="119" t="s">
        <v>45</v>
      </c>
      <c r="O17" s="119" t="s">
        <v>46</v>
      </c>
      <c r="P17" s="630">
        <f t="shared" si="1"/>
        <v>19.992000000000001</v>
      </c>
      <c r="Q17" s="631">
        <v>1.6659999999999999</v>
      </c>
      <c r="R17" s="631">
        <v>1.6659999999999999</v>
      </c>
      <c r="S17" s="631">
        <v>1.6659999999999999</v>
      </c>
      <c r="T17" s="631">
        <v>1.6659999999999999</v>
      </c>
      <c r="U17" s="631">
        <v>1.6659999999999999</v>
      </c>
      <c r="V17" s="631">
        <v>1.6659999999999999</v>
      </c>
      <c r="W17" s="631">
        <v>1.6659999999999999</v>
      </c>
      <c r="X17" s="631">
        <v>1.6659999999999999</v>
      </c>
      <c r="Y17" s="631">
        <v>1.6659999999999999</v>
      </c>
      <c r="Z17" s="631">
        <v>1.6659999999999999</v>
      </c>
      <c r="AA17" s="631">
        <v>1.6659999999999999</v>
      </c>
      <c r="AB17" s="631">
        <v>1.6659999999999999</v>
      </c>
      <c r="AC17" s="141" t="s">
        <v>1662</v>
      </c>
      <c r="AD17" s="119" t="s">
        <v>1663</v>
      </c>
      <c r="AE17" s="119" t="s">
        <v>1664</v>
      </c>
      <c r="AF17" s="141"/>
      <c r="AG17" s="637"/>
      <c r="AH17" s="94"/>
      <c r="AI17" s="94"/>
      <c r="AJ17" s="94"/>
      <c r="AK17" s="94"/>
      <c r="AL17" s="94"/>
      <c r="AM17" s="94"/>
      <c r="AN17" s="94"/>
    </row>
    <row r="18" spans="2:40" ht="54" x14ac:dyDescent="0.25">
      <c r="B18" s="126" t="s">
        <v>55</v>
      </c>
      <c r="C18" s="141" t="s">
        <v>56</v>
      </c>
      <c r="D18" s="119" t="s">
        <v>198</v>
      </c>
      <c r="E18" s="141"/>
      <c r="F18" s="119" t="s">
        <v>1667</v>
      </c>
      <c r="G18" s="141"/>
      <c r="H18" s="141" t="s">
        <v>1668</v>
      </c>
      <c r="I18" s="119">
        <v>3</v>
      </c>
      <c r="J18" s="141" t="s">
        <v>59</v>
      </c>
      <c r="K18" s="119" t="s">
        <v>353</v>
      </c>
      <c r="L18" s="119" t="s">
        <v>89</v>
      </c>
      <c r="M18" s="119" t="s">
        <v>44</v>
      </c>
      <c r="N18" s="119" t="s">
        <v>45</v>
      </c>
      <c r="O18" s="119" t="s">
        <v>46</v>
      </c>
      <c r="P18" s="630">
        <f t="shared" si="1"/>
        <v>60</v>
      </c>
      <c r="Q18" s="631"/>
      <c r="R18" s="631">
        <v>5</v>
      </c>
      <c r="S18" s="631">
        <v>5</v>
      </c>
      <c r="T18" s="631">
        <v>5</v>
      </c>
      <c r="U18" s="631">
        <v>5</v>
      </c>
      <c r="V18" s="631">
        <v>5</v>
      </c>
      <c r="W18" s="631">
        <v>10</v>
      </c>
      <c r="X18" s="631">
        <v>10</v>
      </c>
      <c r="Y18" s="631">
        <v>5</v>
      </c>
      <c r="Z18" s="631">
        <v>5</v>
      </c>
      <c r="AA18" s="631">
        <v>5</v>
      </c>
      <c r="AB18" s="631" t="s">
        <v>1669</v>
      </c>
      <c r="AC18" s="141" t="s">
        <v>1662</v>
      </c>
      <c r="AD18" s="119" t="s">
        <v>1663</v>
      </c>
      <c r="AE18" s="119" t="s">
        <v>1664</v>
      </c>
      <c r="AF18" s="141"/>
      <c r="AG18" s="637"/>
      <c r="AH18" s="94"/>
      <c r="AI18" s="94"/>
      <c r="AJ18" s="94"/>
      <c r="AK18" s="94"/>
      <c r="AL18" s="94"/>
      <c r="AM18" s="94"/>
      <c r="AN18" s="94"/>
    </row>
    <row r="19" spans="2:40" ht="72" x14ac:dyDescent="0.25">
      <c r="B19" s="126" t="s">
        <v>55</v>
      </c>
      <c r="C19" s="141" t="s">
        <v>56</v>
      </c>
      <c r="D19" s="119" t="s">
        <v>198</v>
      </c>
      <c r="E19" s="141"/>
      <c r="F19" s="119" t="s">
        <v>1670</v>
      </c>
      <c r="G19" s="141"/>
      <c r="H19" s="141" t="s">
        <v>1671</v>
      </c>
      <c r="I19" s="119">
        <v>3</v>
      </c>
      <c r="J19" s="141" t="s">
        <v>59</v>
      </c>
      <c r="K19" s="119" t="s">
        <v>1661</v>
      </c>
      <c r="L19" s="119" t="s">
        <v>247</v>
      </c>
      <c r="M19" s="119" t="s">
        <v>44</v>
      </c>
      <c r="N19" s="119" t="s">
        <v>45</v>
      </c>
      <c r="O19" s="119" t="s">
        <v>46</v>
      </c>
      <c r="P19" s="630">
        <f t="shared" si="1"/>
        <v>37.92</v>
      </c>
      <c r="Q19" s="631">
        <v>3.16</v>
      </c>
      <c r="R19" s="631">
        <v>3.16</v>
      </c>
      <c r="S19" s="631">
        <v>3.16</v>
      </c>
      <c r="T19" s="631">
        <v>3.16</v>
      </c>
      <c r="U19" s="631">
        <v>3.16</v>
      </c>
      <c r="V19" s="631">
        <v>3.16</v>
      </c>
      <c r="W19" s="631">
        <v>3.16</v>
      </c>
      <c r="X19" s="631">
        <v>3.16</v>
      </c>
      <c r="Y19" s="631">
        <v>3.16</v>
      </c>
      <c r="Z19" s="631">
        <v>3.16</v>
      </c>
      <c r="AA19" s="631">
        <v>3.16</v>
      </c>
      <c r="AB19" s="631">
        <v>3.16</v>
      </c>
      <c r="AC19" s="141" t="s">
        <v>1662</v>
      </c>
      <c r="AD19" s="119" t="s">
        <v>1663</v>
      </c>
      <c r="AE19" s="119" t="s">
        <v>1664</v>
      </c>
      <c r="AF19" s="141"/>
      <c r="AG19" s="637"/>
      <c r="AH19" s="94"/>
      <c r="AI19" s="94"/>
      <c r="AJ19" s="94"/>
      <c r="AK19" s="94"/>
      <c r="AL19" s="94"/>
      <c r="AM19" s="94"/>
      <c r="AN19" s="94"/>
    </row>
    <row r="20" spans="2:40" ht="126" x14ac:dyDescent="0.25">
      <c r="B20" s="126" t="s">
        <v>55</v>
      </c>
      <c r="C20" s="141" t="s">
        <v>56</v>
      </c>
      <c r="D20" s="119" t="s">
        <v>235</v>
      </c>
      <c r="E20" s="141"/>
      <c r="F20" s="119" t="s">
        <v>1672</v>
      </c>
      <c r="G20" s="141"/>
      <c r="H20" s="141" t="s">
        <v>1673</v>
      </c>
      <c r="I20" s="119">
        <v>2</v>
      </c>
      <c r="J20" s="141" t="s">
        <v>59</v>
      </c>
      <c r="K20" s="119" t="s">
        <v>1674</v>
      </c>
      <c r="L20" s="119" t="s">
        <v>89</v>
      </c>
      <c r="M20" s="119" t="s">
        <v>44</v>
      </c>
      <c r="N20" s="119" t="s">
        <v>45</v>
      </c>
      <c r="O20" s="119" t="s">
        <v>46</v>
      </c>
      <c r="P20" s="630">
        <f t="shared" si="1"/>
        <v>20</v>
      </c>
      <c r="Q20" s="631"/>
      <c r="R20" s="631">
        <v>1</v>
      </c>
      <c r="S20" s="631">
        <v>2</v>
      </c>
      <c r="T20" s="631">
        <v>2</v>
      </c>
      <c r="U20" s="631">
        <v>2</v>
      </c>
      <c r="V20" s="631">
        <v>2</v>
      </c>
      <c r="W20" s="631">
        <v>2</v>
      </c>
      <c r="X20" s="631">
        <v>2</v>
      </c>
      <c r="Y20" s="631">
        <v>2</v>
      </c>
      <c r="Z20" s="631">
        <v>2</v>
      </c>
      <c r="AA20" s="631">
        <v>2</v>
      </c>
      <c r="AB20" s="631">
        <v>1</v>
      </c>
      <c r="AC20" s="141" t="s">
        <v>1662</v>
      </c>
      <c r="AD20" s="119" t="s">
        <v>1663</v>
      </c>
      <c r="AE20" s="119" t="s">
        <v>1664</v>
      </c>
      <c r="AF20" s="141"/>
      <c r="AG20" s="637"/>
      <c r="AH20" s="94"/>
      <c r="AI20" s="94"/>
      <c r="AJ20" s="94"/>
      <c r="AK20" s="94"/>
      <c r="AL20" s="94"/>
      <c r="AM20" s="94"/>
      <c r="AN20" s="94"/>
    </row>
    <row r="21" spans="2:40" ht="90" x14ac:dyDescent="0.25">
      <c r="B21" s="126" t="s">
        <v>69</v>
      </c>
      <c r="C21" s="141" t="s">
        <v>75</v>
      </c>
      <c r="D21" s="119" t="s">
        <v>235</v>
      </c>
      <c r="E21" s="141"/>
      <c r="F21" s="119" t="s">
        <v>1675</v>
      </c>
      <c r="G21" s="141"/>
      <c r="H21" s="141" t="s">
        <v>1676</v>
      </c>
      <c r="I21" s="119">
        <v>3</v>
      </c>
      <c r="J21" s="141" t="s">
        <v>59</v>
      </c>
      <c r="K21" s="119" t="s">
        <v>1677</v>
      </c>
      <c r="L21" s="119" t="s">
        <v>89</v>
      </c>
      <c r="M21" s="119" t="s">
        <v>44</v>
      </c>
      <c r="N21" s="119" t="s">
        <v>45</v>
      </c>
      <c r="O21" s="119" t="s">
        <v>46</v>
      </c>
      <c r="P21" s="630">
        <f t="shared" si="1"/>
        <v>200</v>
      </c>
      <c r="Q21" s="631"/>
      <c r="R21" s="631"/>
      <c r="S21" s="631">
        <v>50</v>
      </c>
      <c r="T21" s="631"/>
      <c r="U21" s="631">
        <v>50</v>
      </c>
      <c r="V21" s="631"/>
      <c r="W21" s="631"/>
      <c r="X21" s="631">
        <v>50</v>
      </c>
      <c r="Y21" s="631"/>
      <c r="Z21" s="631"/>
      <c r="AA21" s="631">
        <v>50</v>
      </c>
      <c r="AB21" s="631"/>
      <c r="AC21" s="141" t="s">
        <v>1273</v>
      </c>
      <c r="AD21" s="119" t="s">
        <v>1663</v>
      </c>
      <c r="AE21" s="119" t="s">
        <v>1664</v>
      </c>
      <c r="AF21" s="141"/>
      <c r="AG21" s="637"/>
      <c r="AH21" s="94"/>
      <c r="AI21" s="94"/>
      <c r="AJ21" s="94"/>
      <c r="AK21" s="94"/>
      <c r="AL21" s="94"/>
      <c r="AM21" s="94"/>
      <c r="AN21" s="94"/>
    </row>
    <row r="22" spans="2:40" ht="126" x14ac:dyDescent="0.25">
      <c r="B22" s="126" t="s">
        <v>69</v>
      </c>
      <c r="C22" s="141" t="s">
        <v>75</v>
      </c>
      <c r="D22" s="119" t="s">
        <v>235</v>
      </c>
      <c r="E22" s="141"/>
      <c r="F22" s="119" t="s">
        <v>1678</v>
      </c>
      <c r="G22" s="141"/>
      <c r="H22" s="145" t="s">
        <v>1679</v>
      </c>
      <c r="I22" s="119">
        <v>2</v>
      </c>
      <c r="J22" s="141" t="s">
        <v>59</v>
      </c>
      <c r="K22" s="119" t="s">
        <v>1680</v>
      </c>
      <c r="L22" s="119" t="s">
        <v>247</v>
      </c>
      <c r="M22" s="119" t="s">
        <v>44</v>
      </c>
      <c r="N22" s="119" t="s">
        <v>45</v>
      </c>
      <c r="O22" s="119" t="s">
        <v>46</v>
      </c>
      <c r="P22" s="630">
        <f t="shared" si="1"/>
        <v>5</v>
      </c>
      <c r="Q22" s="631"/>
      <c r="R22" s="631"/>
      <c r="S22" s="631">
        <v>1</v>
      </c>
      <c r="T22" s="631"/>
      <c r="U22" s="631"/>
      <c r="V22" s="631">
        <v>1</v>
      </c>
      <c r="W22" s="631"/>
      <c r="X22" s="631"/>
      <c r="Y22" s="631">
        <v>2</v>
      </c>
      <c r="Z22" s="631"/>
      <c r="AA22" s="631">
        <v>1</v>
      </c>
      <c r="AB22" s="631"/>
      <c r="AC22" s="141" t="s">
        <v>1681</v>
      </c>
      <c r="AD22" s="119" t="s">
        <v>1663</v>
      </c>
      <c r="AE22" s="119" t="s">
        <v>1664</v>
      </c>
      <c r="AF22" s="141"/>
      <c r="AG22" s="637"/>
      <c r="AH22" s="94"/>
      <c r="AI22" s="94"/>
      <c r="AJ22" s="94"/>
      <c r="AK22" s="94"/>
      <c r="AL22" s="94"/>
      <c r="AM22" s="94"/>
      <c r="AN22" s="94"/>
    </row>
    <row r="23" spans="2:40" ht="108" x14ac:dyDescent="0.25">
      <c r="B23" s="126" t="s">
        <v>83</v>
      </c>
      <c r="C23" s="141" t="s">
        <v>113</v>
      </c>
      <c r="D23" s="119" t="s">
        <v>261</v>
      </c>
      <c r="E23" s="141"/>
      <c r="F23" s="129" t="s">
        <v>1682</v>
      </c>
      <c r="G23" s="141"/>
      <c r="H23" s="141" t="s">
        <v>1683</v>
      </c>
      <c r="I23" s="119">
        <v>2</v>
      </c>
      <c r="J23" s="141" t="s">
        <v>59</v>
      </c>
      <c r="K23" s="119" t="s">
        <v>1684</v>
      </c>
      <c r="L23" s="119" t="s">
        <v>89</v>
      </c>
      <c r="M23" s="119" t="s">
        <v>44</v>
      </c>
      <c r="N23" s="119" t="s">
        <v>45</v>
      </c>
      <c r="O23" s="119" t="s">
        <v>46</v>
      </c>
      <c r="P23" s="630">
        <f t="shared" si="1"/>
        <v>6</v>
      </c>
      <c r="Q23" s="631"/>
      <c r="R23" s="631"/>
      <c r="S23" s="631"/>
      <c r="T23" s="631"/>
      <c r="U23" s="631"/>
      <c r="V23" s="631">
        <v>1</v>
      </c>
      <c r="W23" s="631">
        <v>1</v>
      </c>
      <c r="X23" s="631">
        <v>1</v>
      </c>
      <c r="Y23" s="631">
        <v>1</v>
      </c>
      <c r="Z23" s="631">
        <v>1</v>
      </c>
      <c r="AA23" s="631">
        <v>1</v>
      </c>
      <c r="AB23" s="631"/>
      <c r="AC23" s="141" t="s">
        <v>1273</v>
      </c>
      <c r="AD23" s="119" t="s">
        <v>1663</v>
      </c>
      <c r="AE23" s="119" t="s">
        <v>1664</v>
      </c>
      <c r="AF23" s="141"/>
      <c r="AG23" s="637"/>
      <c r="AH23" s="94"/>
      <c r="AI23" s="94"/>
      <c r="AJ23" s="94"/>
      <c r="AK23" s="94"/>
      <c r="AL23" s="94"/>
      <c r="AM23" s="94"/>
      <c r="AN23" s="94"/>
    </row>
    <row r="24" spans="2:40" ht="90" x14ac:dyDescent="0.25">
      <c r="B24" s="126" t="s">
        <v>185</v>
      </c>
      <c r="C24" s="141" t="s">
        <v>1471</v>
      </c>
      <c r="D24" s="119" t="s">
        <v>198</v>
      </c>
      <c r="E24" s="141"/>
      <c r="F24" s="119" t="s">
        <v>1685</v>
      </c>
      <c r="G24" s="141"/>
      <c r="H24" s="141" t="s">
        <v>1686</v>
      </c>
      <c r="I24" s="119">
        <v>1</v>
      </c>
      <c r="J24" s="141" t="s">
        <v>59</v>
      </c>
      <c r="K24" s="119" t="s">
        <v>1687</v>
      </c>
      <c r="L24" s="119" t="s">
        <v>89</v>
      </c>
      <c r="M24" s="119" t="s">
        <v>44</v>
      </c>
      <c r="N24" s="119" t="s">
        <v>45</v>
      </c>
      <c r="O24" s="119" t="s">
        <v>46</v>
      </c>
      <c r="P24" s="630">
        <f t="shared" si="1"/>
        <v>3</v>
      </c>
      <c r="Q24" s="631"/>
      <c r="R24" s="631"/>
      <c r="S24" s="631">
        <v>1</v>
      </c>
      <c r="T24" s="631"/>
      <c r="U24" s="631"/>
      <c r="V24" s="631">
        <v>1</v>
      </c>
      <c r="W24" s="631"/>
      <c r="X24" s="631"/>
      <c r="Y24" s="631"/>
      <c r="Z24" s="631"/>
      <c r="AA24" s="631">
        <v>1</v>
      </c>
      <c r="AB24" s="631"/>
      <c r="AC24" s="141" t="s">
        <v>621</v>
      </c>
      <c r="AD24" s="119" t="s">
        <v>1663</v>
      </c>
      <c r="AE24" s="119" t="s">
        <v>1664</v>
      </c>
      <c r="AF24" s="141"/>
      <c r="AG24" s="637"/>
      <c r="AH24" s="94"/>
      <c r="AI24" s="94"/>
      <c r="AJ24" s="94"/>
      <c r="AK24" s="94"/>
      <c r="AL24" s="94"/>
      <c r="AM24" s="94"/>
      <c r="AN24" s="94"/>
    </row>
    <row r="25" spans="2:40" ht="108" x14ac:dyDescent="0.25">
      <c r="B25" s="126" t="s">
        <v>185</v>
      </c>
      <c r="C25" s="141" t="s">
        <v>186</v>
      </c>
      <c r="D25" s="119" t="s">
        <v>261</v>
      </c>
      <c r="E25" s="141"/>
      <c r="F25" s="119" t="s">
        <v>1688</v>
      </c>
      <c r="G25" s="141"/>
      <c r="H25" s="141" t="s">
        <v>1689</v>
      </c>
      <c r="I25" s="119">
        <v>2</v>
      </c>
      <c r="J25" s="141" t="s">
        <v>250</v>
      </c>
      <c r="K25" s="119" t="s">
        <v>1690</v>
      </c>
      <c r="L25" s="119" t="s">
        <v>89</v>
      </c>
      <c r="M25" s="119" t="s">
        <v>44</v>
      </c>
      <c r="N25" s="119" t="s">
        <v>45</v>
      </c>
      <c r="O25" s="119" t="s">
        <v>46</v>
      </c>
      <c r="P25" s="630">
        <f t="shared" si="1"/>
        <v>3</v>
      </c>
      <c r="Q25" s="631"/>
      <c r="R25" s="631"/>
      <c r="S25" s="631">
        <v>1</v>
      </c>
      <c r="T25" s="631"/>
      <c r="U25" s="631"/>
      <c r="V25" s="631">
        <v>1</v>
      </c>
      <c r="W25" s="631"/>
      <c r="X25" s="631"/>
      <c r="Y25" s="631"/>
      <c r="Z25" s="631"/>
      <c r="AA25" s="631">
        <v>1</v>
      </c>
      <c r="AB25" s="631"/>
      <c r="AC25" s="141" t="s">
        <v>1691</v>
      </c>
      <c r="AD25" s="119" t="s">
        <v>1663</v>
      </c>
      <c r="AE25" s="119" t="s">
        <v>1664</v>
      </c>
      <c r="AF25" s="141"/>
      <c r="AG25" s="637"/>
      <c r="AH25" s="94"/>
      <c r="AI25" s="94"/>
      <c r="AJ25" s="94"/>
      <c r="AK25" s="94"/>
      <c r="AL25" s="94"/>
      <c r="AM25" s="94"/>
      <c r="AN25" s="94"/>
    </row>
    <row r="26" spans="2:40" ht="54" x14ac:dyDescent="0.25">
      <c r="B26" s="126" t="s">
        <v>191</v>
      </c>
      <c r="C26" s="141" t="s">
        <v>192</v>
      </c>
      <c r="D26" s="119" t="s">
        <v>261</v>
      </c>
      <c r="E26" s="141"/>
      <c r="F26" s="119" t="s">
        <v>1692</v>
      </c>
      <c r="G26" s="141"/>
      <c r="H26" s="145" t="s">
        <v>1693</v>
      </c>
      <c r="I26" s="119">
        <v>3</v>
      </c>
      <c r="J26" s="141" t="s">
        <v>321</v>
      </c>
      <c r="K26" s="119" t="s">
        <v>1460</v>
      </c>
      <c r="L26" s="119" t="s">
        <v>89</v>
      </c>
      <c r="M26" s="119" t="s">
        <v>44</v>
      </c>
      <c r="N26" s="119" t="s">
        <v>45</v>
      </c>
      <c r="O26" s="119" t="s">
        <v>46</v>
      </c>
      <c r="P26" s="630">
        <f t="shared" si="1"/>
        <v>3</v>
      </c>
      <c r="Q26" s="631"/>
      <c r="R26" s="631"/>
      <c r="S26" s="631"/>
      <c r="T26" s="631"/>
      <c r="U26" s="631"/>
      <c r="V26" s="631">
        <v>1</v>
      </c>
      <c r="W26" s="631"/>
      <c r="X26" s="631"/>
      <c r="Y26" s="631">
        <v>1</v>
      </c>
      <c r="Z26" s="631"/>
      <c r="AA26" s="631"/>
      <c r="AB26" s="631">
        <v>1</v>
      </c>
      <c r="AC26" s="141" t="s">
        <v>1694</v>
      </c>
      <c r="AD26" s="119" t="s">
        <v>1663</v>
      </c>
      <c r="AE26" s="119" t="s">
        <v>1664</v>
      </c>
      <c r="AF26" s="141"/>
      <c r="AG26" s="637"/>
      <c r="AH26" s="94"/>
      <c r="AI26" s="94"/>
      <c r="AJ26" s="94"/>
      <c r="AK26" s="94"/>
      <c r="AL26" s="94"/>
      <c r="AM26" s="94"/>
      <c r="AN26" s="94"/>
    </row>
    <row r="27" spans="2:40" ht="90" x14ac:dyDescent="0.25">
      <c r="B27" s="126" t="s">
        <v>69</v>
      </c>
      <c r="C27" s="141" t="s">
        <v>75</v>
      </c>
      <c r="D27" s="119" t="s">
        <v>261</v>
      </c>
      <c r="E27" s="141"/>
      <c r="F27" s="119" t="s">
        <v>1695</v>
      </c>
      <c r="G27" s="141"/>
      <c r="H27" s="141" t="s">
        <v>1696</v>
      </c>
      <c r="I27" s="119">
        <v>3</v>
      </c>
      <c r="J27" s="141" t="s">
        <v>59</v>
      </c>
      <c r="K27" s="119" t="s">
        <v>276</v>
      </c>
      <c r="L27" s="129" t="s">
        <v>43</v>
      </c>
      <c r="M27" s="119" t="s">
        <v>44</v>
      </c>
      <c r="N27" s="119" t="s">
        <v>45</v>
      </c>
      <c r="O27" s="119" t="s">
        <v>46</v>
      </c>
      <c r="P27" s="638">
        <f t="shared" si="1"/>
        <v>1</v>
      </c>
      <c r="Q27" s="631"/>
      <c r="R27" s="631"/>
      <c r="S27" s="631"/>
      <c r="T27" s="634">
        <v>1</v>
      </c>
      <c r="U27" s="631"/>
      <c r="V27" s="631"/>
      <c r="W27" s="631"/>
      <c r="X27" s="631"/>
      <c r="Y27" s="631"/>
      <c r="Z27" s="631"/>
      <c r="AA27" s="631"/>
      <c r="AB27" s="631"/>
      <c r="AC27" s="141" t="s">
        <v>409</v>
      </c>
      <c r="AD27" s="119" t="s">
        <v>1663</v>
      </c>
      <c r="AE27" s="119" t="s">
        <v>1664</v>
      </c>
      <c r="AF27" s="145"/>
      <c r="AG27" s="639"/>
      <c r="AH27" s="94"/>
      <c r="AI27" s="94"/>
      <c r="AJ27" s="94"/>
      <c r="AK27" s="94"/>
      <c r="AL27" s="94"/>
      <c r="AM27" s="94"/>
      <c r="AN27" s="94"/>
    </row>
    <row r="28" spans="2:40" ht="90" x14ac:dyDescent="0.25">
      <c r="B28" s="640" t="s">
        <v>36</v>
      </c>
      <c r="C28" s="141" t="s">
        <v>37</v>
      </c>
      <c r="D28" s="119" t="s">
        <v>1697</v>
      </c>
      <c r="E28" s="141"/>
      <c r="F28" s="129" t="s">
        <v>1698</v>
      </c>
      <c r="G28" s="141"/>
      <c r="H28" s="141" t="s">
        <v>1699</v>
      </c>
      <c r="I28" s="119">
        <v>1</v>
      </c>
      <c r="J28" s="141" t="s">
        <v>172</v>
      </c>
      <c r="K28" s="119" t="s">
        <v>1700</v>
      </c>
      <c r="L28" s="119" t="s">
        <v>89</v>
      </c>
      <c r="M28" s="119" t="s">
        <v>44</v>
      </c>
      <c r="N28" s="119" t="s">
        <v>45</v>
      </c>
      <c r="O28" s="119" t="s">
        <v>46</v>
      </c>
      <c r="P28" s="630">
        <f t="shared" si="1"/>
        <v>4200</v>
      </c>
      <c r="Q28" s="631">
        <v>250</v>
      </c>
      <c r="R28" s="631">
        <v>250</v>
      </c>
      <c r="S28" s="631">
        <v>350</v>
      </c>
      <c r="T28" s="631">
        <v>350</v>
      </c>
      <c r="U28" s="631">
        <v>350</v>
      </c>
      <c r="V28" s="631">
        <v>450</v>
      </c>
      <c r="W28" s="631">
        <v>350</v>
      </c>
      <c r="X28" s="631">
        <v>350</v>
      </c>
      <c r="Y28" s="631">
        <v>450</v>
      </c>
      <c r="Z28" s="631">
        <v>350</v>
      </c>
      <c r="AA28" s="631">
        <v>350</v>
      </c>
      <c r="AB28" s="631">
        <v>350</v>
      </c>
      <c r="AC28" s="145" t="s">
        <v>1701</v>
      </c>
      <c r="AD28" s="119" t="s">
        <v>1663</v>
      </c>
      <c r="AE28" s="142" t="s">
        <v>1664</v>
      </c>
      <c r="AF28" s="145"/>
      <c r="AG28" s="639"/>
      <c r="AH28" s="94"/>
      <c r="AI28" s="94"/>
      <c r="AJ28" s="94"/>
      <c r="AK28" s="94"/>
      <c r="AL28" s="94"/>
      <c r="AM28" s="94"/>
      <c r="AN28" s="94"/>
    </row>
    <row r="29" spans="2:40" ht="126" x14ac:dyDescent="0.25">
      <c r="B29" s="640" t="s">
        <v>36</v>
      </c>
      <c r="C29" s="141" t="s">
        <v>1702</v>
      </c>
      <c r="D29" s="119" t="s">
        <v>1697</v>
      </c>
      <c r="E29" s="141"/>
      <c r="F29" s="129" t="s">
        <v>1703</v>
      </c>
      <c r="G29" s="641"/>
      <c r="H29" s="141" t="s">
        <v>1704</v>
      </c>
      <c r="I29" s="119">
        <v>2</v>
      </c>
      <c r="J29" s="141" t="s">
        <v>172</v>
      </c>
      <c r="K29" s="119" t="s">
        <v>1705</v>
      </c>
      <c r="L29" s="119" t="s">
        <v>89</v>
      </c>
      <c r="M29" s="119" t="s">
        <v>44</v>
      </c>
      <c r="N29" s="119" t="s">
        <v>45</v>
      </c>
      <c r="O29" s="119" t="s">
        <v>46</v>
      </c>
      <c r="P29" s="630">
        <f t="shared" si="1"/>
        <v>25</v>
      </c>
      <c r="Q29" s="631">
        <v>0</v>
      </c>
      <c r="R29" s="631">
        <v>0</v>
      </c>
      <c r="S29" s="631">
        <v>1</v>
      </c>
      <c r="T29" s="631">
        <v>2</v>
      </c>
      <c r="U29" s="631">
        <v>3</v>
      </c>
      <c r="V29" s="631">
        <v>3</v>
      </c>
      <c r="W29" s="631">
        <v>3</v>
      </c>
      <c r="X29" s="631">
        <v>3</v>
      </c>
      <c r="Y29" s="631">
        <v>3</v>
      </c>
      <c r="Z29" s="631">
        <v>3</v>
      </c>
      <c r="AA29" s="631">
        <v>3</v>
      </c>
      <c r="AB29" s="631">
        <v>1</v>
      </c>
      <c r="AC29" s="145" t="s">
        <v>1706</v>
      </c>
      <c r="AD29" s="119" t="s">
        <v>1663</v>
      </c>
      <c r="AE29" s="142" t="s">
        <v>1664</v>
      </c>
      <c r="AF29" s="145"/>
      <c r="AG29" s="639"/>
      <c r="AH29" s="94"/>
      <c r="AI29" s="94"/>
      <c r="AJ29" s="94"/>
      <c r="AK29" s="94"/>
      <c r="AL29" s="94"/>
      <c r="AM29" s="94"/>
      <c r="AN29" s="94"/>
    </row>
    <row r="30" spans="2:40" ht="90" x14ac:dyDescent="0.25">
      <c r="B30" s="640" t="s">
        <v>36</v>
      </c>
      <c r="C30" s="141" t="s">
        <v>51</v>
      </c>
      <c r="D30" s="119" t="s">
        <v>198</v>
      </c>
      <c r="E30" s="141"/>
      <c r="F30" s="129" t="s">
        <v>1707</v>
      </c>
      <c r="G30" s="641"/>
      <c r="H30" s="141" t="s">
        <v>1708</v>
      </c>
      <c r="I30" s="119">
        <v>1</v>
      </c>
      <c r="J30" s="141" t="s">
        <v>172</v>
      </c>
      <c r="K30" s="119" t="s">
        <v>1709</v>
      </c>
      <c r="L30" s="119" t="s">
        <v>89</v>
      </c>
      <c r="M30" s="119" t="s">
        <v>44</v>
      </c>
      <c r="N30" s="119" t="s">
        <v>45</v>
      </c>
      <c r="O30" s="119" t="s">
        <v>46</v>
      </c>
      <c r="P30" s="630">
        <f t="shared" si="1"/>
        <v>1400</v>
      </c>
      <c r="Q30" s="631"/>
      <c r="R30" s="631"/>
      <c r="S30" s="631"/>
      <c r="T30" s="631"/>
      <c r="U30" s="631"/>
      <c r="V30" s="631"/>
      <c r="W30" s="631"/>
      <c r="X30" s="631">
        <v>700</v>
      </c>
      <c r="Y30" s="631"/>
      <c r="Z30" s="631"/>
      <c r="AA30" s="631"/>
      <c r="AB30" s="631">
        <v>700</v>
      </c>
      <c r="AC30" s="145" t="s">
        <v>1710</v>
      </c>
      <c r="AD30" s="119" t="s">
        <v>1663</v>
      </c>
      <c r="AE30" s="142" t="s">
        <v>1664</v>
      </c>
      <c r="AF30" s="145"/>
      <c r="AG30" s="639"/>
      <c r="AH30" s="94"/>
      <c r="AI30" s="94"/>
      <c r="AJ30" s="94"/>
      <c r="AK30" s="94"/>
      <c r="AL30" s="94"/>
      <c r="AM30" s="94"/>
      <c r="AN30" s="94"/>
    </row>
    <row r="31" spans="2:40" ht="54" x14ac:dyDescent="0.25">
      <c r="B31" s="640" t="s">
        <v>55</v>
      </c>
      <c r="C31" s="141" t="s">
        <v>56</v>
      </c>
      <c r="D31" s="119" t="s">
        <v>1697</v>
      </c>
      <c r="E31" s="141"/>
      <c r="F31" s="129" t="s">
        <v>1711</v>
      </c>
      <c r="G31" s="641"/>
      <c r="H31" s="141" t="s">
        <v>1712</v>
      </c>
      <c r="I31" s="119">
        <v>2</v>
      </c>
      <c r="J31" s="141" t="s">
        <v>172</v>
      </c>
      <c r="K31" s="119" t="s">
        <v>1713</v>
      </c>
      <c r="L31" s="119" t="s">
        <v>89</v>
      </c>
      <c r="M31" s="119" t="s">
        <v>44</v>
      </c>
      <c r="N31" s="119" t="s">
        <v>45</v>
      </c>
      <c r="O31" s="119" t="s">
        <v>46</v>
      </c>
      <c r="P31" s="630">
        <f t="shared" si="1"/>
        <v>45</v>
      </c>
      <c r="Q31" s="631">
        <v>3</v>
      </c>
      <c r="R31" s="631">
        <v>4</v>
      </c>
      <c r="S31" s="631">
        <v>5</v>
      </c>
      <c r="T31" s="631">
        <v>4</v>
      </c>
      <c r="U31" s="631">
        <v>3</v>
      </c>
      <c r="V31" s="631">
        <v>4</v>
      </c>
      <c r="W31" s="631">
        <v>3</v>
      </c>
      <c r="X31" s="631">
        <v>4</v>
      </c>
      <c r="Y31" s="631">
        <v>4</v>
      </c>
      <c r="Z31" s="631">
        <v>4</v>
      </c>
      <c r="AA31" s="631">
        <v>5</v>
      </c>
      <c r="AB31" s="631">
        <v>2</v>
      </c>
      <c r="AC31" s="145" t="s">
        <v>1714</v>
      </c>
      <c r="AD31" s="119" t="s">
        <v>1663</v>
      </c>
      <c r="AE31" s="142" t="s">
        <v>1664</v>
      </c>
      <c r="AF31" s="145"/>
      <c r="AG31" s="639">
        <v>8944000</v>
      </c>
      <c r="AH31" s="94"/>
      <c r="AI31" s="94"/>
      <c r="AJ31" s="94"/>
      <c r="AK31" s="94"/>
      <c r="AL31" s="94"/>
      <c r="AM31" s="94"/>
      <c r="AN31" s="94"/>
    </row>
    <row r="32" spans="2:40" ht="108" x14ac:dyDescent="0.25">
      <c r="B32" s="640" t="s">
        <v>55</v>
      </c>
      <c r="C32" s="141" t="s">
        <v>61</v>
      </c>
      <c r="D32" s="119" t="s">
        <v>198</v>
      </c>
      <c r="E32" s="141"/>
      <c r="F32" s="129" t="s">
        <v>1715</v>
      </c>
      <c r="G32" s="641"/>
      <c r="H32" s="141" t="s">
        <v>1716</v>
      </c>
      <c r="I32" s="119">
        <v>2</v>
      </c>
      <c r="J32" s="141" t="s">
        <v>59</v>
      </c>
      <c r="K32" s="119" t="s">
        <v>1717</v>
      </c>
      <c r="L32" s="119" t="s">
        <v>89</v>
      </c>
      <c r="M32" s="119" t="s">
        <v>44</v>
      </c>
      <c r="N32" s="119" t="s">
        <v>45</v>
      </c>
      <c r="O32" s="119" t="s">
        <v>46</v>
      </c>
      <c r="P32" s="630">
        <f t="shared" si="1"/>
        <v>60000</v>
      </c>
      <c r="Q32" s="631"/>
      <c r="R32" s="631"/>
      <c r="S32" s="631"/>
      <c r="T32" s="631">
        <v>4000</v>
      </c>
      <c r="U32" s="631">
        <v>8000</v>
      </c>
      <c r="V32" s="631">
        <v>8000</v>
      </c>
      <c r="W32" s="631">
        <v>8000</v>
      </c>
      <c r="X32" s="631">
        <v>8000</v>
      </c>
      <c r="Y32" s="631">
        <v>8000</v>
      </c>
      <c r="Z32" s="631">
        <v>8000</v>
      </c>
      <c r="AA32" s="631">
        <v>8000</v>
      </c>
      <c r="AB32" s="631"/>
      <c r="AC32" s="145" t="s">
        <v>1718</v>
      </c>
      <c r="AD32" s="119" t="s">
        <v>1663</v>
      </c>
      <c r="AE32" s="142" t="s">
        <v>1664</v>
      </c>
      <c r="AF32" s="145"/>
      <c r="AG32" s="639"/>
      <c r="AH32" s="94"/>
      <c r="AI32" s="94"/>
      <c r="AJ32" s="94"/>
      <c r="AK32" s="94"/>
      <c r="AL32" s="94"/>
      <c r="AM32" s="94"/>
      <c r="AN32" s="94"/>
    </row>
    <row r="33" spans="2:33" s="94" customFormat="1" ht="72" x14ac:dyDescent="0.25">
      <c r="B33" s="640" t="s">
        <v>83</v>
      </c>
      <c r="C33" s="141" t="s">
        <v>135</v>
      </c>
      <c r="D33" s="119" t="s">
        <v>278</v>
      </c>
      <c r="E33" s="141" t="s">
        <v>1719</v>
      </c>
      <c r="F33" s="129" t="s">
        <v>1720</v>
      </c>
      <c r="G33" s="641"/>
      <c r="H33" s="141" t="s">
        <v>1721</v>
      </c>
      <c r="I33" s="119">
        <v>3</v>
      </c>
      <c r="J33" s="141" t="s">
        <v>59</v>
      </c>
      <c r="K33" s="119" t="s">
        <v>1722</v>
      </c>
      <c r="L33" s="119" t="s">
        <v>89</v>
      </c>
      <c r="M33" s="119" t="s">
        <v>44</v>
      </c>
      <c r="N33" s="119" t="s">
        <v>45</v>
      </c>
      <c r="O33" s="119" t="s">
        <v>46</v>
      </c>
      <c r="P33" s="630">
        <f t="shared" si="1"/>
        <v>5</v>
      </c>
      <c r="Q33" s="631"/>
      <c r="R33" s="631"/>
      <c r="S33" s="631">
        <v>1</v>
      </c>
      <c r="T33" s="631">
        <v>1</v>
      </c>
      <c r="U33" s="631">
        <v>1</v>
      </c>
      <c r="V33" s="631">
        <v>1</v>
      </c>
      <c r="W33" s="631">
        <v>1</v>
      </c>
      <c r="X33" s="631"/>
      <c r="Y33" s="631"/>
      <c r="Z33" s="631"/>
      <c r="AA33" s="631"/>
      <c r="AB33" s="631"/>
      <c r="AC33" s="145" t="s">
        <v>1723</v>
      </c>
      <c r="AD33" s="119" t="s">
        <v>1663</v>
      </c>
      <c r="AE33" s="142" t="s">
        <v>1664</v>
      </c>
      <c r="AF33" s="145" t="s">
        <v>130</v>
      </c>
      <c r="AG33" s="639">
        <v>6000</v>
      </c>
    </row>
    <row r="34" spans="2:33" s="94" customFormat="1" ht="72" x14ac:dyDescent="0.25">
      <c r="B34" s="640" t="s">
        <v>83</v>
      </c>
      <c r="C34" s="141" t="s">
        <v>135</v>
      </c>
      <c r="D34" s="119" t="s">
        <v>278</v>
      </c>
      <c r="E34" s="141"/>
      <c r="F34" s="129" t="s">
        <v>1724</v>
      </c>
      <c r="G34" s="141"/>
      <c r="H34" s="141" t="s">
        <v>1725</v>
      </c>
      <c r="I34" s="119">
        <v>2</v>
      </c>
      <c r="J34" s="141" t="s">
        <v>59</v>
      </c>
      <c r="K34" s="119" t="s">
        <v>1726</v>
      </c>
      <c r="L34" s="119" t="s">
        <v>89</v>
      </c>
      <c r="M34" s="119" t="s">
        <v>44</v>
      </c>
      <c r="N34" s="119" t="s">
        <v>45</v>
      </c>
      <c r="O34" s="119" t="s">
        <v>46</v>
      </c>
      <c r="P34" s="630">
        <f t="shared" si="1"/>
        <v>216</v>
      </c>
      <c r="Q34" s="631">
        <v>10</v>
      </c>
      <c r="R34" s="631">
        <v>18</v>
      </c>
      <c r="S34" s="631">
        <v>19</v>
      </c>
      <c r="T34" s="631">
        <v>19</v>
      </c>
      <c r="U34" s="631">
        <v>19</v>
      </c>
      <c r="V34" s="631">
        <v>19</v>
      </c>
      <c r="W34" s="631">
        <v>19</v>
      </c>
      <c r="X34" s="631">
        <v>19</v>
      </c>
      <c r="Y34" s="631">
        <v>19</v>
      </c>
      <c r="Z34" s="631">
        <v>19</v>
      </c>
      <c r="AA34" s="631">
        <v>18</v>
      </c>
      <c r="AB34" s="631">
        <v>18</v>
      </c>
      <c r="AC34" s="145" t="s">
        <v>1727</v>
      </c>
      <c r="AD34" s="119" t="s">
        <v>1663</v>
      </c>
      <c r="AE34" s="142" t="s">
        <v>1664</v>
      </c>
      <c r="AF34" s="145"/>
      <c r="AG34" s="639">
        <v>300000</v>
      </c>
    </row>
    <row r="35" spans="2:33" ht="36" x14ac:dyDescent="0.3">
      <c r="B35" s="640" t="s">
        <v>83</v>
      </c>
      <c r="C35" s="141" t="s">
        <v>135</v>
      </c>
      <c r="D35" s="119" t="s">
        <v>278</v>
      </c>
      <c r="E35" s="141"/>
      <c r="F35" s="321" t="s">
        <v>459</v>
      </c>
      <c r="G35" s="141" t="s">
        <v>460</v>
      </c>
      <c r="H35" s="141" t="s">
        <v>461</v>
      </c>
      <c r="I35" s="119">
        <v>1</v>
      </c>
      <c r="J35" s="141" t="s">
        <v>59</v>
      </c>
      <c r="K35" s="119" t="s">
        <v>462</v>
      </c>
      <c r="L35" s="119" t="s">
        <v>43</v>
      </c>
      <c r="M35" s="119" t="s">
        <v>44</v>
      </c>
      <c r="N35" s="119" t="s">
        <v>45</v>
      </c>
      <c r="O35" s="119" t="s">
        <v>46</v>
      </c>
      <c r="P35" s="638">
        <v>1</v>
      </c>
      <c r="Q35" s="631"/>
      <c r="R35" s="631"/>
      <c r="S35" s="631"/>
      <c r="T35" s="631"/>
      <c r="U35" s="631"/>
      <c r="V35" s="631"/>
      <c r="W35" s="631"/>
      <c r="X35" s="631"/>
      <c r="Y35" s="631"/>
      <c r="Z35" s="631"/>
      <c r="AA35" s="631"/>
      <c r="AB35" s="631"/>
      <c r="AC35" s="145" t="s">
        <v>255</v>
      </c>
      <c r="AD35" s="119" t="s">
        <v>1663</v>
      </c>
      <c r="AE35" s="142" t="s">
        <v>1664</v>
      </c>
      <c r="AF35" s="145"/>
      <c r="AG35" s="639">
        <v>6000</v>
      </c>
    </row>
    <row r="36" spans="2:33" ht="90" x14ac:dyDescent="0.3">
      <c r="B36" s="640" t="s">
        <v>83</v>
      </c>
      <c r="C36" s="141" t="s">
        <v>135</v>
      </c>
      <c r="D36" s="119" t="s">
        <v>278</v>
      </c>
      <c r="E36" s="168"/>
      <c r="F36" s="319"/>
      <c r="G36" s="141" t="s">
        <v>464</v>
      </c>
      <c r="H36" s="141" t="s">
        <v>465</v>
      </c>
      <c r="I36" s="119">
        <v>3</v>
      </c>
      <c r="J36" s="141" t="s">
        <v>59</v>
      </c>
      <c r="K36" s="119" t="s">
        <v>462</v>
      </c>
      <c r="L36" s="119" t="s">
        <v>43</v>
      </c>
      <c r="M36" s="119" t="s">
        <v>44</v>
      </c>
      <c r="N36" s="119" t="s">
        <v>45</v>
      </c>
      <c r="O36" s="119" t="s">
        <v>46</v>
      </c>
      <c r="P36" s="638">
        <v>1</v>
      </c>
      <c r="Q36" s="166"/>
      <c r="R36" s="166"/>
      <c r="S36" s="166"/>
      <c r="T36" s="166"/>
      <c r="U36" s="166"/>
      <c r="V36" s="166"/>
      <c r="W36" s="166"/>
      <c r="X36" s="166"/>
      <c r="Y36" s="166"/>
      <c r="Z36" s="166"/>
      <c r="AA36" s="166"/>
      <c r="AB36" s="166"/>
      <c r="AC36" s="145" t="s">
        <v>1627</v>
      </c>
      <c r="AD36" s="119" t="s">
        <v>1663</v>
      </c>
      <c r="AE36" s="142" t="s">
        <v>1664</v>
      </c>
      <c r="AF36" s="168"/>
      <c r="AG36" s="642"/>
    </row>
    <row r="37" spans="2:33" ht="36" x14ac:dyDescent="0.3">
      <c r="B37" s="640" t="s">
        <v>83</v>
      </c>
      <c r="C37" s="141" t="s">
        <v>135</v>
      </c>
      <c r="D37" s="119" t="s">
        <v>278</v>
      </c>
      <c r="E37" s="168"/>
      <c r="F37" s="320"/>
      <c r="G37" s="141" t="s">
        <v>467</v>
      </c>
      <c r="H37" s="141" t="s">
        <v>468</v>
      </c>
      <c r="I37" s="119">
        <v>2</v>
      </c>
      <c r="J37" s="141" t="s">
        <v>59</v>
      </c>
      <c r="K37" s="119" t="s">
        <v>462</v>
      </c>
      <c r="L37" s="119" t="s">
        <v>43</v>
      </c>
      <c r="M37" s="119" t="s">
        <v>44</v>
      </c>
      <c r="N37" s="119" t="s">
        <v>45</v>
      </c>
      <c r="O37" s="119" t="s">
        <v>46</v>
      </c>
      <c r="P37" s="638">
        <v>1</v>
      </c>
      <c r="Q37" s="166"/>
      <c r="R37" s="166"/>
      <c r="S37" s="166"/>
      <c r="T37" s="166"/>
      <c r="U37" s="166"/>
      <c r="V37" s="166"/>
      <c r="W37" s="166"/>
      <c r="X37" s="166"/>
      <c r="Y37" s="166"/>
      <c r="Z37" s="166"/>
      <c r="AA37" s="166"/>
      <c r="AB37" s="166"/>
      <c r="AC37" s="145" t="s">
        <v>255</v>
      </c>
      <c r="AD37" s="119" t="s">
        <v>1663</v>
      </c>
      <c r="AE37" s="142" t="s">
        <v>1664</v>
      </c>
      <c r="AF37" s="168"/>
      <c r="AG37" s="642"/>
    </row>
  </sheetData>
  <autoFilter ref="B6:AG7">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21">
    <mergeCell ref="AF6:AF7"/>
    <mergeCell ref="AG6:AG7"/>
    <mergeCell ref="F35:F37"/>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dataValidations count="1">
    <dataValidation type="list" allowBlank="1" showInputMessage="1" showErrorMessage="1" sqref="J9:J12 N9:N12 L9:L12">
      <formula1>#REF!</formula1>
    </dataValidation>
  </dataValidation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'C:\EDN 20180526\Informes Comerciales\Plan Estrategico Operativo Anual\Plan DC 2021\Recibido de Gerencias\Negocios\[Plan Operativo Anual 2021 v2.xlsx]Hoja1'!#REF!</xm:f>
          </x14:formula1>
          <xm:sqref>AF28:AF35</xm:sqref>
        </x14:dataValidation>
        <x14:dataValidation type="list" allowBlank="1" showInputMessage="1" showErrorMessage="1">
          <x14:formula1>
            <xm:f>'C:\EDN 20180526\Informes Comerciales\Plan Estrategico Operativo Anual\Plan DC 2021\Recibido de Gerencias\Grandes Suministros\[Plan Operativo Anual 2021 - DRP GGS.XLSX]Hoja1'!#REF!</xm:f>
          </x14:formula1>
          <xm:sqref>AF9:AF12</xm:sqref>
        </x14:dataValidation>
        <x14:dataValidation type="list" allowBlank="1" showInputMessage="1" showErrorMessage="1">
          <x14:formula1>
            <xm:f>'\\ENSQBO\Planificacion y Control de Gestion (500GB)\Users\fahiraldo\Documents\1-Indicadores Perdida\09-POA\2019\POA\[POA GS 2019.xlsx]Hoja1'!#REF!</xm:f>
          </x14:formula1>
          <xm:sqref>M9 M11 O11 O9</xm:sqref>
        </x14:dataValidation>
        <x14:dataValidation type="list" allowBlank="1" showInputMessage="1" showErrorMessage="1">
          <x14:formula1>
            <xm:f>'C:\Users\ERRodriguezA\Desktop\Plan 2020\Grandes Suministros\[B. Planilla Plan Operativo Anual 2020 - GS.XLSX]Hoja1'!#REF!</xm:f>
          </x14:formula1>
          <xm:sqref>I8:J8 I13:J14 L8:O8 AF8 L13:O14 AF13:AF14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80"/>
  <sheetViews>
    <sheetView showGridLines="0" zoomScale="50" zoomScaleNormal="50" zoomScaleSheetLayoutView="50" workbookViewId="0">
      <pane xSplit="3" ySplit="7" topLeftCell="D8" activePane="bottomRight" state="frozen"/>
      <selection pane="topRight" activeCell="D1" sqref="D1"/>
      <selection pane="bottomLeft" activeCell="A11" sqref="A11"/>
      <selection pane="bottomRight" activeCell="F10" sqref="F10:F11"/>
    </sheetView>
  </sheetViews>
  <sheetFormatPr baseColWidth="10" defaultColWidth="11.42578125" defaultRowHeight="16.5" x14ac:dyDescent="0.3"/>
  <cols>
    <col min="1" max="1" width="13.85546875" style="94" customWidth="1"/>
    <col min="2" max="2" width="42.5703125" style="94" customWidth="1"/>
    <col min="3" max="3" width="54.5703125" style="94" customWidth="1"/>
    <col min="4" max="4" width="85.28515625" style="94" bestFit="1" customWidth="1"/>
    <col min="5" max="5" width="40" style="94" customWidth="1"/>
    <col min="6" max="6" width="39.28515625" style="94" customWidth="1"/>
    <col min="7" max="7" width="35.85546875" style="94" customWidth="1"/>
    <col min="8" max="8" width="53" style="94" customWidth="1"/>
    <col min="9" max="9" width="20.42578125" style="95" customWidth="1"/>
    <col min="10" max="10" width="39.85546875" style="94" customWidth="1"/>
    <col min="11" max="11" width="50.140625" style="94" customWidth="1"/>
    <col min="12" max="14" width="29" style="94" customWidth="1"/>
    <col min="15" max="15" width="25" style="94" customWidth="1"/>
    <col min="16" max="16" width="22.7109375" style="94" bestFit="1" customWidth="1"/>
    <col min="17" max="17" width="22.85546875" style="94" customWidth="1"/>
    <col min="18" max="18" width="21.42578125" style="94" customWidth="1"/>
    <col min="19" max="19" width="21.5703125" style="94" customWidth="1"/>
    <col min="20" max="20" width="21.28515625" style="94" customWidth="1"/>
    <col min="21" max="21" width="20.28515625" style="94" customWidth="1"/>
    <col min="22" max="22" width="19.85546875" style="94" customWidth="1"/>
    <col min="23" max="23" width="19.140625" style="94" customWidth="1"/>
    <col min="24" max="24" width="19.5703125" style="94" customWidth="1"/>
    <col min="25" max="25" width="20" style="94" customWidth="1"/>
    <col min="26" max="26" width="22.42578125" style="94" customWidth="1"/>
    <col min="27" max="27" width="21.28515625" style="94" customWidth="1"/>
    <col min="28" max="28" width="20.7109375" style="94" customWidth="1"/>
    <col min="29" max="29" width="27.28515625" style="94" customWidth="1"/>
    <col min="30" max="30" width="25.140625" style="94" customWidth="1"/>
    <col min="31" max="32" width="28.5703125" style="94" customWidth="1"/>
    <col min="33" max="33" width="22.7109375" style="98" customWidth="1"/>
    <col min="34" max="40" width="11.42578125" style="98"/>
    <col min="41" max="41" width="5" style="94" customWidth="1"/>
    <col min="42" max="16384" width="11.42578125" style="94"/>
  </cols>
  <sheetData>
    <row r="1" spans="1:40" ht="26.25" customHeight="1" x14ac:dyDescent="0.3"/>
    <row r="2" spans="1:40" ht="45.75" x14ac:dyDescent="0.3">
      <c r="C2" s="399" t="s">
        <v>0</v>
      </c>
      <c r="D2" s="227"/>
      <c r="E2" s="100"/>
      <c r="F2" s="100"/>
      <c r="G2" s="100"/>
      <c r="H2" s="100"/>
      <c r="I2" s="101"/>
      <c r="J2" s="100"/>
      <c r="K2" s="100"/>
      <c r="L2" s="100"/>
      <c r="M2" s="100"/>
      <c r="N2" s="100"/>
      <c r="O2" s="100"/>
      <c r="P2" s="100"/>
      <c r="Q2" s="100"/>
      <c r="R2" s="100"/>
      <c r="S2" s="100"/>
      <c r="T2" s="100"/>
      <c r="U2" s="100"/>
      <c r="V2" s="100"/>
      <c r="W2" s="100"/>
      <c r="X2" s="100"/>
      <c r="Y2" s="100"/>
      <c r="Z2" s="100"/>
      <c r="AA2" s="100"/>
      <c r="AB2" s="100"/>
      <c r="AC2" s="100"/>
      <c r="AD2" s="100"/>
    </row>
    <row r="3" spans="1:40" ht="24" customHeight="1" x14ac:dyDescent="0.3">
      <c r="C3" s="275" t="s">
        <v>1728</v>
      </c>
      <c r="D3" s="229"/>
      <c r="E3" s="105"/>
    </row>
    <row r="6" spans="1:40" s="527" customFormat="1" ht="29.25" customHeight="1" x14ac:dyDescent="0.35">
      <c r="B6" s="173" t="s">
        <v>2</v>
      </c>
      <c r="C6" s="174"/>
      <c r="D6" s="109" t="s">
        <v>3</v>
      </c>
      <c r="E6" s="109" t="s">
        <v>4</v>
      </c>
      <c r="F6" s="109" t="s">
        <v>5</v>
      </c>
      <c r="G6" s="110" t="s">
        <v>6</v>
      </c>
      <c r="H6" s="109" t="s">
        <v>7</v>
      </c>
      <c r="I6" s="110" t="s">
        <v>8</v>
      </c>
      <c r="J6" s="110" t="s">
        <v>9</v>
      </c>
      <c r="K6" s="109" t="s">
        <v>10</v>
      </c>
      <c r="L6" s="109" t="s">
        <v>11</v>
      </c>
      <c r="M6" s="110" t="s">
        <v>12</v>
      </c>
      <c r="N6" s="110" t="s">
        <v>13</v>
      </c>
      <c r="O6" s="110" t="s">
        <v>14</v>
      </c>
      <c r="P6" s="109" t="s">
        <v>15</v>
      </c>
      <c r="Q6" s="109" t="s">
        <v>16</v>
      </c>
      <c r="R6" s="109"/>
      <c r="S6" s="109"/>
      <c r="T6" s="109"/>
      <c r="U6" s="109"/>
      <c r="V6" s="109"/>
      <c r="W6" s="109"/>
      <c r="X6" s="109"/>
      <c r="Y6" s="109"/>
      <c r="Z6" s="109"/>
      <c r="AA6" s="109"/>
      <c r="AB6" s="109"/>
      <c r="AC6" s="109" t="s">
        <v>17</v>
      </c>
      <c r="AD6" s="109" t="s">
        <v>18</v>
      </c>
      <c r="AE6" s="109" t="s">
        <v>19</v>
      </c>
      <c r="AF6" s="110" t="s">
        <v>20</v>
      </c>
      <c r="AG6" s="643" t="s">
        <v>21</v>
      </c>
      <c r="AH6" s="644"/>
      <c r="AI6" s="644"/>
      <c r="AJ6" s="644"/>
      <c r="AK6" s="644"/>
      <c r="AL6" s="644"/>
      <c r="AM6" s="644"/>
      <c r="AN6" s="644"/>
    </row>
    <row r="7" spans="1:40" s="527" customFormat="1" ht="47.25" customHeight="1" thickBot="1" x14ac:dyDescent="0.4">
      <c r="A7" s="528"/>
      <c r="B7" s="403" t="s">
        <v>22</v>
      </c>
      <c r="C7" s="177" t="s">
        <v>23</v>
      </c>
      <c r="D7" s="231"/>
      <c r="E7" s="231"/>
      <c r="F7" s="231"/>
      <c r="G7" s="178"/>
      <c r="H7" s="231"/>
      <c r="I7" s="178"/>
      <c r="J7" s="178"/>
      <c r="K7" s="231"/>
      <c r="L7" s="231"/>
      <c r="M7" s="178"/>
      <c r="N7" s="178"/>
      <c r="O7" s="178"/>
      <c r="P7" s="231"/>
      <c r="Q7" s="177" t="s">
        <v>24</v>
      </c>
      <c r="R7" s="177" t="s">
        <v>25</v>
      </c>
      <c r="S7" s="177" t="s">
        <v>26</v>
      </c>
      <c r="T7" s="177" t="s">
        <v>27</v>
      </c>
      <c r="U7" s="177" t="s">
        <v>28</v>
      </c>
      <c r="V7" s="177" t="s">
        <v>29</v>
      </c>
      <c r="W7" s="177" t="s">
        <v>30</v>
      </c>
      <c r="X7" s="177" t="s">
        <v>31</v>
      </c>
      <c r="Y7" s="177" t="s">
        <v>32</v>
      </c>
      <c r="Z7" s="177" t="s">
        <v>33</v>
      </c>
      <c r="AA7" s="177" t="s">
        <v>34</v>
      </c>
      <c r="AB7" s="177" t="s">
        <v>35</v>
      </c>
      <c r="AC7" s="231"/>
      <c r="AD7" s="231"/>
      <c r="AE7" s="231"/>
      <c r="AF7" s="178"/>
      <c r="AG7" s="645"/>
      <c r="AH7" s="644"/>
      <c r="AI7" s="644"/>
      <c r="AJ7" s="644"/>
      <c r="AK7" s="644"/>
      <c r="AL7" s="644"/>
      <c r="AM7" s="644"/>
      <c r="AN7" s="644"/>
    </row>
    <row r="8" spans="1:40" ht="110.25" customHeight="1" thickTop="1" x14ac:dyDescent="0.25">
      <c r="B8" s="646" t="s">
        <v>83</v>
      </c>
      <c r="C8" s="249" t="s">
        <v>119</v>
      </c>
      <c r="D8" s="454" t="s">
        <v>1729</v>
      </c>
      <c r="E8" s="234"/>
      <c r="F8" s="119" t="s">
        <v>1730</v>
      </c>
      <c r="G8" s="236"/>
      <c r="H8" s="141" t="s">
        <v>1731</v>
      </c>
      <c r="I8" s="238">
        <v>2</v>
      </c>
      <c r="J8" s="239" t="s">
        <v>59</v>
      </c>
      <c r="K8" s="240" t="s">
        <v>1732</v>
      </c>
      <c r="L8" s="238" t="s">
        <v>89</v>
      </c>
      <c r="M8" s="238" t="s">
        <v>44</v>
      </c>
      <c r="N8" s="238" t="s">
        <v>45</v>
      </c>
      <c r="O8" s="238" t="s">
        <v>46</v>
      </c>
      <c r="P8" s="647">
        <f>SUM(Q8:AB8)</f>
        <v>84</v>
      </c>
      <c r="Q8" s="243">
        <v>7</v>
      </c>
      <c r="R8" s="243">
        <v>7</v>
      </c>
      <c r="S8" s="243">
        <v>7</v>
      </c>
      <c r="T8" s="243">
        <v>7</v>
      </c>
      <c r="U8" s="243">
        <v>7</v>
      </c>
      <c r="V8" s="243">
        <v>7</v>
      </c>
      <c r="W8" s="243">
        <v>7</v>
      </c>
      <c r="X8" s="243">
        <v>7</v>
      </c>
      <c r="Y8" s="243">
        <v>7</v>
      </c>
      <c r="Z8" s="248">
        <v>7</v>
      </c>
      <c r="AA8" s="248">
        <v>7</v>
      </c>
      <c r="AB8" s="248">
        <v>7</v>
      </c>
      <c r="AC8" s="360" t="s">
        <v>409</v>
      </c>
      <c r="AD8" s="360" t="s">
        <v>1733</v>
      </c>
      <c r="AE8" s="360" t="s">
        <v>1734</v>
      </c>
      <c r="AF8" s="245"/>
      <c r="AG8" s="236"/>
      <c r="AH8" s="94"/>
      <c r="AI8" s="94"/>
      <c r="AJ8" s="94"/>
      <c r="AK8" s="94"/>
      <c r="AL8" s="94"/>
      <c r="AM8" s="94"/>
      <c r="AN8" s="94"/>
    </row>
    <row r="9" spans="1:40" ht="82.5" customHeight="1" x14ac:dyDescent="0.25">
      <c r="B9" s="646" t="s">
        <v>83</v>
      </c>
      <c r="C9" s="249" t="s">
        <v>119</v>
      </c>
      <c r="D9" s="454" t="s">
        <v>1735</v>
      </c>
      <c r="E9" s="234"/>
      <c r="F9" s="119" t="s">
        <v>1736</v>
      </c>
      <c r="G9" s="236"/>
      <c r="H9" s="141" t="s">
        <v>1737</v>
      </c>
      <c r="I9" s="238">
        <v>2</v>
      </c>
      <c r="J9" s="239" t="s">
        <v>59</v>
      </c>
      <c r="K9" s="240" t="s">
        <v>1738</v>
      </c>
      <c r="L9" s="648" t="s">
        <v>43</v>
      </c>
      <c r="M9" s="648" t="s">
        <v>44</v>
      </c>
      <c r="N9" s="238" t="s">
        <v>214</v>
      </c>
      <c r="O9" s="238" t="s">
        <v>46</v>
      </c>
      <c r="P9" s="649">
        <f>+AVERAGE(Q9:AB9)</f>
        <v>0.94999999999999984</v>
      </c>
      <c r="Q9" s="387">
        <v>0.95</v>
      </c>
      <c r="R9" s="387">
        <v>0.95</v>
      </c>
      <c r="S9" s="387">
        <v>0.95</v>
      </c>
      <c r="T9" s="387">
        <v>0.95</v>
      </c>
      <c r="U9" s="387">
        <v>0.95</v>
      </c>
      <c r="V9" s="387">
        <v>0.95</v>
      </c>
      <c r="W9" s="387">
        <v>0.95</v>
      </c>
      <c r="X9" s="387">
        <v>0.95</v>
      </c>
      <c r="Y9" s="387">
        <v>0.95</v>
      </c>
      <c r="Z9" s="304">
        <v>0.95</v>
      </c>
      <c r="AA9" s="304">
        <v>0.95</v>
      </c>
      <c r="AB9" s="304">
        <v>0.95</v>
      </c>
      <c r="AC9" s="360" t="s">
        <v>1105</v>
      </c>
      <c r="AD9" s="360" t="s">
        <v>1733</v>
      </c>
      <c r="AE9" s="360" t="s">
        <v>1734</v>
      </c>
      <c r="AF9" s="245"/>
      <c r="AG9" s="236"/>
      <c r="AH9" s="94"/>
      <c r="AI9" s="94"/>
      <c r="AJ9" s="94"/>
      <c r="AK9" s="94"/>
      <c r="AL9" s="94"/>
      <c r="AM9" s="94"/>
      <c r="AN9" s="94"/>
    </row>
    <row r="10" spans="1:40" ht="108" x14ac:dyDescent="0.25">
      <c r="B10" s="646" t="s">
        <v>83</v>
      </c>
      <c r="C10" s="249" t="s">
        <v>119</v>
      </c>
      <c r="D10" s="650" t="s">
        <v>1739</v>
      </c>
      <c r="E10" s="234"/>
      <c r="F10" s="425" t="s">
        <v>1740</v>
      </c>
      <c r="G10" s="240" t="s">
        <v>1741</v>
      </c>
      <c r="H10" s="616" t="s">
        <v>1742</v>
      </c>
      <c r="I10" s="238">
        <v>1</v>
      </c>
      <c r="J10" s="239" t="s">
        <v>125</v>
      </c>
      <c r="K10" s="240" t="s">
        <v>1743</v>
      </c>
      <c r="L10" s="238" t="s">
        <v>89</v>
      </c>
      <c r="M10" s="238" t="s">
        <v>44</v>
      </c>
      <c r="N10" s="238" t="s">
        <v>45</v>
      </c>
      <c r="O10" s="238" t="s">
        <v>46</v>
      </c>
      <c r="P10" s="647">
        <f>SUM(Q10:AB10)</f>
        <v>1</v>
      </c>
      <c r="Q10" s="243">
        <v>1</v>
      </c>
      <c r="R10" s="243"/>
      <c r="S10" s="243"/>
      <c r="T10" s="243"/>
      <c r="U10" s="243"/>
      <c r="V10" s="243"/>
      <c r="W10" s="243"/>
      <c r="X10" s="243"/>
      <c r="Y10" s="243"/>
      <c r="Z10" s="248"/>
      <c r="AA10" s="248"/>
      <c r="AB10" s="248"/>
      <c r="AC10" s="360" t="s">
        <v>1744</v>
      </c>
      <c r="AD10" s="360" t="s">
        <v>1733</v>
      </c>
      <c r="AE10" s="360" t="s">
        <v>1734</v>
      </c>
      <c r="AF10" s="245"/>
      <c r="AG10" s="236"/>
      <c r="AH10" s="94"/>
      <c r="AI10" s="94"/>
      <c r="AJ10" s="94"/>
      <c r="AK10" s="94"/>
      <c r="AL10" s="94"/>
      <c r="AM10" s="94"/>
      <c r="AN10" s="94"/>
    </row>
    <row r="11" spans="1:40" ht="108" x14ac:dyDescent="0.25">
      <c r="B11" s="646" t="s">
        <v>83</v>
      </c>
      <c r="C11" s="249" t="s">
        <v>119</v>
      </c>
      <c r="D11" s="651"/>
      <c r="E11" s="234"/>
      <c r="F11" s="428"/>
      <c r="G11" s="240" t="s">
        <v>1745</v>
      </c>
      <c r="H11" s="618"/>
      <c r="I11" s="238">
        <v>1</v>
      </c>
      <c r="J11" s="239" t="s">
        <v>125</v>
      </c>
      <c r="K11" s="240" t="s">
        <v>1746</v>
      </c>
      <c r="L11" s="238" t="s">
        <v>89</v>
      </c>
      <c r="M11" s="238" t="s">
        <v>44</v>
      </c>
      <c r="N11" s="238" t="s">
        <v>214</v>
      </c>
      <c r="O11" s="238" t="s">
        <v>46</v>
      </c>
      <c r="P11" s="647">
        <f>+AVERAGE(Q11:AB11)</f>
        <v>1</v>
      </c>
      <c r="Q11" s="243">
        <v>1</v>
      </c>
      <c r="R11" s="243">
        <v>1</v>
      </c>
      <c r="S11" s="243">
        <v>1</v>
      </c>
      <c r="T11" s="243">
        <v>1</v>
      </c>
      <c r="U11" s="243">
        <v>1</v>
      </c>
      <c r="V11" s="243">
        <v>1</v>
      </c>
      <c r="W11" s="243">
        <v>1</v>
      </c>
      <c r="X11" s="243">
        <v>1</v>
      </c>
      <c r="Y11" s="243">
        <v>1</v>
      </c>
      <c r="Z11" s="248">
        <v>1</v>
      </c>
      <c r="AA11" s="248">
        <v>1</v>
      </c>
      <c r="AB11" s="248">
        <v>1</v>
      </c>
      <c r="AC11" s="360" t="s">
        <v>1744</v>
      </c>
      <c r="AD11" s="360" t="s">
        <v>1733</v>
      </c>
      <c r="AE11" s="360" t="s">
        <v>1734</v>
      </c>
      <c r="AF11" s="245"/>
      <c r="AG11" s="236"/>
      <c r="AH11" s="94"/>
      <c r="AI11" s="94"/>
      <c r="AJ11" s="94"/>
      <c r="AK11" s="94"/>
      <c r="AL11" s="94"/>
      <c r="AM11" s="94"/>
      <c r="AN11" s="94"/>
    </row>
    <row r="12" spans="1:40" ht="108" x14ac:dyDescent="0.25">
      <c r="B12" s="646" t="s">
        <v>83</v>
      </c>
      <c r="C12" s="249" t="s">
        <v>119</v>
      </c>
      <c r="D12" s="651"/>
      <c r="E12" s="234"/>
      <c r="F12" s="425" t="s">
        <v>1747</v>
      </c>
      <c r="G12" s="240" t="s">
        <v>1748</v>
      </c>
      <c r="H12" s="616" t="s">
        <v>1749</v>
      </c>
      <c r="I12" s="238">
        <v>1</v>
      </c>
      <c r="J12" s="239" t="s">
        <v>125</v>
      </c>
      <c r="K12" s="240" t="s">
        <v>1743</v>
      </c>
      <c r="L12" s="238" t="s">
        <v>89</v>
      </c>
      <c r="M12" s="238" t="s">
        <v>44</v>
      </c>
      <c r="N12" s="238" t="s">
        <v>45</v>
      </c>
      <c r="O12" s="238" t="s">
        <v>46</v>
      </c>
      <c r="P12" s="647">
        <f>SUM(Q12:AB12)</f>
        <v>1</v>
      </c>
      <c r="Q12" s="243">
        <v>1</v>
      </c>
      <c r="R12" s="243"/>
      <c r="S12" s="243"/>
      <c r="T12" s="243"/>
      <c r="U12" s="243"/>
      <c r="V12" s="243"/>
      <c r="W12" s="243"/>
      <c r="X12" s="243"/>
      <c r="Y12" s="243"/>
      <c r="Z12" s="248"/>
      <c r="AA12" s="248"/>
      <c r="AB12" s="248"/>
      <c r="AC12" s="360" t="s">
        <v>1744</v>
      </c>
      <c r="AD12" s="360" t="s">
        <v>1733</v>
      </c>
      <c r="AE12" s="360" t="s">
        <v>1734</v>
      </c>
      <c r="AF12" s="245"/>
      <c r="AG12" s="236"/>
      <c r="AH12" s="94"/>
      <c r="AI12" s="94"/>
      <c r="AJ12" s="94"/>
      <c r="AK12" s="94"/>
      <c r="AL12" s="94"/>
      <c r="AM12" s="94"/>
      <c r="AN12" s="94"/>
    </row>
    <row r="13" spans="1:40" ht="108" x14ac:dyDescent="0.25">
      <c r="B13" s="646" t="s">
        <v>83</v>
      </c>
      <c r="C13" s="249" t="s">
        <v>119</v>
      </c>
      <c r="D13" s="652"/>
      <c r="E13" s="234"/>
      <c r="F13" s="428"/>
      <c r="G13" s="240" t="s">
        <v>1750</v>
      </c>
      <c r="H13" s="618"/>
      <c r="I13" s="238">
        <v>1</v>
      </c>
      <c r="J13" s="239" t="s">
        <v>125</v>
      </c>
      <c r="K13" s="240" t="s">
        <v>1746</v>
      </c>
      <c r="L13" s="238" t="s">
        <v>89</v>
      </c>
      <c r="M13" s="238" t="s">
        <v>44</v>
      </c>
      <c r="N13" s="238" t="s">
        <v>214</v>
      </c>
      <c r="O13" s="238" t="s">
        <v>46</v>
      </c>
      <c r="P13" s="647">
        <f>+AVERAGE(Q13:AB13)</f>
        <v>1</v>
      </c>
      <c r="Q13" s="243">
        <v>1</v>
      </c>
      <c r="R13" s="243">
        <v>1</v>
      </c>
      <c r="S13" s="243">
        <v>1</v>
      </c>
      <c r="T13" s="243">
        <v>1</v>
      </c>
      <c r="U13" s="243">
        <v>1</v>
      </c>
      <c r="V13" s="243">
        <v>1</v>
      </c>
      <c r="W13" s="243">
        <v>1</v>
      </c>
      <c r="X13" s="243">
        <v>1</v>
      </c>
      <c r="Y13" s="243">
        <v>1</v>
      </c>
      <c r="Z13" s="248">
        <v>1</v>
      </c>
      <c r="AA13" s="248">
        <v>1</v>
      </c>
      <c r="AB13" s="248">
        <v>1</v>
      </c>
      <c r="AC13" s="360" t="s">
        <v>1744</v>
      </c>
      <c r="AD13" s="360" t="s">
        <v>1733</v>
      </c>
      <c r="AE13" s="360" t="s">
        <v>1734</v>
      </c>
      <c r="AF13" s="245"/>
      <c r="AG13" s="236"/>
      <c r="AH13" s="94"/>
      <c r="AI13" s="94"/>
      <c r="AJ13" s="94"/>
      <c r="AK13" s="94"/>
      <c r="AL13" s="94"/>
      <c r="AM13" s="94"/>
      <c r="AN13" s="94"/>
    </row>
    <row r="14" spans="1:40" ht="72" x14ac:dyDescent="0.25">
      <c r="B14" s="646" t="s">
        <v>83</v>
      </c>
      <c r="C14" s="249" t="s">
        <v>119</v>
      </c>
      <c r="D14" s="454" t="s">
        <v>1751</v>
      </c>
      <c r="E14" s="234"/>
      <c r="F14" s="425" t="s">
        <v>1752</v>
      </c>
      <c r="G14" s="240" t="s">
        <v>1753</v>
      </c>
      <c r="H14" s="141" t="s">
        <v>1754</v>
      </c>
      <c r="I14" s="238">
        <v>2</v>
      </c>
      <c r="J14" s="297" t="s">
        <v>182</v>
      </c>
      <c r="K14" s="240" t="s">
        <v>1755</v>
      </c>
      <c r="L14" s="238" t="s">
        <v>247</v>
      </c>
      <c r="M14" s="238" t="s">
        <v>44</v>
      </c>
      <c r="N14" s="238" t="s">
        <v>45</v>
      </c>
      <c r="O14" s="238" t="s">
        <v>46</v>
      </c>
      <c r="P14" s="653">
        <f>SUM(Q14:AB14)</f>
        <v>12000000</v>
      </c>
      <c r="Q14" s="654">
        <v>1000000</v>
      </c>
      <c r="R14" s="654">
        <v>1000000</v>
      </c>
      <c r="S14" s="654">
        <v>1000000</v>
      </c>
      <c r="T14" s="654">
        <v>1000000</v>
      </c>
      <c r="U14" s="654">
        <v>1000000</v>
      </c>
      <c r="V14" s="654">
        <v>1000000</v>
      </c>
      <c r="W14" s="654">
        <v>1000000</v>
      </c>
      <c r="X14" s="654">
        <v>1000000</v>
      </c>
      <c r="Y14" s="654">
        <v>1000000</v>
      </c>
      <c r="Z14" s="655">
        <v>1000000</v>
      </c>
      <c r="AA14" s="655">
        <v>1000000</v>
      </c>
      <c r="AB14" s="655">
        <v>1000000</v>
      </c>
      <c r="AC14" s="360" t="s">
        <v>1105</v>
      </c>
      <c r="AD14" s="360" t="s">
        <v>1733</v>
      </c>
      <c r="AE14" s="360" t="s">
        <v>1734</v>
      </c>
      <c r="AF14" s="245"/>
      <c r="AG14" s="236"/>
      <c r="AH14" s="94"/>
      <c r="AI14" s="94"/>
      <c r="AJ14" s="94"/>
      <c r="AK14" s="94"/>
      <c r="AL14" s="94"/>
      <c r="AM14" s="94"/>
      <c r="AN14" s="94"/>
    </row>
    <row r="15" spans="1:40" ht="64.5" customHeight="1" x14ac:dyDescent="0.25">
      <c r="B15" s="646" t="s">
        <v>83</v>
      </c>
      <c r="C15" s="249" t="s">
        <v>119</v>
      </c>
      <c r="D15" s="454" t="s">
        <v>1756</v>
      </c>
      <c r="E15" s="234"/>
      <c r="F15" s="428"/>
      <c r="G15" s="240" t="s">
        <v>1757</v>
      </c>
      <c r="H15" s="141" t="s">
        <v>1758</v>
      </c>
      <c r="I15" s="238">
        <v>3</v>
      </c>
      <c r="J15" s="297" t="s">
        <v>59</v>
      </c>
      <c r="K15" s="240" t="s">
        <v>1759</v>
      </c>
      <c r="L15" s="238" t="s">
        <v>247</v>
      </c>
      <c r="M15" s="238" t="s">
        <v>44</v>
      </c>
      <c r="N15" s="238" t="s">
        <v>45</v>
      </c>
      <c r="O15" s="238" t="s">
        <v>46</v>
      </c>
      <c r="P15" s="653">
        <f>SUM(Q15:AB15)</f>
        <v>90000000</v>
      </c>
      <c r="Q15" s="654">
        <v>7500000</v>
      </c>
      <c r="R15" s="654">
        <v>7500000</v>
      </c>
      <c r="S15" s="654">
        <v>7500000</v>
      </c>
      <c r="T15" s="654">
        <v>7500000</v>
      </c>
      <c r="U15" s="654">
        <v>7500000</v>
      </c>
      <c r="V15" s="654">
        <v>7500000</v>
      </c>
      <c r="W15" s="654">
        <v>7500000</v>
      </c>
      <c r="X15" s="654">
        <v>7500000</v>
      </c>
      <c r="Y15" s="654">
        <v>7500000</v>
      </c>
      <c r="Z15" s="655">
        <v>7500000</v>
      </c>
      <c r="AA15" s="655">
        <v>7500000</v>
      </c>
      <c r="AB15" s="655">
        <v>7500000</v>
      </c>
      <c r="AC15" s="360" t="s">
        <v>1105</v>
      </c>
      <c r="AD15" s="360" t="s">
        <v>1733</v>
      </c>
      <c r="AE15" s="360" t="s">
        <v>1734</v>
      </c>
      <c r="AF15" s="245"/>
      <c r="AG15" s="236"/>
      <c r="AH15" s="94"/>
      <c r="AI15" s="94"/>
      <c r="AJ15" s="94"/>
      <c r="AK15" s="94"/>
      <c r="AL15" s="94"/>
      <c r="AM15" s="94"/>
      <c r="AN15" s="94"/>
    </row>
    <row r="16" spans="1:40" ht="78.75" customHeight="1" x14ac:dyDescent="0.25">
      <c r="B16" s="646" t="s">
        <v>83</v>
      </c>
      <c r="C16" s="234" t="s">
        <v>135</v>
      </c>
      <c r="D16" s="650" t="s">
        <v>1760</v>
      </c>
      <c r="E16" s="234"/>
      <c r="F16" s="119" t="s">
        <v>1761</v>
      </c>
      <c r="G16" s="240"/>
      <c r="H16" s="141" t="s">
        <v>1762</v>
      </c>
      <c r="I16" s="238">
        <v>2</v>
      </c>
      <c r="J16" s="239" t="s">
        <v>59</v>
      </c>
      <c r="K16" s="240" t="s">
        <v>1763</v>
      </c>
      <c r="L16" s="238" t="s">
        <v>43</v>
      </c>
      <c r="M16" s="238" t="s">
        <v>44</v>
      </c>
      <c r="N16" s="238" t="s">
        <v>214</v>
      </c>
      <c r="O16" s="238" t="s">
        <v>46</v>
      </c>
      <c r="P16" s="649">
        <f>+AVERAGE(Q16:AB16)</f>
        <v>1</v>
      </c>
      <c r="Q16" s="244">
        <v>1</v>
      </c>
      <c r="R16" s="244">
        <v>1</v>
      </c>
      <c r="S16" s="244">
        <v>1</v>
      </c>
      <c r="T16" s="244">
        <v>1</v>
      </c>
      <c r="U16" s="244">
        <v>1</v>
      </c>
      <c r="V16" s="244">
        <v>1</v>
      </c>
      <c r="W16" s="244">
        <v>1</v>
      </c>
      <c r="X16" s="244">
        <v>1</v>
      </c>
      <c r="Y16" s="244">
        <v>1</v>
      </c>
      <c r="Z16" s="251">
        <v>1</v>
      </c>
      <c r="AA16" s="251">
        <v>1</v>
      </c>
      <c r="AB16" s="251">
        <v>1</v>
      </c>
      <c r="AC16" s="119" t="s">
        <v>1764</v>
      </c>
      <c r="AD16" s="119" t="s">
        <v>1765</v>
      </c>
      <c r="AE16" s="360" t="s">
        <v>1766</v>
      </c>
      <c r="AF16" s="245"/>
      <c r="AG16" s="236"/>
      <c r="AH16" s="94"/>
      <c r="AI16" s="94"/>
      <c r="AJ16" s="94"/>
      <c r="AK16" s="94"/>
      <c r="AL16" s="94"/>
      <c r="AM16" s="94"/>
      <c r="AN16" s="94"/>
    </row>
    <row r="17" spans="2:40" ht="78.75" customHeight="1" x14ac:dyDescent="0.25">
      <c r="B17" s="646" t="s">
        <v>83</v>
      </c>
      <c r="C17" s="234" t="s">
        <v>135</v>
      </c>
      <c r="D17" s="651"/>
      <c r="E17" s="234"/>
      <c r="F17" s="119" t="s">
        <v>1767</v>
      </c>
      <c r="G17" s="240"/>
      <c r="H17" s="141" t="s">
        <v>1768</v>
      </c>
      <c r="I17" s="238">
        <v>1</v>
      </c>
      <c r="J17" s="239" t="s">
        <v>59</v>
      </c>
      <c r="K17" s="240" t="s">
        <v>1769</v>
      </c>
      <c r="L17" s="238" t="s">
        <v>43</v>
      </c>
      <c r="M17" s="238" t="s">
        <v>44</v>
      </c>
      <c r="N17" s="238" t="s">
        <v>214</v>
      </c>
      <c r="O17" s="238" t="s">
        <v>46</v>
      </c>
      <c r="P17" s="649">
        <f>+AVERAGE(Q17:AB17)</f>
        <v>1</v>
      </c>
      <c r="Q17" s="248"/>
      <c r="R17" s="248"/>
      <c r="S17" s="251">
        <v>1</v>
      </c>
      <c r="T17" s="251">
        <v>1</v>
      </c>
      <c r="U17" s="251">
        <v>1</v>
      </c>
      <c r="V17" s="251">
        <v>1</v>
      </c>
      <c r="W17" s="251">
        <v>1</v>
      </c>
      <c r="X17" s="251">
        <v>1</v>
      </c>
      <c r="Y17" s="251">
        <v>1</v>
      </c>
      <c r="Z17" s="251">
        <v>1</v>
      </c>
      <c r="AA17" s="251">
        <v>1</v>
      </c>
      <c r="AB17" s="251">
        <v>1</v>
      </c>
      <c r="AC17" s="119" t="s">
        <v>1770</v>
      </c>
      <c r="AD17" s="119" t="s">
        <v>1765</v>
      </c>
      <c r="AE17" s="360" t="s">
        <v>1766</v>
      </c>
      <c r="AF17" s="245"/>
      <c r="AG17" s="236"/>
      <c r="AH17" s="94"/>
      <c r="AI17" s="94"/>
      <c r="AJ17" s="94"/>
      <c r="AK17" s="94"/>
      <c r="AL17" s="94"/>
      <c r="AM17" s="94"/>
      <c r="AN17" s="94"/>
    </row>
    <row r="18" spans="2:40" ht="78.75" customHeight="1" x14ac:dyDescent="0.25">
      <c r="B18" s="646" t="s">
        <v>83</v>
      </c>
      <c r="C18" s="234" t="s">
        <v>135</v>
      </c>
      <c r="D18" s="651"/>
      <c r="E18" s="234"/>
      <c r="F18" s="119" t="s">
        <v>1771</v>
      </c>
      <c r="G18" s="240"/>
      <c r="H18" s="141" t="s">
        <v>1772</v>
      </c>
      <c r="I18" s="238">
        <v>1</v>
      </c>
      <c r="J18" s="239" t="s">
        <v>59</v>
      </c>
      <c r="K18" s="240" t="s">
        <v>1773</v>
      </c>
      <c r="L18" s="238" t="s">
        <v>43</v>
      </c>
      <c r="M18" s="238" t="s">
        <v>44</v>
      </c>
      <c r="N18" s="238" t="s">
        <v>214</v>
      </c>
      <c r="O18" s="238" t="s">
        <v>46</v>
      </c>
      <c r="P18" s="649">
        <f>+AVERAGE(Q18:AB18)</f>
        <v>0.79999999999999993</v>
      </c>
      <c r="Q18" s="251">
        <v>0.8</v>
      </c>
      <c r="R18" s="251">
        <v>0.8</v>
      </c>
      <c r="S18" s="251">
        <v>0.8</v>
      </c>
      <c r="T18" s="251">
        <v>0.8</v>
      </c>
      <c r="U18" s="251">
        <v>0.8</v>
      </c>
      <c r="V18" s="251">
        <v>0.8</v>
      </c>
      <c r="W18" s="251">
        <v>0.8</v>
      </c>
      <c r="X18" s="251">
        <v>0.8</v>
      </c>
      <c r="Y18" s="251">
        <v>0.8</v>
      </c>
      <c r="Z18" s="251">
        <v>0.8</v>
      </c>
      <c r="AA18" s="251">
        <v>0.8</v>
      </c>
      <c r="AB18" s="251">
        <v>0.8</v>
      </c>
      <c r="AC18" s="119" t="s">
        <v>255</v>
      </c>
      <c r="AD18" s="119" t="s">
        <v>1765</v>
      </c>
      <c r="AE18" s="360" t="s">
        <v>1766</v>
      </c>
      <c r="AF18" s="245"/>
      <c r="AG18" s="236"/>
      <c r="AH18" s="94"/>
      <c r="AI18" s="94"/>
      <c r="AJ18" s="94"/>
      <c r="AK18" s="94"/>
      <c r="AL18" s="94"/>
      <c r="AM18" s="94"/>
      <c r="AN18" s="94"/>
    </row>
    <row r="19" spans="2:40" ht="78.75" customHeight="1" x14ac:dyDescent="0.25">
      <c r="B19" s="646" t="s">
        <v>83</v>
      </c>
      <c r="C19" s="234" t="s">
        <v>105</v>
      </c>
      <c r="D19" s="652"/>
      <c r="E19" s="234"/>
      <c r="F19" s="119" t="s">
        <v>1774</v>
      </c>
      <c r="G19" s="240"/>
      <c r="H19" s="141" t="s">
        <v>1775</v>
      </c>
      <c r="I19" s="238">
        <v>3</v>
      </c>
      <c r="J19" s="239" t="s">
        <v>59</v>
      </c>
      <c r="K19" s="240" t="s">
        <v>1776</v>
      </c>
      <c r="L19" s="238" t="s">
        <v>89</v>
      </c>
      <c r="M19" s="238" t="s">
        <v>44</v>
      </c>
      <c r="N19" s="238" t="s">
        <v>45</v>
      </c>
      <c r="O19" s="238" t="s">
        <v>46</v>
      </c>
      <c r="P19" s="647">
        <f>SUM(Q19:AB19)</f>
        <v>1</v>
      </c>
      <c r="Q19" s="248">
        <v>1</v>
      </c>
      <c r="R19" s="248"/>
      <c r="S19" s="248"/>
      <c r="T19" s="248"/>
      <c r="U19" s="248"/>
      <c r="V19" s="248"/>
      <c r="W19" s="248"/>
      <c r="X19" s="248"/>
      <c r="Y19" s="248"/>
      <c r="Z19" s="248"/>
      <c r="AA19" s="248"/>
      <c r="AB19" s="248"/>
      <c r="AC19" s="119" t="s">
        <v>1777</v>
      </c>
      <c r="AD19" s="119" t="s">
        <v>1765</v>
      </c>
      <c r="AE19" s="360" t="s">
        <v>1766</v>
      </c>
      <c r="AF19" s="245"/>
      <c r="AG19" s="236"/>
      <c r="AH19" s="94"/>
      <c r="AI19" s="94"/>
      <c r="AJ19" s="94"/>
      <c r="AK19" s="94"/>
      <c r="AL19" s="94"/>
      <c r="AM19" s="94"/>
      <c r="AN19" s="94"/>
    </row>
    <row r="20" spans="2:40" ht="66" customHeight="1" x14ac:dyDescent="0.25">
      <c r="B20" s="646" t="s">
        <v>83</v>
      </c>
      <c r="C20" s="234" t="s">
        <v>105</v>
      </c>
      <c r="D20" s="650" t="s">
        <v>1778</v>
      </c>
      <c r="E20" s="234"/>
      <c r="F20" s="425" t="s">
        <v>1779</v>
      </c>
      <c r="G20" s="240" t="s">
        <v>1780</v>
      </c>
      <c r="H20" s="141" t="s">
        <v>1781</v>
      </c>
      <c r="I20" s="238">
        <v>2</v>
      </c>
      <c r="J20" s="239" t="s">
        <v>59</v>
      </c>
      <c r="K20" s="240" t="s">
        <v>1782</v>
      </c>
      <c r="L20" s="238" t="s">
        <v>89</v>
      </c>
      <c r="M20" s="238" t="s">
        <v>44</v>
      </c>
      <c r="N20" s="238" t="s">
        <v>214</v>
      </c>
      <c r="O20" s="238" t="s">
        <v>46</v>
      </c>
      <c r="P20" s="647">
        <f t="shared" ref="P20:P25" si="0">+AVERAGE(Q20:AB20)</f>
        <v>1</v>
      </c>
      <c r="Q20" s="248">
        <v>1</v>
      </c>
      <c r="R20" s="248">
        <v>1</v>
      </c>
      <c r="S20" s="248">
        <v>1</v>
      </c>
      <c r="T20" s="248">
        <v>1</v>
      </c>
      <c r="U20" s="248">
        <v>1</v>
      </c>
      <c r="V20" s="248">
        <v>1</v>
      </c>
      <c r="W20" s="248">
        <v>1</v>
      </c>
      <c r="X20" s="248">
        <v>1</v>
      </c>
      <c r="Y20" s="248">
        <v>1</v>
      </c>
      <c r="Z20" s="248">
        <v>1</v>
      </c>
      <c r="AA20" s="248">
        <v>1</v>
      </c>
      <c r="AB20" s="248">
        <v>1</v>
      </c>
      <c r="AC20" s="360" t="s">
        <v>1783</v>
      </c>
      <c r="AD20" s="119" t="s">
        <v>1765</v>
      </c>
      <c r="AE20" s="360" t="s">
        <v>1766</v>
      </c>
      <c r="AF20" s="245"/>
      <c r="AG20" s="236"/>
      <c r="AH20" s="94"/>
      <c r="AI20" s="94"/>
      <c r="AJ20" s="94"/>
      <c r="AK20" s="94"/>
      <c r="AL20" s="94"/>
      <c r="AM20" s="94"/>
      <c r="AN20" s="94"/>
    </row>
    <row r="21" spans="2:40" ht="66" customHeight="1" x14ac:dyDescent="0.25">
      <c r="B21" s="646" t="s">
        <v>83</v>
      </c>
      <c r="C21" s="234" t="s">
        <v>105</v>
      </c>
      <c r="D21" s="651"/>
      <c r="E21" s="234"/>
      <c r="F21" s="426"/>
      <c r="G21" s="240" t="s">
        <v>1784</v>
      </c>
      <c r="H21" s="141" t="s">
        <v>1785</v>
      </c>
      <c r="I21" s="238">
        <v>2</v>
      </c>
      <c r="J21" s="239" t="s">
        <v>59</v>
      </c>
      <c r="K21" s="240" t="s">
        <v>1782</v>
      </c>
      <c r="L21" s="238" t="s">
        <v>89</v>
      </c>
      <c r="M21" s="238" t="s">
        <v>44</v>
      </c>
      <c r="N21" s="238" t="s">
        <v>214</v>
      </c>
      <c r="O21" s="238" t="s">
        <v>46</v>
      </c>
      <c r="P21" s="647">
        <f t="shared" si="0"/>
        <v>1</v>
      </c>
      <c r="Q21" s="248">
        <v>1</v>
      </c>
      <c r="R21" s="248">
        <v>1</v>
      </c>
      <c r="S21" s="248">
        <v>1</v>
      </c>
      <c r="T21" s="248">
        <v>1</v>
      </c>
      <c r="U21" s="248">
        <v>1</v>
      </c>
      <c r="V21" s="248">
        <v>1</v>
      </c>
      <c r="W21" s="248">
        <v>1</v>
      </c>
      <c r="X21" s="248">
        <v>1</v>
      </c>
      <c r="Y21" s="248">
        <v>1</v>
      </c>
      <c r="Z21" s="248">
        <v>1</v>
      </c>
      <c r="AA21" s="248">
        <v>1</v>
      </c>
      <c r="AB21" s="248">
        <v>1</v>
      </c>
      <c r="AC21" s="360" t="s">
        <v>1783</v>
      </c>
      <c r="AD21" s="119" t="s">
        <v>1765</v>
      </c>
      <c r="AE21" s="360" t="s">
        <v>1766</v>
      </c>
      <c r="AF21" s="245"/>
      <c r="AG21" s="236"/>
      <c r="AH21" s="94"/>
      <c r="AI21" s="94"/>
      <c r="AJ21" s="94"/>
      <c r="AK21" s="94"/>
      <c r="AL21" s="94"/>
      <c r="AM21" s="94"/>
      <c r="AN21" s="94"/>
    </row>
    <row r="22" spans="2:40" ht="66" customHeight="1" x14ac:dyDescent="0.25">
      <c r="B22" s="646" t="s">
        <v>83</v>
      </c>
      <c r="C22" s="234" t="s">
        <v>105</v>
      </c>
      <c r="D22" s="651"/>
      <c r="E22" s="234"/>
      <c r="F22" s="426"/>
      <c r="G22" s="240" t="s">
        <v>1786</v>
      </c>
      <c r="H22" s="141" t="s">
        <v>1787</v>
      </c>
      <c r="I22" s="238">
        <v>2</v>
      </c>
      <c r="J22" s="239" t="s">
        <v>59</v>
      </c>
      <c r="K22" s="240" t="s">
        <v>1782</v>
      </c>
      <c r="L22" s="238" t="s">
        <v>89</v>
      </c>
      <c r="M22" s="238" t="s">
        <v>44</v>
      </c>
      <c r="N22" s="238" t="s">
        <v>214</v>
      </c>
      <c r="O22" s="238" t="s">
        <v>46</v>
      </c>
      <c r="P22" s="647">
        <f t="shared" si="0"/>
        <v>1</v>
      </c>
      <c r="Q22" s="248">
        <v>1</v>
      </c>
      <c r="R22" s="248">
        <v>1</v>
      </c>
      <c r="S22" s="248">
        <v>1</v>
      </c>
      <c r="T22" s="248">
        <v>1</v>
      </c>
      <c r="U22" s="248">
        <v>1</v>
      </c>
      <c r="V22" s="248">
        <v>1</v>
      </c>
      <c r="W22" s="248">
        <v>1</v>
      </c>
      <c r="X22" s="248">
        <v>1</v>
      </c>
      <c r="Y22" s="248">
        <v>1</v>
      </c>
      <c r="Z22" s="248">
        <v>1</v>
      </c>
      <c r="AA22" s="248">
        <v>1</v>
      </c>
      <c r="AB22" s="248">
        <v>1</v>
      </c>
      <c r="AC22" s="360" t="s">
        <v>1783</v>
      </c>
      <c r="AD22" s="119" t="s">
        <v>1765</v>
      </c>
      <c r="AE22" s="360" t="s">
        <v>1766</v>
      </c>
      <c r="AF22" s="245"/>
      <c r="AG22" s="236"/>
      <c r="AH22" s="94"/>
      <c r="AI22" s="94"/>
      <c r="AJ22" s="94"/>
      <c r="AK22" s="94"/>
      <c r="AL22" s="94"/>
      <c r="AM22" s="94"/>
      <c r="AN22" s="94"/>
    </row>
    <row r="23" spans="2:40" ht="66" customHeight="1" x14ac:dyDescent="0.25">
      <c r="B23" s="646" t="s">
        <v>83</v>
      </c>
      <c r="C23" s="234" t="s">
        <v>105</v>
      </c>
      <c r="D23" s="651"/>
      <c r="E23" s="234"/>
      <c r="F23" s="426"/>
      <c r="G23" s="240" t="s">
        <v>1788</v>
      </c>
      <c r="H23" s="141" t="s">
        <v>1789</v>
      </c>
      <c r="I23" s="238">
        <v>2</v>
      </c>
      <c r="J23" s="239" t="s">
        <v>59</v>
      </c>
      <c r="K23" s="240" t="s">
        <v>1782</v>
      </c>
      <c r="L23" s="238" t="s">
        <v>89</v>
      </c>
      <c r="M23" s="238" t="s">
        <v>44</v>
      </c>
      <c r="N23" s="238" t="s">
        <v>214</v>
      </c>
      <c r="O23" s="238" t="s">
        <v>46</v>
      </c>
      <c r="P23" s="647">
        <f t="shared" si="0"/>
        <v>1</v>
      </c>
      <c r="Q23" s="248">
        <v>1</v>
      </c>
      <c r="R23" s="248">
        <v>1</v>
      </c>
      <c r="S23" s="248">
        <v>1</v>
      </c>
      <c r="T23" s="248">
        <v>1</v>
      </c>
      <c r="U23" s="248">
        <v>1</v>
      </c>
      <c r="V23" s="248">
        <v>1</v>
      </c>
      <c r="W23" s="248">
        <v>1</v>
      </c>
      <c r="X23" s="248">
        <v>1</v>
      </c>
      <c r="Y23" s="248">
        <v>1</v>
      </c>
      <c r="Z23" s="248">
        <v>1</v>
      </c>
      <c r="AA23" s="248">
        <v>1</v>
      </c>
      <c r="AB23" s="248">
        <v>1</v>
      </c>
      <c r="AC23" s="360" t="s">
        <v>1783</v>
      </c>
      <c r="AD23" s="119" t="s">
        <v>1765</v>
      </c>
      <c r="AE23" s="360" t="s">
        <v>1766</v>
      </c>
      <c r="AF23" s="245"/>
      <c r="AG23" s="236"/>
      <c r="AH23" s="94"/>
      <c r="AI23" s="94"/>
      <c r="AJ23" s="94"/>
      <c r="AK23" s="94"/>
      <c r="AL23" s="94"/>
      <c r="AM23" s="94"/>
      <c r="AN23" s="94"/>
    </row>
    <row r="24" spans="2:40" ht="66" customHeight="1" x14ac:dyDescent="0.25">
      <c r="B24" s="646" t="s">
        <v>83</v>
      </c>
      <c r="C24" s="234" t="s">
        <v>105</v>
      </c>
      <c r="D24" s="651"/>
      <c r="E24" s="234"/>
      <c r="F24" s="426"/>
      <c r="G24" s="240" t="s">
        <v>1790</v>
      </c>
      <c r="H24" s="141" t="s">
        <v>1791</v>
      </c>
      <c r="I24" s="238">
        <v>2</v>
      </c>
      <c r="J24" s="239" t="s">
        <v>59</v>
      </c>
      <c r="K24" s="240" t="s">
        <v>1782</v>
      </c>
      <c r="L24" s="238" t="s">
        <v>89</v>
      </c>
      <c r="M24" s="238" t="s">
        <v>44</v>
      </c>
      <c r="N24" s="238" t="s">
        <v>214</v>
      </c>
      <c r="O24" s="238" t="s">
        <v>46</v>
      </c>
      <c r="P24" s="647">
        <f t="shared" si="0"/>
        <v>1</v>
      </c>
      <c r="Q24" s="248">
        <v>1</v>
      </c>
      <c r="R24" s="248">
        <v>1</v>
      </c>
      <c r="S24" s="248">
        <v>1</v>
      </c>
      <c r="T24" s="248">
        <v>1</v>
      </c>
      <c r="U24" s="248">
        <v>1</v>
      </c>
      <c r="V24" s="248">
        <v>1</v>
      </c>
      <c r="W24" s="248">
        <v>1</v>
      </c>
      <c r="X24" s="248">
        <v>1</v>
      </c>
      <c r="Y24" s="248">
        <v>1</v>
      </c>
      <c r="Z24" s="248">
        <v>1</v>
      </c>
      <c r="AA24" s="248">
        <v>1</v>
      </c>
      <c r="AB24" s="248">
        <v>1</v>
      </c>
      <c r="AC24" s="360" t="s">
        <v>1783</v>
      </c>
      <c r="AD24" s="119" t="s">
        <v>1765</v>
      </c>
      <c r="AE24" s="360" t="s">
        <v>1766</v>
      </c>
      <c r="AF24" s="245"/>
      <c r="AG24" s="236"/>
      <c r="AH24" s="94"/>
      <c r="AI24" s="94"/>
      <c r="AJ24" s="94"/>
      <c r="AK24" s="94"/>
      <c r="AL24" s="94"/>
      <c r="AM24" s="94"/>
      <c r="AN24" s="94"/>
    </row>
    <row r="25" spans="2:40" ht="66" customHeight="1" x14ac:dyDescent="0.25">
      <c r="B25" s="646" t="s">
        <v>83</v>
      </c>
      <c r="C25" s="234" t="s">
        <v>105</v>
      </c>
      <c r="D25" s="651"/>
      <c r="E25" s="234"/>
      <c r="F25" s="428"/>
      <c r="G25" s="240" t="s">
        <v>1792</v>
      </c>
      <c r="H25" s="141" t="s">
        <v>1793</v>
      </c>
      <c r="I25" s="238">
        <v>2</v>
      </c>
      <c r="J25" s="239" t="s">
        <v>59</v>
      </c>
      <c r="K25" s="240" t="s">
        <v>1782</v>
      </c>
      <c r="L25" s="238" t="s">
        <v>89</v>
      </c>
      <c r="M25" s="238" t="s">
        <v>44</v>
      </c>
      <c r="N25" s="238" t="s">
        <v>214</v>
      </c>
      <c r="O25" s="238" t="s">
        <v>46</v>
      </c>
      <c r="P25" s="647">
        <f t="shared" si="0"/>
        <v>1</v>
      </c>
      <c r="Q25" s="248">
        <v>1</v>
      </c>
      <c r="R25" s="248">
        <v>1</v>
      </c>
      <c r="S25" s="248">
        <v>1</v>
      </c>
      <c r="T25" s="248">
        <v>1</v>
      </c>
      <c r="U25" s="248">
        <v>1</v>
      </c>
      <c r="V25" s="248">
        <v>1</v>
      </c>
      <c r="W25" s="248">
        <v>1</v>
      </c>
      <c r="X25" s="248">
        <v>1</v>
      </c>
      <c r="Y25" s="248">
        <v>1</v>
      </c>
      <c r="Z25" s="248">
        <v>1</v>
      </c>
      <c r="AA25" s="248">
        <v>1</v>
      </c>
      <c r="AB25" s="248">
        <v>1</v>
      </c>
      <c r="AC25" s="360" t="s">
        <v>1783</v>
      </c>
      <c r="AD25" s="119" t="s">
        <v>1765</v>
      </c>
      <c r="AE25" s="360" t="s">
        <v>1766</v>
      </c>
      <c r="AF25" s="245"/>
      <c r="AG25" s="236"/>
      <c r="AH25" s="94"/>
      <c r="AI25" s="94"/>
      <c r="AJ25" s="94"/>
      <c r="AK25" s="94"/>
      <c r="AL25" s="94"/>
      <c r="AM25" s="94"/>
      <c r="AN25" s="94"/>
    </row>
    <row r="26" spans="2:40" ht="53.25" customHeight="1" x14ac:dyDescent="0.3">
      <c r="B26" s="646" t="s">
        <v>83</v>
      </c>
      <c r="C26" s="234" t="s">
        <v>105</v>
      </c>
      <c r="D26" s="651"/>
      <c r="E26" s="236"/>
      <c r="F26" s="425" t="s">
        <v>1794</v>
      </c>
      <c r="G26" s="240" t="s">
        <v>1795</v>
      </c>
      <c r="H26" s="141" t="s">
        <v>1796</v>
      </c>
      <c r="I26" s="648">
        <v>1</v>
      </c>
      <c r="J26" s="239" t="s">
        <v>138</v>
      </c>
      <c r="K26" s="240" t="s">
        <v>1797</v>
      </c>
      <c r="L26" s="238" t="s">
        <v>89</v>
      </c>
      <c r="M26" s="238" t="s">
        <v>44</v>
      </c>
      <c r="N26" s="238" t="s">
        <v>45</v>
      </c>
      <c r="O26" s="238" t="s">
        <v>46</v>
      </c>
      <c r="P26" s="647">
        <f t="shared" ref="P26:P34" si="1">SUM(Q26:AB26)</f>
        <v>0</v>
      </c>
      <c r="Q26" s="656"/>
      <c r="R26" s="656"/>
      <c r="S26" s="656"/>
      <c r="T26" s="656"/>
      <c r="U26" s="656"/>
      <c r="V26" s="656"/>
      <c r="W26" s="656"/>
      <c r="X26" s="656"/>
      <c r="Y26" s="656"/>
      <c r="Z26" s="656"/>
      <c r="AA26" s="656"/>
      <c r="AB26" s="656"/>
      <c r="AC26" s="119" t="s">
        <v>1798</v>
      </c>
      <c r="AD26" s="119" t="s">
        <v>1765</v>
      </c>
      <c r="AE26" s="360" t="s">
        <v>1766</v>
      </c>
      <c r="AF26" s="245"/>
      <c r="AG26" s="362"/>
    </row>
    <row r="27" spans="2:40" ht="53.25" customHeight="1" x14ac:dyDescent="0.3">
      <c r="B27" s="646" t="s">
        <v>83</v>
      </c>
      <c r="C27" s="234" t="s">
        <v>105</v>
      </c>
      <c r="D27" s="651"/>
      <c r="E27" s="236"/>
      <c r="F27" s="426"/>
      <c r="G27" s="240" t="s">
        <v>1799</v>
      </c>
      <c r="H27" s="141" t="s">
        <v>1796</v>
      </c>
      <c r="I27" s="648">
        <v>1</v>
      </c>
      <c r="J27" s="239" t="s">
        <v>138</v>
      </c>
      <c r="K27" s="240" t="s">
        <v>1797</v>
      </c>
      <c r="L27" s="238" t="s">
        <v>89</v>
      </c>
      <c r="M27" s="238" t="s">
        <v>44</v>
      </c>
      <c r="N27" s="238" t="s">
        <v>45</v>
      </c>
      <c r="O27" s="238" t="s">
        <v>46</v>
      </c>
      <c r="P27" s="647">
        <f t="shared" si="1"/>
        <v>0</v>
      </c>
      <c r="Q27" s="656"/>
      <c r="R27" s="656"/>
      <c r="S27" s="656"/>
      <c r="T27" s="656"/>
      <c r="U27" s="656"/>
      <c r="V27" s="656"/>
      <c r="W27" s="656"/>
      <c r="X27" s="656"/>
      <c r="Y27" s="656"/>
      <c r="Z27" s="656"/>
      <c r="AA27" s="656"/>
      <c r="AB27" s="656"/>
      <c r="AC27" s="119" t="s">
        <v>1798</v>
      </c>
      <c r="AD27" s="119" t="s">
        <v>1765</v>
      </c>
      <c r="AE27" s="360" t="s">
        <v>1766</v>
      </c>
      <c r="AF27" s="245"/>
      <c r="AG27" s="362"/>
    </row>
    <row r="28" spans="2:40" ht="53.25" customHeight="1" x14ac:dyDescent="0.3">
      <c r="B28" s="646" t="s">
        <v>83</v>
      </c>
      <c r="C28" s="234" t="s">
        <v>105</v>
      </c>
      <c r="D28" s="651"/>
      <c r="E28" s="236"/>
      <c r="F28" s="426"/>
      <c r="G28" s="240" t="s">
        <v>1800</v>
      </c>
      <c r="H28" s="141" t="s">
        <v>1796</v>
      </c>
      <c r="I28" s="648">
        <v>3</v>
      </c>
      <c r="J28" s="239" t="s">
        <v>138</v>
      </c>
      <c r="K28" s="240" t="s">
        <v>1782</v>
      </c>
      <c r="L28" s="238" t="s">
        <v>89</v>
      </c>
      <c r="M28" s="238" t="s">
        <v>44</v>
      </c>
      <c r="N28" s="238" t="s">
        <v>45</v>
      </c>
      <c r="O28" s="238" t="s">
        <v>46</v>
      </c>
      <c r="P28" s="647">
        <f t="shared" si="1"/>
        <v>0</v>
      </c>
      <c r="Q28" s="656"/>
      <c r="R28" s="656"/>
      <c r="S28" s="656"/>
      <c r="T28" s="656"/>
      <c r="U28" s="656"/>
      <c r="V28" s="656"/>
      <c r="W28" s="656"/>
      <c r="X28" s="656"/>
      <c r="Y28" s="656"/>
      <c r="Z28" s="656"/>
      <c r="AA28" s="656"/>
      <c r="AB28" s="656"/>
      <c r="AC28" s="119" t="s">
        <v>1801</v>
      </c>
      <c r="AD28" s="119" t="s">
        <v>1765</v>
      </c>
      <c r="AE28" s="360" t="s">
        <v>1766</v>
      </c>
      <c r="AF28" s="245"/>
      <c r="AG28" s="362"/>
    </row>
    <row r="29" spans="2:40" ht="53.25" customHeight="1" x14ac:dyDescent="0.25">
      <c r="B29" s="646" t="s">
        <v>83</v>
      </c>
      <c r="C29" s="234" t="s">
        <v>105</v>
      </c>
      <c r="D29" s="651"/>
      <c r="E29" s="236"/>
      <c r="F29" s="426"/>
      <c r="G29" s="240" t="s">
        <v>1802</v>
      </c>
      <c r="H29" s="141" t="s">
        <v>1796</v>
      </c>
      <c r="I29" s="648">
        <v>2</v>
      </c>
      <c r="J29" s="239" t="s">
        <v>138</v>
      </c>
      <c r="K29" s="240" t="s">
        <v>1803</v>
      </c>
      <c r="L29" s="238" t="s">
        <v>89</v>
      </c>
      <c r="M29" s="238" t="s">
        <v>44</v>
      </c>
      <c r="N29" s="238" t="s">
        <v>45</v>
      </c>
      <c r="O29" s="238" t="s">
        <v>46</v>
      </c>
      <c r="P29" s="647">
        <f t="shared" si="1"/>
        <v>0</v>
      </c>
      <c r="Q29" s="656"/>
      <c r="R29" s="656"/>
      <c r="S29" s="656"/>
      <c r="T29" s="656"/>
      <c r="U29" s="656"/>
      <c r="V29" s="656"/>
      <c r="W29" s="656"/>
      <c r="X29" s="656"/>
      <c r="Y29" s="656"/>
      <c r="Z29" s="656"/>
      <c r="AA29" s="656"/>
      <c r="AB29" s="656"/>
      <c r="AC29" s="119" t="s">
        <v>1804</v>
      </c>
      <c r="AD29" s="119" t="s">
        <v>1765</v>
      </c>
      <c r="AE29" s="360" t="s">
        <v>1766</v>
      </c>
      <c r="AF29" s="236"/>
      <c r="AG29" s="236"/>
      <c r="AH29" s="94"/>
      <c r="AI29" s="94"/>
      <c r="AJ29" s="94"/>
      <c r="AK29" s="94"/>
      <c r="AL29" s="94"/>
      <c r="AM29" s="94"/>
      <c r="AN29" s="94"/>
    </row>
    <row r="30" spans="2:40" ht="53.25" customHeight="1" x14ac:dyDescent="0.25">
      <c r="B30" s="646" t="s">
        <v>83</v>
      </c>
      <c r="C30" s="234" t="s">
        <v>105</v>
      </c>
      <c r="D30" s="651"/>
      <c r="E30" s="236"/>
      <c r="F30" s="426"/>
      <c r="G30" s="240" t="s">
        <v>1805</v>
      </c>
      <c r="H30" s="141" t="s">
        <v>1796</v>
      </c>
      <c r="I30" s="648">
        <v>2</v>
      </c>
      <c r="J30" s="239" t="s">
        <v>138</v>
      </c>
      <c r="K30" s="240" t="s">
        <v>1782</v>
      </c>
      <c r="L30" s="238" t="s">
        <v>89</v>
      </c>
      <c r="M30" s="238" t="s">
        <v>44</v>
      </c>
      <c r="N30" s="238" t="s">
        <v>45</v>
      </c>
      <c r="O30" s="238" t="s">
        <v>46</v>
      </c>
      <c r="P30" s="647">
        <f t="shared" si="1"/>
        <v>0</v>
      </c>
      <c r="Q30" s="656"/>
      <c r="R30" s="656"/>
      <c r="S30" s="656"/>
      <c r="T30" s="656"/>
      <c r="U30" s="656"/>
      <c r="V30" s="656"/>
      <c r="W30" s="656"/>
      <c r="X30" s="656"/>
      <c r="Y30" s="656"/>
      <c r="Z30" s="656"/>
      <c r="AA30" s="656"/>
      <c r="AB30" s="656"/>
      <c r="AC30" s="119" t="s">
        <v>1801</v>
      </c>
      <c r="AD30" s="119" t="s">
        <v>1765</v>
      </c>
      <c r="AE30" s="360" t="s">
        <v>1766</v>
      </c>
      <c r="AF30" s="236"/>
      <c r="AG30" s="236"/>
      <c r="AH30" s="94"/>
      <c r="AI30" s="94"/>
      <c r="AJ30" s="94"/>
      <c r="AK30" s="94"/>
      <c r="AL30" s="94"/>
      <c r="AM30" s="94"/>
      <c r="AN30" s="94"/>
    </row>
    <row r="31" spans="2:40" ht="53.25" customHeight="1" x14ac:dyDescent="0.25">
      <c r="B31" s="646" t="s">
        <v>83</v>
      </c>
      <c r="C31" s="234" t="s">
        <v>105</v>
      </c>
      <c r="D31" s="651"/>
      <c r="E31" s="236"/>
      <c r="F31" s="426"/>
      <c r="G31" s="240" t="s">
        <v>1806</v>
      </c>
      <c r="H31" s="141" t="s">
        <v>1796</v>
      </c>
      <c r="I31" s="648">
        <v>1</v>
      </c>
      <c r="J31" s="239" t="s">
        <v>138</v>
      </c>
      <c r="K31" s="240" t="s">
        <v>1803</v>
      </c>
      <c r="L31" s="238" t="s">
        <v>89</v>
      </c>
      <c r="M31" s="238" t="s">
        <v>44</v>
      </c>
      <c r="N31" s="238" t="s">
        <v>45</v>
      </c>
      <c r="O31" s="238" t="s">
        <v>46</v>
      </c>
      <c r="P31" s="647">
        <f t="shared" si="1"/>
        <v>0</v>
      </c>
      <c r="Q31" s="656"/>
      <c r="R31" s="656"/>
      <c r="S31" s="656"/>
      <c r="T31" s="656"/>
      <c r="U31" s="656"/>
      <c r="V31" s="656"/>
      <c r="W31" s="656"/>
      <c r="X31" s="656"/>
      <c r="Y31" s="656"/>
      <c r="Z31" s="656"/>
      <c r="AA31" s="656"/>
      <c r="AB31" s="656"/>
      <c r="AC31" s="119" t="s">
        <v>1804</v>
      </c>
      <c r="AD31" s="119" t="s">
        <v>1765</v>
      </c>
      <c r="AE31" s="360" t="s">
        <v>1766</v>
      </c>
      <c r="AF31" s="236"/>
      <c r="AG31" s="236"/>
      <c r="AH31" s="94"/>
      <c r="AI31" s="94"/>
      <c r="AJ31" s="94"/>
      <c r="AK31" s="94"/>
      <c r="AL31" s="94"/>
      <c r="AM31" s="94"/>
      <c r="AN31" s="94"/>
    </row>
    <row r="32" spans="2:40" ht="53.25" customHeight="1" x14ac:dyDescent="0.25">
      <c r="B32" s="646" t="s">
        <v>83</v>
      </c>
      <c r="C32" s="234" t="s">
        <v>105</v>
      </c>
      <c r="D32" s="651"/>
      <c r="E32" s="236"/>
      <c r="F32" s="426"/>
      <c r="G32" s="240" t="s">
        <v>1807</v>
      </c>
      <c r="H32" s="141" t="s">
        <v>1796</v>
      </c>
      <c r="I32" s="648">
        <v>2</v>
      </c>
      <c r="J32" s="239" t="s">
        <v>138</v>
      </c>
      <c r="K32" s="240" t="s">
        <v>1782</v>
      </c>
      <c r="L32" s="238" t="s">
        <v>89</v>
      </c>
      <c r="M32" s="238" t="s">
        <v>44</v>
      </c>
      <c r="N32" s="238" t="s">
        <v>45</v>
      </c>
      <c r="O32" s="238" t="s">
        <v>46</v>
      </c>
      <c r="P32" s="647">
        <f t="shared" si="1"/>
        <v>0</v>
      </c>
      <c r="Q32" s="656"/>
      <c r="R32" s="656"/>
      <c r="S32" s="656"/>
      <c r="T32" s="656"/>
      <c r="U32" s="656"/>
      <c r="V32" s="656"/>
      <c r="W32" s="656"/>
      <c r="X32" s="656"/>
      <c r="Y32" s="656"/>
      <c r="Z32" s="656"/>
      <c r="AA32" s="656"/>
      <c r="AB32" s="656"/>
      <c r="AC32" s="119" t="s">
        <v>1801</v>
      </c>
      <c r="AD32" s="119" t="s">
        <v>1765</v>
      </c>
      <c r="AE32" s="360" t="s">
        <v>1766</v>
      </c>
      <c r="AF32" s="236"/>
      <c r="AG32" s="236"/>
      <c r="AH32" s="94"/>
      <c r="AI32" s="94"/>
      <c r="AJ32" s="94"/>
      <c r="AK32" s="94"/>
      <c r="AL32" s="94"/>
      <c r="AM32" s="94"/>
      <c r="AN32" s="94"/>
    </row>
    <row r="33" spans="2:40" ht="53.25" customHeight="1" x14ac:dyDescent="0.3">
      <c r="B33" s="646" t="s">
        <v>83</v>
      </c>
      <c r="C33" s="234" t="s">
        <v>105</v>
      </c>
      <c r="D33" s="651"/>
      <c r="E33" s="236"/>
      <c r="F33" s="426"/>
      <c r="G33" s="240" t="s">
        <v>1808</v>
      </c>
      <c r="H33" s="141" t="s">
        <v>1796</v>
      </c>
      <c r="I33" s="648">
        <v>2</v>
      </c>
      <c r="J33" s="239" t="s">
        <v>138</v>
      </c>
      <c r="K33" s="240" t="s">
        <v>1809</v>
      </c>
      <c r="L33" s="238" t="s">
        <v>89</v>
      </c>
      <c r="M33" s="238" t="s">
        <v>44</v>
      </c>
      <c r="N33" s="238" t="s">
        <v>45</v>
      </c>
      <c r="O33" s="238" t="s">
        <v>46</v>
      </c>
      <c r="P33" s="647">
        <f t="shared" si="1"/>
        <v>0</v>
      </c>
      <c r="Q33" s="656"/>
      <c r="R33" s="656"/>
      <c r="S33" s="656"/>
      <c r="T33" s="656"/>
      <c r="U33" s="656"/>
      <c r="V33" s="656"/>
      <c r="W33" s="656"/>
      <c r="X33" s="656"/>
      <c r="Y33" s="656"/>
      <c r="Z33" s="656"/>
      <c r="AA33" s="656"/>
      <c r="AB33" s="656"/>
      <c r="AC33" s="119" t="s">
        <v>1810</v>
      </c>
      <c r="AD33" s="119" t="s">
        <v>1765</v>
      </c>
      <c r="AE33" s="360" t="s">
        <v>1766</v>
      </c>
      <c r="AF33" s="236"/>
      <c r="AG33" s="362"/>
    </row>
    <row r="34" spans="2:40" ht="53.25" customHeight="1" x14ac:dyDescent="0.25">
      <c r="B34" s="646" t="s">
        <v>83</v>
      </c>
      <c r="C34" s="234" t="s">
        <v>105</v>
      </c>
      <c r="D34" s="651"/>
      <c r="E34" s="236"/>
      <c r="F34" s="428"/>
      <c r="G34" s="240" t="s">
        <v>1811</v>
      </c>
      <c r="H34" s="141" t="s">
        <v>1796</v>
      </c>
      <c r="I34" s="648">
        <v>1</v>
      </c>
      <c r="J34" s="239" t="s">
        <v>138</v>
      </c>
      <c r="K34" s="240" t="s">
        <v>1803</v>
      </c>
      <c r="L34" s="238" t="s">
        <v>89</v>
      </c>
      <c r="M34" s="238" t="s">
        <v>44</v>
      </c>
      <c r="N34" s="238" t="s">
        <v>45</v>
      </c>
      <c r="O34" s="238" t="s">
        <v>46</v>
      </c>
      <c r="P34" s="647">
        <f t="shared" si="1"/>
        <v>0</v>
      </c>
      <c r="Q34" s="656"/>
      <c r="R34" s="656"/>
      <c r="S34" s="656"/>
      <c r="T34" s="656"/>
      <c r="U34" s="656"/>
      <c r="V34" s="656"/>
      <c r="W34" s="656"/>
      <c r="X34" s="656"/>
      <c r="Y34" s="656"/>
      <c r="Z34" s="656"/>
      <c r="AA34" s="656"/>
      <c r="AB34" s="656"/>
      <c r="AC34" s="119" t="s">
        <v>1804</v>
      </c>
      <c r="AD34" s="119" t="s">
        <v>1765</v>
      </c>
      <c r="AE34" s="360" t="s">
        <v>1766</v>
      </c>
      <c r="AF34" s="236"/>
      <c r="AG34" s="236"/>
      <c r="AH34" s="94"/>
      <c r="AI34" s="94"/>
      <c r="AJ34" s="94"/>
      <c r="AK34" s="94"/>
      <c r="AL34" s="94"/>
      <c r="AM34" s="94"/>
      <c r="AN34" s="94"/>
    </row>
    <row r="35" spans="2:40" ht="67.5" customHeight="1" x14ac:dyDescent="0.25">
      <c r="B35" s="646" t="s">
        <v>185</v>
      </c>
      <c r="C35" s="234" t="s">
        <v>231</v>
      </c>
      <c r="D35" s="651"/>
      <c r="E35" s="236"/>
      <c r="F35" s="119" t="s">
        <v>1812</v>
      </c>
      <c r="G35" s="240"/>
      <c r="H35" s="141" t="s">
        <v>1813</v>
      </c>
      <c r="I35" s="238">
        <v>2</v>
      </c>
      <c r="J35" s="239" t="s">
        <v>59</v>
      </c>
      <c r="K35" s="240" t="s">
        <v>1814</v>
      </c>
      <c r="L35" s="238" t="s">
        <v>89</v>
      </c>
      <c r="M35" s="238" t="s">
        <v>44</v>
      </c>
      <c r="N35" s="238" t="s">
        <v>214</v>
      </c>
      <c r="O35" s="238" t="s">
        <v>46</v>
      </c>
      <c r="P35" s="647">
        <f t="shared" ref="P35:P41" si="2">+AVERAGE(Q35:AB35)</f>
        <v>1</v>
      </c>
      <c r="Q35" s="248">
        <v>1</v>
      </c>
      <c r="R35" s="248">
        <v>1</v>
      </c>
      <c r="S35" s="248">
        <v>1</v>
      </c>
      <c r="T35" s="248">
        <v>1</v>
      </c>
      <c r="U35" s="248">
        <v>1</v>
      </c>
      <c r="V35" s="248">
        <v>1</v>
      </c>
      <c r="W35" s="248">
        <v>1</v>
      </c>
      <c r="X35" s="248">
        <v>1</v>
      </c>
      <c r="Y35" s="248">
        <v>1</v>
      </c>
      <c r="Z35" s="248">
        <v>1</v>
      </c>
      <c r="AA35" s="248">
        <v>1</v>
      </c>
      <c r="AB35" s="248">
        <v>1</v>
      </c>
      <c r="AC35" s="360" t="s">
        <v>255</v>
      </c>
      <c r="AD35" s="119" t="s">
        <v>1765</v>
      </c>
      <c r="AE35" s="360" t="s">
        <v>1766</v>
      </c>
      <c r="AF35" s="236"/>
      <c r="AG35" s="236"/>
      <c r="AH35" s="94"/>
      <c r="AI35" s="94"/>
      <c r="AJ35" s="94"/>
      <c r="AK35" s="94"/>
      <c r="AL35" s="94"/>
      <c r="AM35" s="94"/>
      <c r="AN35" s="94"/>
    </row>
    <row r="36" spans="2:40" ht="67.5" customHeight="1" x14ac:dyDescent="0.25">
      <c r="B36" s="646" t="s">
        <v>185</v>
      </c>
      <c r="C36" s="234" t="s">
        <v>231</v>
      </c>
      <c r="D36" s="652"/>
      <c r="E36" s="236"/>
      <c r="F36" s="119" t="s">
        <v>1815</v>
      </c>
      <c r="G36" s="240"/>
      <c r="H36" s="141" t="s">
        <v>1813</v>
      </c>
      <c r="I36" s="238">
        <v>1</v>
      </c>
      <c r="J36" s="239" t="s">
        <v>59</v>
      </c>
      <c r="K36" s="240" t="s">
        <v>1816</v>
      </c>
      <c r="L36" s="238" t="s">
        <v>43</v>
      </c>
      <c r="M36" s="238" t="s">
        <v>44</v>
      </c>
      <c r="N36" s="238" t="s">
        <v>214</v>
      </c>
      <c r="O36" s="238" t="s">
        <v>46</v>
      </c>
      <c r="P36" s="649">
        <f t="shared" si="2"/>
        <v>0.79999999999999993</v>
      </c>
      <c r="Q36" s="251">
        <v>0.8</v>
      </c>
      <c r="R36" s="251">
        <v>0.8</v>
      </c>
      <c r="S36" s="251">
        <v>0.8</v>
      </c>
      <c r="T36" s="251">
        <v>0.8</v>
      </c>
      <c r="U36" s="251">
        <v>0.8</v>
      </c>
      <c r="V36" s="251">
        <v>0.8</v>
      </c>
      <c r="W36" s="251">
        <v>0.8</v>
      </c>
      <c r="X36" s="251">
        <v>0.8</v>
      </c>
      <c r="Y36" s="251">
        <v>0.8</v>
      </c>
      <c r="Z36" s="251">
        <v>0.8</v>
      </c>
      <c r="AA36" s="251">
        <v>0.8</v>
      </c>
      <c r="AB36" s="251">
        <v>0.8</v>
      </c>
      <c r="AC36" s="360" t="s">
        <v>255</v>
      </c>
      <c r="AD36" s="119" t="s">
        <v>1765</v>
      </c>
      <c r="AE36" s="360" t="s">
        <v>1766</v>
      </c>
      <c r="AF36" s="236"/>
      <c r="AG36" s="236"/>
      <c r="AH36" s="94"/>
      <c r="AI36" s="94"/>
      <c r="AJ36" s="94"/>
      <c r="AK36" s="94"/>
      <c r="AL36" s="94"/>
      <c r="AM36" s="94"/>
      <c r="AN36" s="94"/>
    </row>
    <row r="37" spans="2:40" ht="53.25" customHeight="1" x14ac:dyDescent="0.25">
      <c r="B37" s="646" t="s">
        <v>83</v>
      </c>
      <c r="C37" s="234" t="s">
        <v>105</v>
      </c>
      <c r="D37" s="425" t="s">
        <v>1817</v>
      </c>
      <c r="E37" s="236"/>
      <c r="F37" s="119" t="s">
        <v>1818</v>
      </c>
      <c r="G37" s="360"/>
      <c r="H37" s="141" t="s">
        <v>1819</v>
      </c>
      <c r="I37" s="238">
        <v>1</v>
      </c>
      <c r="J37" s="239" t="s">
        <v>59</v>
      </c>
      <c r="K37" s="240" t="s">
        <v>1820</v>
      </c>
      <c r="L37" s="238" t="s">
        <v>89</v>
      </c>
      <c r="M37" s="238" t="s">
        <v>44</v>
      </c>
      <c r="N37" s="238" t="s">
        <v>214</v>
      </c>
      <c r="O37" s="238" t="s">
        <v>46</v>
      </c>
      <c r="P37" s="647">
        <f t="shared" si="2"/>
        <v>40</v>
      </c>
      <c r="Q37" s="248">
        <v>40</v>
      </c>
      <c r="R37" s="248">
        <v>40</v>
      </c>
      <c r="S37" s="248">
        <v>40</v>
      </c>
      <c r="T37" s="248">
        <v>40</v>
      </c>
      <c r="U37" s="248">
        <v>40</v>
      </c>
      <c r="V37" s="248">
        <v>40</v>
      </c>
      <c r="W37" s="248">
        <v>40</v>
      </c>
      <c r="X37" s="248">
        <v>40</v>
      </c>
      <c r="Y37" s="248">
        <v>40</v>
      </c>
      <c r="Z37" s="248">
        <v>40</v>
      </c>
      <c r="AA37" s="248">
        <v>40</v>
      </c>
      <c r="AB37" s="248">
        <v>40</v>
      </c>
      <c r="AC37" s="119" t="s">
        <v>239</v>
      </c>
      <c r="AD37" s="119" t="s">
        <v>1821</v>
      </c>
      <c r="AE37" s="360" t="s">
        <v>1822</v>
      </c>
      <c r="AF37" s="236"/>
      <c r="AG37" s="236"/>
      <c r="AH37" s="94"/>
      <c r="AI37" s="94"/>
      <c r="AJ37" s="94"/>
      <c r="AK37" s="94"/>
      <c r="AL37" s="94"/>
      <c r="AM37" s="94"/>
      <c r="AN37" s="94"/>
    </row>
    <row r="38" spans="2:40" ht="53.25" customHeight="1" x14ac:dyDescent="0.3">
      <c r="B38" s="646" t="s">
        <v>83</v>
      </c>
      <c r="C38" s="234" t="s">
        <v>105</v>
      </c>
      <c r="D38" s="426"/>
      <c r="E38" s="236"/>
      <c r="F38" s="425" t="s">
        <v>1823</v>
      </c>
      <c r="G38" s="119" t="s">
        <v>1824</v>
      </c>
      <c r="H38" s="141" t="s">
        <v>1825</v>
      </c>
      <c r="I38" s="238">
        <v>2</v>
      </c>
      <c r="J38" s="239" t="s">
        <v>59</v>
      </c>
      <c r="K38" s="240" t="s">
        <v>1826</v>
      </c>
      <c r="L38" s="238" t="s">
        <v>89</v>
      </c>
      <c r="M38" s="238" t="s">
        <v>44</v>
      </c>
      <c r="N38" s="238" t="s">
        <v>214</v>
      </c>
      <c r="O38" s="238" t="s">
        <v>46</v>
      </c>
      <c r="P38" s="647">
        <f t="shared" si="2"/>
        <v>1</v>
      </c>
      <c r="Q38" s="248">
        <v>1</v>
      </c>
      <c r="R38" s="248">
        <v>1</v>
      </c>
      <c r="S38" s="248">
        <v>1</v>
      </c>
      <c r="T38" s="248">
        <v>1</v>
      </c>
      <c r="U38" s="248">
        <v>1</v>
      </c>
      <c r="V38" s="248">
        <v>1</v>
      </c>
      <c r="W38" s="248">
        <v>1</v>
      </c>
      <c r="X38" s="248">
        <v>1</v>
      </c>
      <c r="Y38" s="248">
        <v>1</v>
      </c>
      <c r="Z38" s="248">
        <v>1</v>
      </c>
      <c r="AA38" s="248">
        <v>1</v>
      </c>
      <c r="AB38" s="248">
        <v>1</v>
      </c>
      <c r="AC38" s="119" t="s">
        <v>1827</v>
      </c>
      <c r="AD38" s="119" t="s">
        <v>1821</v>
      </c>
      <c r="AE38" s="360" t="s">
        <v>1822</v>
      </c>
      <c r="AF38" s="236"/>
      <c r="AG38" s="362"/>
    </row>
    <row r="39" spans="2:40" ht="53.25" customHeight="1" x14ac:dyDescent="0.3">
      <c r="B39" s="646" t="s">
        <v>83</v>
      </c>
      <c r="C39" s="234" t="s">
        <v>105</v>
      </c>
      <c r="D39" s="426"/>
      <c r="E39" s="236"/>
      <c r="F39" s="428"/>
      <c r="G39" s="119" t="s">
        <v>1828</v>
      </c>
      <c r="H39" s="141" t="s">
        <v>1829</v>
      </c>
      <c r="I39" s="238">
        <v>2</v>
      </c>
      <c r="J39" s="239" t="s">
        <v>59</v>
      </c>
      <c r="K39" s="240" t="s">
        <v>1830</v>
      </c>
      <c r="L39" s="238" t="s">
        <v>549</v>
      </c>
      <c r="M39" s="238" t="s">
        <v>317</v>
      </c>
      <c r="N39" s="238" t="s">
        <v>214</v>
      </c>
      <c r="O39" s="238" t="s">
        <v>46</v>
      </c>
      <c r="P39" s="647">
        <f t="shared" si="2"/>
        <v>12</v>
      </c>
      <c r="Q39" s="248">
        <v>12</v>
      </c>
      <c r="R39" s="248">
        <v>12</v>
      </c>
      <c r="S39" s="248">
        <v>12</v>
      </c>
      <c r="T39" s="248">
        <v>12</v>
      </c>
      <c r="U39" s="248">
        <v>12</v>
      </c>
      <c r="V39" s="248">
        <v>12</v>
      </c>
      <c r="W39" s="248">
        <v>12</v>
      </c>
      <c r="X39" s="248">
        <v>12</v>
      </c>
      <c r="Y39" s="248">
        <v>12</v>
      </c>
      <c r="Z39" s="248">
        <v>12</v>
      </c>
      <c r="AA39" s="248">
        <v>12</v>
      </c>
      <c r="AB39" s="248">
        <v>12</v>
      </c>
      <c r="AC39" s="119" t="s">
        <v>1831</v>
      </c>
      <c r="AD39" s="119" t="s">
        <v>1821</v>
      </c>
      <c r="AE39" s="360" t="s">
        <v>1822</v>
      </c>
      <c r="AF39" s="236"/>
      <c r="AG39" s="362"/>
    </row>
    <row r="40" spans="2:40" ht="53.25" customHeight="1" x14ac:dyDescent="0.3">
      <c r="B40" s="657" t="s">
        <v>83</v>
      </c>
      <c r="C40" s="498" t="s">
        <v>105</v>
      </c>
      <c r="D40" s="428"/>
      <c r="E40" s="582"/>
      <c r="F40" s="129" t="s">
        <v>1832</v>
      </c>
      <c r="G40" s="129"/>
      <c r="H40" s="117" t="s">
        <v>1833</v>
      </c>
      <c r="I40" s="305">
        <v>2</v>
      </c>
      <c r="J40" s="658" t="s">
        <v>59</v>
      </c>
      <c r="K40" s="390" t="s">
        <v>1834</v>
      </c>
      <c r="L40" s="305" t="s">
        <v>89</v>
      </c>
      <c r="M40" s="305" t="s">
        <v>44</v>
      </c>
      <c r="N40" s="305" t="s">
        <v>45</v>
      </c>
      <c r="O40" s="305" t="s">
        <v>46</v>
      </c>
      <c r="P40" s="649">
        <v>1</v>
      </c>
      <c r="Q40" s="248"/>
      <c r="R40" s="248"/>
      <c r="S40" s="248"/>
      <c r="T40" s="248"/>
      <c r="U40" s="251"/>
      <c r="V40" s="251"/>
      <c r="W40" s="251">
        <v>0.5</v>
      </c>
      <c r="X40" s="251">
        <v>0.5</v>
      </c>
      <c r="Y40" s="251"/>
      <c r="Z40" s="251"/>
      <c r="AA40" s="251"/>
      <c r="AB40" s="251"/>
      <c r="AC40" s="119" t="s">
        <v>1835</v>
      </c>
      <c r="AD40" s="119" t="s">
        <v>1821</v>
      </c>
      <c r="AE40" s="360" t="s">
        <v>1822</v>
      </c>
      <c r="AF40" s="236"/>
      <c r="AG40" s="119"/>
    </row>
    <row r="41" spans="2:40" ht="102.75" customHeight="1" x14ac:dyDescent="0.3">
      <c r="B41" s="646" t="s">
        <v>83</v>
      </c>
      <c r="C41" s="234" t="s">
        <v>119</v>
      </c>
      <c r="D41" s="360" t="s">
        <v>1836</v>
      </c>
      <c r="E41" s="236"/>
      <c r="F41" s="119" t="s">
        <v>1837</v>
      </c>
      <c r="G41" s="119"/>
      <c r="H41" s="141" t="s">
        <v>1838</v>
      </c>
      <c r="I41" s="238">
        <v>2</v>
      </c>
      <c r="J41" s="239" t="s">
        <v>59</v>
      </c>
      <c r="K41" s="240" t="s">
        <v>1839</v>
      </c>
      <c r="L41" s="238" t="s">
        <v>43</v>
      </c>
      <c r="M41" s="238" t="s">
        <v>44</v>
      </c>
      <c r="N41" s="238" t="s">
        <v>214</v>
      </c>
      <c r="O41" s="238" t="s">
        <v>46</v>
      </c>
      <c r="P41" s="649">
        <f t="shared" si="2"/>
        <v>1</v>
      </c>
      <c r="Q41" s="251">
        <v>1</v>
      </c>
      <c r="R41" s="251">
        <v>1</v>
      </c>
      <c r="S41" s="251">
        <v>1</v>
      </c>
      <c r="T41" s="251">
        <v>1</v>
      </c>
      <c r="U41" s="251">
        <v>1</v>
      </c>
      <c r="V41" s="251">
        <v>1</v>
      </c>
      <c r="W41" s="251">
        <v>1</v>
      </c>
      <c r="X41" s="251">
        <v>1</v>
      </c>
      <c r="Y41" s="251">
        <v>1</v>
      </c>
      <c r="Z41" s="251">
        <v>1</v>
      </c>
      <c r="AA41" s="251">
        <v>1</v>
      </c>
      <c r="AB41" s="251">
        <v>1</v>
      </c>
      <c r="AC41" s="119" t="s">
        <v>1840</v>
      </c>
      <c r="AD41" s="119" t="s">
        <v>1821</v>
      </c>
      <c r="AE41" s="360" t="s">
        <v>1822</v>
      </c>
      <c r="AF41" s="236"/>
      <c r="AG41" s="362"/>
    </row>
    <row r="42" spans="2:40" ht="70.5" customHeight="1" x14ac:dyDescent="0.3">
      <c r="B42" s="646" t="s">
        <v>83</v>
      </c>
      <c r="C42" s="234" t="s">
        <v>105</v>
      </c>
      <c r="D42" s="597" t="s">
        <v>1841</v>
      </c>
      <c r="E42" s="236"/>
      <c r="F42" s="119" t="s">
        <v>1842</v>
      </c>
      <c r="G42" s="360"/>
      <c r="H42" s="141" t="s">
        <v>1843</v>
      </c>
      <c r="I42" s="238">
        <v>3</v>
      </c>
      <c r="J42" s="239" t="s">
        <v>59</v>
      </c>
      <c r="K42" s="240" t="s">
        <v>1844</v>
      </c>
      <c r="L42" s="238" t="s">
        <v>43</v>
      </c>
      <c r="M42" s="238" t="s">
        <v>44</v>
      </c>
      <c r="N42" s="238" t="s">
        <v>45</v>
      </c>
      <c r="O42" s="238" t="s">
        <v>46</v>
      </c>
      <c r="P42" s="647">
        <f>SUM(Q42:AB42)</f>
        <v>1</v>
      </c>
      <c r="Q42" s="251">
        <v>0.5</v>
      </c>
      <c r="R42" s="251">
        <v>0.5</v>
      </c>
      <c r="S42" s="248"/>
      <c r="T42" s="248"/>
      <c r="U42" s="248"/>
      <c r="V42" s="248"/>
      <c r="W42" s="248"/>
      <c r="X42" s="248"/>
      <c r="Y42" s="248"/>
      <c r="Z42" s="248"/>
      <c r="AA42" s="248"/>
      <c r="AB42" s="248"/>
      <c r="AC42" s="119" t="s">
        <v>1845</v>
      </c>
      <c r="AD42" s="119" t="s">
        <v>1846</v>
      </c>
      <c r="AE42" s="119" t="s">
        <v>1847</v>
      </c>
      <c r="AF42" s="236"/>
      <c r="AG42" s="362"/>
    </row>
    <row r="43" spans="2:40" ht="107.25" customHeight="1" x14ac:dyDescent="0.3">
      <c r="B43" s="646" t="s">
        <v>83</v>
      </c>
      <c r="C43" s="234" t="s">
        <v>105</v>
      </c>
      <c r="D43" s="598"/>
      <c r="E43" s="236"/>
      <c r="F43" s="119" t="s">
        <v>1848</v>
      </c>
      <c r="G43" s="360"/>
      <c r="H43" s="141" t="s">
        <v>1849</v>
      </c>
      <c r="I43" s="238">
        <v>3</v>
      </c>
      <c r="J43" s="239" t="s">
        <v>59</v>
      </c>
      <c r="K43" s="236" t="s">
        <v>1850</v>
      </c>
      <c r="L43" s="238" t="s">
        <v>549</v>
      </c>
      <c r="M43" s="238" t="s">
        <v>317</v>
      </c>
      <c r="N43" s="238" t="s">
        <v>214</v>
      </c>
      <c r="O43" s="238" t="s">
        <v>46</v>
      </c>
      <c r="P43" s="647">
        <f>+AVERAGE(Q43:AB43)</f>
        <v>5</v>
      </c>
      <c r="Q43" s="248">
        <v>5</v>
      </c>
      <c r="R43" s="248">
        <v>5</v>
      </c>
      <c r="S43" s="248">
        <v>5</v>
      </c>
      <c r="T43" s="248">
        <v>5</v>
      </c>
      <c r="U43" s="248">
        <v>5</v>
      </c>
      <c r="V43" s="248">
        <v>5</v>
      </c>
      <c r="W43" s="248">
        <v>5</v>
      </c>
      <c r="X43" s="248">
        <v>5</v>
      </c>
      <c r="Y43" s="248">
        <v>5</v>
      </c>
      <c r="Z43" s="248">
        <v>5</v>
      </c>
      <c r="AA43" s="248">
        <v>5</v>
      </c>
      <c r="AB43" s="248">
        <v>5</v>
      </c>
      <c r="AC43" s="119" t="s">
        <v>1851</v>
      </c>
      <c r="AD43" s="119" t="s">
        <v>1846</v>
      </c>
      <c r="AE43" s="119" t="s">
        <v>1847</v>
      </c>
      <c r="AF43" s="236"/>
      <c r="AG43" s="362"/>
    </row>
    <row r="44" spans="2:40" ht="147.75" customHeight="1" x14ac:dyDescent="0.3">
      <c r="B44" s="646" t="s">
        <v>83</v>
      </c>
      <c r="C44" s="234" t="s">
        <v>105</v>
      </c>
      <c r="D44" s="599"/>
      <c r="E44" s="236"/>
      <c r="F44" s="119" t="s">
        <v>1852</v>
      </c>
      <c r="G44" s="360"/>
      <c r="H44" s="141" t="s">
        <v>1853</v>
      </c>
      <c r="I44" s="238">
        <v>1</v>
      </c>
      <c r="J44" s="239" t="s">
        <v>59</v>
      </c>
      <c r="K44" s="236" t="s">
        <v>1854</v>
      </c>
      <c r="L44" s="238" t="s">
        <v>89</v>
      </c>
      <c r="M44" s="238" t="s">
        <v>44</v>
      </c>
      <c r="N44" s="238" t="s">
        <v>214</v>
      </c>
      <c r="O44" s="238" t="s">
        <v>46</v>
      </c>
      <c r="P44" s="647">
        <f>+AVERAGE(Q44:AB44)</f>
        <v>14</v>
      </c>
      <c r="Q44" s="248">
        <v>14</v>
      </c>
      <c r="R44" s="248">
        <v>14</v>
      </c>
      <c r="S44" s="248">
        <v>14</v>
      </c>
      <c r="T44" s="248">
        <v>14</v>
      </c>
      <c r="U44" s="248">
        <v>14</v>
      </c>
      <c r="V44" s="248">
        <v>14</v>
      </c>
      <c r="W44" s="248">
        <v>14</v>
      </c>
      <c r="X44" s="248">
        <v>14</v>
      </c>
      <c r="Y44" s="248">
        <v>14</v>
      </c>
      <c r="Z44" s="248">
        <v>14</v>
      </c>
      <c r="AA44" s="248">
        <v>14</v>
      </c>
      <c r="AB44" s="248">
        <v>14</v>
      </c>
      <c r="AC44" s="119" t="s">
        <v>1855</v>
      </c>
      <c r="AD44" s="119" t="s">
        <v>1846</v>
      </c>
      <c r="AE44" s="119" t="s">
        <v>1847</v>
      </c>
      <c r="AF44" s="236"/>
      <c r="AG44" s="362"/>
    </row>
    <row r="45" spans="2:40" ht="147.75" customHeight="1" x14ac:dyDescent="0.3">
      <c r="B45" s="657" t="s">
        <v>83</v>
      </c>
      <c r="C45" s="498" t="s">
        <v>105</v>
      </c>
      <c r="D45" s="305" t="s">
        <v>1856</v>
      </c>
      <c r="E45" s="582"/>
      <c r="F45" s="129" t="s">
        <v>1857</v>
      </c>
      <c r="G45" s="310"/>
      <c r="H45" s="117" t="s">
        <v>1858</v>
      </c>
      <c r="I45" s="305">
        <v>2</v>
      </c>
      <c r="J45" s="658" t="s">
        <v>138</v>
      </c>
      <c r="K45" s="582" t="s">
        <v>1859</v>
      </c>
      <c r="L45" s="305" t="s">
        <v>43</v>
      </c>
      <c r="M45" s="305" t="s">
        <v>44</v>
      </c>
      <c r="N45" s="305" t="s">
        <v>45</v>
      </c>
      <c r="O45" s="305" t="s">
        <v>46</v>
      </c>
      <c r="P45" s="649">
        <f>SUM(Q45:AB45)</f>
        <v>1</v>
      </c>
      <c r="Q45" s="251"/>
      <c r="R45" s="251"/>
      <c r="S45" s="251"/>
      <c r="T45" s="251"/>
      <c r="U45" s="251">
        <v>0.5</v>
      </c>
      <c r="V45" s="251">
        <v>0.5</v>
      </c>
      <c r="W45" s="251"/>
      <c r="X45" s="251"/>
      <c r="Y45" s="251"/>
      <c r="Z45" s="251"/>
      <c r="AA45" s="251"/>
      <c r="AB45" s="251"/>
      <c r="AC45" s="129" t="s">
        <v>1855</v>
      </c>
      <c r="AD45" s="129" t="s">
        <v>1846</v>
      </c>
      <c r="AE45" s="659" t="s">
        <v>1860</v>
      </c>
      <c r="AF45" s="129" t="s">
        <v>1861</v>
      </c>
      <c r="AG45" s="660"/>
    </row>
    <row r="46" spans="2:40" ht="117" customHeight="1" x14ac:dyDescent="0.3">
      <c r="B46" s="646" t="s">
        <v>83</v>
      </c>
      <c r="C46" s="234" t="s">
        <v>105</v>
      </c>
      <c r="D46" s="119" t="s">
        <v>1862</v>
      </c>
      <c r="E46" s="240"/>
      <c r="F46" s="119" t="s">
        <v>1863</v>
      </c>
      <c r="G46" s="119"/>
      <c r="H46" s="141" t="s">
        <v>1864</v>
      </c>
      <c r="I46" s="238">
        <v>2</v>
      </c>
      <c r="J46" s="239" t="s">
        <v>138</v>
      </c>
      <c r="K46" s="240" t="s">
        <v>1865</v>
      </c>
      <c r="L46" s="238" t="s">
        <v>43</v>
      </c>
      <c r="M46" s="238" t="s">
        <v>44</v>
      </c>
      <c r="N46" s="238" t="s">
        <v>214</v>
      </c>
      <c r="O46" s="238" t="s">
        <v>46</v>
      </c>
      <c r="P46" s="649">
        <f>+AVERAGE(Q46:AB46)</f>
        <v>0.79999999999999993</v>
      </c>
      <c r="Q46" s="251">
        <v>0.8</v>
      </c>
      <c r="R46" s="251">
        <v>0.8</v>
      </c>
      <c r="S46" s="251">
        <v>0.8</v>
      </c>
      <c r="T46" s="251">
        <v>0.8</v>
      </c>
      <c r="U46" s="251">
        <v>0.8</v>
      </c>
      <c r="V46" s="251">
        <v>0.8</v>
      </c>
      <c r="W46" s="251">
        <v>0.8</v>
      </c>
      <c r="X46" s="251">
        <v>0.8</v>
      </c>
      <c r="Y46" s="251">
        <v>0.8</v>
      </c>
      <c r="Z46" s="251">
        <v>0.8</v>
      </c>
      <c r="AA46" s="251">
        <v>0.8</v>
      </c>
      <c r="AB46" s="251">
        <v>0.8</v>
      </c>
      <c r="AC46" s="119" t="s">
        <v>239</v>
      </c>
      <c r="AD46" s="119" t="s">
        <v>1846</v>
      </c>
      <c r="AE46" s="119" t="s">
        <v>1847</v>
      </c>
      <c r="AF46" s="236"/>
      <c r="AG46" s="362"/>
    </row>
    <row r="47" spans="2:40" ht="53.25" customHeight="1" x14ac:dyDescent="0.25">
      <c r="B47" s="657" t="s">
        <v>83</v>
      </c>
      <c r="C47" s="498" t="s">
        <v>105</v>
      </c>
      <c r="D47" s="332" t="s">
        <v>1866</v>
      </c>
      <c r="E47" s="582"/>
      <c r="F47" s="661" t="s">
        <v>1867</v>
      </c>
      <c r="G47" s="129" t="s">
        <v>1868</v>
      </c>
      <c r="H47" s="376" t="s">
        <v>1869</v>
      </c>
      <c r="I47" s="305">
        <v>3</v>
      </c>
      <c r="J47" s="658" t="s">
        <v>138</v>
      </c>
      <c r="K47" s="582" t="s">
        <v>1859</v>
      </c>
      <c r="L47" s="305" t="s">
        <v>43</v>
      </c>
      <c r="M47" s="305" t="s">
        <v>44</v>
      </c>
      <c r="N47" s="305" t="s">
        <v>45</v>
      </c>
      <c r="O47" s="305" t="s">
        <v>46</v>
      </c>
      <c r="P47" s="649">
        <f>SUM(Q47:AB47)</f>
        <v>1</v>
      </c>
      <c r="Q47" s="248"/>
      <c r="R47" s="248"/>
      <c r="S47" s="248"/>
      <c r="T47" s="248"/>
      <c r="U47" s="248"/>
      <c r="V47" s="304">
        <v>0.5</v>
      </c>
      <c r="W47" s="304">
        <v>0.5</v>
      </c>
      <c r="X47" s="248"/>
      <c r="Y47" s="248"/>
      <c r="Z47" s="248"/>
      <c r="AA47" s="248"/>
      <c r="AB47" s="248"/>
      <c r="AC47" s="129" t="s">
        <v>1870</v>
      </c>
      <c r="AD47" s="129" t="s">
        <v>1846</v>
      </c>
      <c r="AE47" s="129" t="s">
        <v>1847</v>
      </c>
      <c r="AF47" s="582"/>
      <c r="AG47" s="582"/>
      <c r="AH47" s="94"/>
      <c r="AI47" s="94"/>
      <c r="AJ47" s="94"/>
      <c r="AK47" s="94"/>
      <c r="AL47" s="94"/>
      <c r="AM47" s="94"/>
      <c r="AN47" s="94"/>
    </row>
    <row r="48" spans="2:40" ht="53.25" customHeight="1" x14ac:dyDescent="0.3">
      <c r="B48" s="657" t="s">
        <v>83</v>
      </c>
      <c r="C48" s="498" t="s">
        <v>105</v>
      </c>
      <c r="D48" s="333"/>
      <c r="E48" s="582"/>
      <c r="F48" s="662"/>
      <c r="G48" s="129" t="s">
        <v>1871</v>
      </c>
      <c r="H48" s="380"/>
      <c r="I48" s="305">
        <v>1</v>
      </c>
      <c r="J48" s="658" t="s">
        <v>138</v>
      </c>
      <c r="K48" s="582" t="s">
        <v>1859</v>
      </c>
      <c r="L48" s="305" t="s">
        <v>43</v>
      </c>
      <c r="M48" s="305" t="s">
        <v>44</v>
      </c>
      <c r="N48" s="305" t="s">
        <v>45</v>
      </c>
      <c r="O48" s="305" t="s">
        <v>46</v>
      </c>
      <c r="P48" s="649">
        <f t="shared" ref="P48:P65" si="3">SUM(Q48:AB48)</f>
        <v>1</v>
      </c>
      <c r="Q48" s="248"/>
      <c r="R48" s="248"/>
      <c r="S48" s="248"/>
      <c r="T48" s="248"/>
      <c r="U48" s="248"/>
      <c r="V48" s="248"/>
      <c r="W48" s="248"/>
      <c r="X48" s="304">
        <v>1</v>
      </c>
      <c r="Y48" s="248"/>
      <c r="Z48" s="248"/>
      <c r="AA48" s="248"/>
      <c r="AB48" s="248"/>
      <c r="AC48" s="129" t="s">
        <v>409</v>
      </c>
      <c r="AD48" s="129" t="s">
        <v>1846</v>
      </c>
      <c r="AE48" s="129" t="s">
        <v>1847</v>
      </c>
      <c r="AF48" s="582"/>
      <c r="AG48" s="660"/>
    </row>
    <row r="49" spans="2:33" ht="53.25" customHeight="1" x14ac:dyDescent="0.3">
      <c r="B49" s="657" t="s">
        <v>83</v>
      </c>
      <c r="C49" s="498" t="s">
        <v>105</v>
      </c>
      <c r="D49" s="333"/>
      <c r="E49" s="582"/>
      <c r="F49" s="662"/>
      <c r="G49" s="129" t="s">
        <v>1872</v>
      </c>
      <c r="H49" s="380"/>
      <c r="I49" s="305">
        <v>2</v>
      </c>
      <c r="J49" s="658" t="s">
        <v>138</v>
      </c>
      <c r="K49" s="582" t="s">
        <v>1859</v>
      </c>
      <c r="L49" s="305" t="s">
        <v>43</v>
      </c>
      <c r="M49" s="305" t="s">
        <v>44</v>
      </c>
      <c r="N49" s="305" t="s">
        <v>45</v>
      </c>
      <c r="O49" s="305" t="s">
        <v>46</v>
      </c>
      <c r="P49" s="649">
        <f t="shared" si="3"/>
        <v>1</v>
      </c>
      <c r="Q49" s="248"/>
      <c r="R49" s="248"/>
      <c r="S49" s="248"/>
      <c r="T49" s="248"/>
      <c r="U49" s="248"/>
      <c r="V49" s="248"/>
      <c r="W49" s="248"/>
      <c r="X49" s="248"/>
      <c r="Y49" s="304">
        <v>1</v>
      </c>
      <c r="Z49" s="248"/>
      <c r="AA49" s="248"/>
      <c r="AB49" s="248"/>
      <c r="AC49" s="129" t="s">
        <v>1873</v>
      </c>
      <c r="AD49" s="129" t="s">
        <v>1846</v>
      </c>
      <c r="AE49" s="129" t="s">
        <v>1847</v>
      </c>
      <c r="AF49" s="582"/>
      <c r="AG49" s="660"/>
    </row>
    <row r="50" spans="2:33" ht="53.25" customHeight="1" x14ac:dyDescent="0.3">
      <c r="B50" s="657" t="s">
        <v>83</v>
      </c>
      <c r="C50" s="498" t="s">
        <v>105</v>
      </c>
      <c r="D50" s="333"/>
      <c r="E50" s="582"/>
      <c r="F50" s="663"/>
      <c r="G50" s="129" t="s">
        <v>1874</v>
      </c>
      <c r="H50" s="385"/>
      <c r="I50" s="305">
        <v>3</v>
      </c>
      <c r="J50" s="658" t="s">
        <v>138</v>
      </c>
      <c r="K50" s="582" t="s">
        <v>1859</v>
      </c>
      <c r="L50" s="305" t="s">
        <v>43</v>
      </c>
      <c r="M50" s="305" t="s">
        <v>44</v>
      </c>
      <c r="N50" s="305" t="s">
        <v>45</v>
      </c>
      <c r="O50" s="305" t="s">
        <v>46</v>
      </c>
      <c r="P50" s="649">
        <f t="shared" si="3"/>
        <v>1</v>
      </c>
      <c r="Q50" s="248"/>
      <c r="R50" s="248"/>
      <c r="S50" s="248"/>
      <c r="T50" s="248"/>
      <c r="U50" s="248"/>
      <c r="V50" s="248"/>
      <c r="W50" s="248"/>
      <c r="X50" s="248"/>
      <c r="Y50" s="248"/>
      <c r="Z50" s="304">
        <v>1</v>
      </c>
      <c r="AA50" s="248"/>
      <c r="AB50" s="248"/>
      <c r="AC50" s="129" t="s">
        <v>1875</v>
      </c>
      <c r="AD50" s="129" t="s">
        <v>1846</v>
      </c>
      <c r="AE50" s="129" t="s">
        <v>1847</v>
      </c>
      <c r="AF50" s="582"/>
      <c r="AG50" s="660"/>
    </row>
    <row r="51" spans="2:33" ht="53.25" customHeight="1" x14ac:dyDescent="0.3">
      <c r="B51" s="657" t="s">
        <v>83</v>
      </c>
      <c r="C51" s="498" t="s">
        <v>105</v>
      </c>
      <c r="D51" s="333"/>
      <c r="E51" s="582"/>
      <c r="F51" s="661" t="s">
        <v>1876</v>
      </c>
      <c r="G51" s="129" t="s">
        <v>1868</v>
      </c>
      <c r="H51" s="376" t="s">
        <v>1877</v>
      </c>
      <c r="I51" s="305">
        <v>3</v>
      </c>
      <c r="J51" s="658" t="s">
        <v>138</v>
      </c>
      <c r="K51" s="582" t="s">
        <v>1859</v>
      </c>
      <c r="L51" s="305" t="s">
        <v>43</v>
      </c>
      <c r="M51" s="305" t="s">
        <v>44</v>
      </c>
      <c r="N51" s="305" t="s">
        <v>45</v>
      </c>
      <c r="O51" s="305" t="s">
        <v>46</v>
      </c>
      <c r="P51" s="649">
        <f>SUM(Q51:AB51)</f>
        <v>1</v>
      </c>
      <c r="Q51" s="248"/>
      <c r="R51" s="248"/>
      <c r="S51" s="248"/>
      <c r="T51" s="248"/>
      <c r="U51" s="248"/>
      <c r="V51" s="304">
        <v>0.5</v>
      </c>
      <c r="W51" s="304">
        <v>0.5</v>
      </c>
      <c r="X51" s="248"/>
      <c r="Y51" s="248"/>
      <c r="Z51" s="248"/>
      <c r="AA51" s="248"/>
      <c r="AB51" s="248"/>
      <c r="AC51" s="129" t="s">
        <v>1870</v>
      </c>
      <c r="AD51" s="129" t="s">
        <v>1846</v>
      </c>
      <c r="AE51" s="129" t="s">
        <v>1847</v>
      </c>
      <c r="AF51" s="582"/>
      <c r="AG51" s="660"/>
    </row>
    <row r="52" spans="2:33" ht="53.25" customHeight="1" x14ac:dyDescent="0.3">
      <c r="B52" s="657" t="s">
        <v>83</v>
      </c>
      <c r="C52" s="498" t="s">
        <v>105</v>
      </c>
      <c r="D52" s="333"/>
      <c r="E52" s="582"/>
      <c r="F52" s="662"/>
      <c r="G52" s="129" t="s">
        <v>1871</v>
      </c>
      <c r="H52" s="380"/>
      <c r="I52" s="305">
        <v>1</v>
      </c>
      <c r="J52" s="658" t="s">
        <v>138</v>
      </c>
      <c r="K52" s="582" t="s">
        <v>1859</v>
      </c>
      <c r="L52" s="305" t="s">
        <v>43</v>
      </c>
      <c r="M52" s="305" t="s">
        <v>44</v>
      </c>
      <c r="N52" s="305" t="s">
        <v>45</v>
      </c>
      <c r="O52" s="305" t="s">
        <v>46</v>
      </c>
      <c r="P52" s="649">
        <f t="shared" si="3"/>
        <v>1</v>
      </c>
      <c r="Q52" s="248"/>
      <c r="R52" s="248"/>
      <c r="S52" s="248"/>
      <c r="T52" s="248"/>
      <c r="U52" s="248"/>
      <c r="V52" s="248"/>
      <c r="W52" s="248"/>
      <c r="X52" s="304">
        <v>1</v>
      </c>
      <c r="Y52" s="248"/>
      <c r="Z52" s="248"/>
      <c r="AA52" s="248"/>
      <c r="AB52" s="248"/>
      <c r="AC52" s="129" t="s">
        <v>409</v>
      </c>
      <c r="AD52" s="129" t="s">
        <v>1846</v>
      </c>
      <c r="AE52" s="129" t="s">
        <v>1847</v>
      </c>
      <c r="AF52" s="582"/>
      <c r="AG52" s="660"/>
    </row>
    <row r="53" spans="2:33" ht="53.25" customHeight="1" x14ac:dyDescent="0.3">
      <c r="B53" s="657" t="s">
        <v>83</v>
      </c>
      <c r="C53" s="498" t="s">
        <v>105</v>
      </c>
      <c r="D53" s="333"/>
      <c r="E53" s="582"/>
      <c r="F53" s="662"/>
      <c r="G53" s="129" t="s">
        <v>1872</v>
      </c>
      <c r="H53" s="380"/>
      <c r="I53" s="305">
        <v>2</v>
      </c>
      <c r="J53" s="658" t="s">
        <v>138</v>
      </c>
      <c r="K53" s="582" t="s">
        <v>1859</v>
      </c>
      <c r="L53" s="305" t="s">
        <v>43</v>
      </c>
      <c r="M53" s="305" t="s">
        <v>44</v>
      </c>
      <c r="N53" s="305" t="s">
        <v>45</v>
      </c>
      <c r="O53" s="305" t="s">
        <v>46</v>
      </c>
      <c r="P53" s="649">
        <f t="shared" si="3"/>
        <v>1</v>
      </c>
      <c r="Q53" s="248"/>
      <c r="R53" s="248"/>
      <c r="S53" s="248"/>
      <c r="T53" s="248"/>
      <c r="U53" s="248"/>
      <c r="V53" s="248"/>
      <c r="W53" s="248"/>
      <c r="X53" s="248"/>
      <c r="Y53" s="304">
        <v>1</v>
      </c>
      <c r="Z53" s="248"/>
      <c r="AA53" s="248"/>
      <c r="AB53" s="248"/>
      <c r="AC53" s="129" t="s">
        <v>1873</v>
      </c>
      <c r="AD53" s="129" t="s">
        <v>1846</v>
      </c>
      <c r="AE53" s="129" t="s">
        <v>1847</v>
      </c>
      <c r="AF53" s="582"/>
      <c r="AG53" s="660"/>
    </row>
    <row r="54" spans="2:33" ht="53.25" customHeight="1" x14ac:dyDescent="0.3">
      <c r="B54" s="657" t="s">
        <v>83</v>
      </c>
      <c r="C54" s="498" t="s">
        <v>105</v>
      </c>
      <c r="D54" s="333"/>
      <c r="E54" s="582"/>
      <c r="F54" s="663"/>
      <c r="G54" s="129" t="s">
        <v>1874</v>
      </c>
      <c r="H54" s="385"/>
      <c r="I54" s="305">
        <v>3</v>
      </c>
      <c r="J54" s="658" t="s">
        <v>138</v>
      </c>
      <c r="K54" s="582" t="s">
        <v>1859</v>
      </c>
      <c r="L54" s="305" t="s">
        <v>43</v>
      </c>
      <c r="M54" s="305" t="s">
        <v>44</v>
      </c>
      <c r="N54" s="305" t="s">
        <v>45</v>
      </c>
      <c r="O54" s="305" t="s">
        <v>46</v>
      </c>
      <c r="P54" s="649">
        <f t="shared" si="3"/>
        <v>1</v>
      </c>
      <c r="Q54" s="248"/>
      <c r="R54" s="248"/>
      <c r="S54" s="248"/>
      <c r="T54" s="248"/>
      <c r="U54" s="248"/>
      <c r="V54" s="248"/>
      <c r="W54" s="248"/>
      <c r="X54" s="248"/>
      <c r="Y54" s="248"/>
      <c r="Z54" s="304">
        <v>1</v>
      </c>
      <c r="AA54" s="248"/>
      <c r="AB54" s="248"/>
      <c r="AC54" s="129" t="s">
        <v>1875</v>
      </c>
      <c r="AD54" s="129" t="s">
        <v>1846</v>
      </c>
      <c r="AE54" s="129" t="s">
        <v>1847</v>
      </c>
      <c r="AF54" s="582"/>
      <c r="AG54" s="660"/>
    </row>
    <row r="55" spans="2:33" ht="53.25" customHeight="1" x14ac:dyDescent="0.3">
      <c r="B55" s="657" t="s">
        <v>83</v>
      </c>
      <c r="C55" s="498" t="s">
        <v>105</v>
      </c>
      <c r="D55" s="333"/>
      <c r="E55" s="582"/>
      <c r="F55" s="661" t="s">
        <v>1878</v>
      </c>
      <c r="G55" s="129" t="s">
        <v>1868</v>
      </c>
      <c r="H55" s="376" t="s">
        <v>1879</v>
      </c>
      <c r="I55" s="305">
        <v>3</v>
      </c>
      <c r="J55" s="658" t="s">
        <v>138</v>
      </c>
      <c r="K55" s="582" t="s">
        <v>1859</v>
      </c>
      <c r="L55" s="305" t="s">
        <v>43</v>
      </c>
      <c r="M55" s="305" t="s">
        <v>44</v>
      </c>
      <c r="N55" s="305" t="s">
        <v>45</v>
      </c>
      <c r="O55" s="305" t="s">
        <v>46</v>
      </c>
      <c r="P55" s="649">
        <f t="shared" si="3"/>
        <v>1</v>
      </c>
      <c r="Q55" s="248"/>
      <c r="R55" s="248"/>
      <c r="S55" s="248"/>
      <c r="T55" s="248"/>
      <c r="U55" s="248"/>
      <c r="V55" s="304">
        <v>0.5</v>
      </c>
      <c r="W55" s="304">
        <v>0.5</v>
      </c>
      <c r="X55" s="248"/>
      <c r="Y55" s="248"/>
      <c r="Z55" s="248"/>
      <c r="AA55" s="248"/>
      <c r="AB55" s="248"/>
      <c r="AC55" s="129" t="s">
        <v>1870</v>
      </c>
      <c r="AD55" s="129" t="s">
        <v>1846</v>
      </c>
      <c r="AE55" s="129" t="s">
        <v>1847</v>
      </c>
      <c r="AF55" s="582"/>
      <c r="AG55" s="660"/>
    </row>
    <row r="56" spans="2:33" ht="53.25" customHeight="1" x14ac:dyDescent="0.3">
      <c r="B56" s="657" t="s">
        <v>83</v>
      </c>
      <c r="C56" s="498" t="s">
        <v>105</v>
      </c>
      <c r="D56" s="333"/>
      <c r="E56" s="582"/>
      <c r="F56" s="662"/>
      <c r="G56" s="129" t="s">
        <v>1871</v>
      </c>
      <c r="H56" s="380"/>
      <c r="I56" s="305">
        <v>1</v>
      </c>
      <c r="J56" s="658" t="s">
        <v>138</v>
      </c>
      <c r="K56" s="582" t="s">
        <v>1859</v>
      </c>
      <c r="L56" s="305" t="s">
        <v>43</v>
      </c>
      <c r="M56" s="305" t="s">
        <v>44</v>
      </c>
      <c r="N56" s="305" t="s">
        <v>45</v>
      </c>
      <c r="O56" s="305" t="s">
        <v>46</v>
      </c>
      <c r="P56" s="649">
        <f t="shared" si="3"/>
        <v>1</v>
      </c>
      <c r="Q56" s="248"/>
      <c r="R56" s="248"/>
      <c r="S56" s="248"/>
      <c r="T56" s="248"/>
      <c r="U56" s="248"/>
      <c r="V56" s="248"/>
      <c r="W56" s="248"/>
      <c r="X56" s="304">
        <v>1</v>
      </c>
      <c r="Y56" s="248"/>
      <c r="Z56" s="248"/>
      <c r="AA56" s="248"/>
      <c r="AB56" s="248"/>
      <c r="AC56" s="129" t="s">
        <v>409</v>
      </c>
      <c r="AD56" s="129" t="s">
        <v>1846</v>
      </c>
      <c r="AE56" s="129" t="s">
        <v>1847</v>
      </c>
      <c r="AF56" s="582"/>
      <c r="AG56" s="660"/>
    </row>
    <row r="57" spans="2:33" ht="53.25" customHeight="1" x14ac:dyDescent="0.3">
      <c r="B57" s="657" t="s">
        <v>83</v>
      </c>
      <c r="C57" s="498" t="s">
        <v>105</v>
      </c>
      <c r="D57" s="333"/>
      <c r="E57" s="582"/>
      <c r="F57" s="662"/>
      <c r="G57" s="129" t="s">
        <v>1872</v>
      </c>
      <c r="H57" s="380"/>
      <c r="I57" s="305">
        <v>2</v>
      </c>
      <c r="J57" s="658" t="s">
        <v>138</v>
      </c>
      <c r="K57" s="582" t="s">
        <v>1859</v>
      </c>
      <c r="L57" s="305" t="s">
        <v>43</v>
      </c>
      <c r="M57" s="305" t="s">
        <v>44</v>
      </c>
      <c r="N57" s="305" t="s">
        <v>45</v>
      </c>
      <c r="O57" s="305" t="s">
        <v>46</v>
      </c>
      <c r="P57" s="649">
        <f t="shared" si="3"/>
        <v>1</v>
      </c>
      <c r="Q57" s="248"/>
      <c r="R57" s="248"/>
      <c r="S57" s="248"/>
      <c r="T57" s="248"/>
      <c r="U57" s="248"/>
      <c r="V57" s="248"/>
      <c r="W57" s="248"/>
      <c r="X57" s="248"/>
      <c r="Y57" s="304">
        <v>1</v>
      </c>
      <c r="Z57" s="248"/>
      <c r="AA57" s="248"/>
      <c r="AB57" s="248"/>
      <c r="AC57" s="129" t="s">
        <v>1873</v>
      </c>
      <c r="AD57" s="129" t="s">
        <v>1846</v>
      </c>
      <c r="AE57" s="129" t="s">
        <v>1847</v>
      </c>
      <c r="AF57" s="582"/>
      <c r="AG57" s="660"/>
    </row>
    <row r="58" spans="2:33" ht="53.25" customHeight="1" x14ac:dyDescent="0.3">
      <c r="B58" s="657" t="s">
        <v>83</v>
      </c>
      <c r="C58" s="498" t="s">
        <v>105</v>
      </c>
      <c r="D58" s="333"/>
      <c r="E58" s="582"/>
      <c r="F58" s="663"/>
      <c r="G58" s="129" t="s">
        <v>1874</v>
      </c>
      <c r="H58" s="385"/>
      <c r="I58" s="305">
        <v>3</v>
      </c>
      <c r="J58" s="658" t="s">
        <v>138</v>
      </c>
      <c r="K58" s="582" t="s">
        <v>1859</v>
      </c>
      <c r="L58" s="305" t="s">
        <v>43</v>
      </c>
      <c r="M58" s="305" t="s">
        <v>44</v>
      </c>
      <c r="N58" s="305" t="s">
        <v>45</v>
      </c>
      <c r="O58" s="305" t="s">
        <v>46</v>
      </c>
      <c r="P58" s="649">
        <f t="shared" si="3"/>
        <v>1</v>
      </c>
      <c r="Q58" s="248"/>
      <c r="R58" s="248"/>
      <c r="S58" s="248"/>
      <c r="T58" s="248"/>
      <c r="U58" s="248"/>
      <c r="V58" s="248"/>
      <c r="W58" s="248"/>
      <c r="X58" s="248"/>
      <c r="Y58" s="248"/>
      <c r="Z58" s="304">
        <v>1</v>
      </c>
      <c r="AA58" s="248"/>
      <c r="AB58" s="248"/>
      <c r="AC58" s="129" t="s">
        <v>1875</v>
      </c>
      <c r="AD58" s="129" t="s">
        <v>1846</v>
      </c>
      <c r="AE58" s="129" t="s">
        <v>1847</v>
      </c>
      <c r="AF58" s="582"/>
      <c r="AG58" s="660"/>
    </row>
    <row r="59" spans="2:33" ht="53.25" customHeight="1" x14ac:dyDescent="0.3">
      <c r="B59" s="657" t="s">
        <v>83</v>
      </c>
      <c r="C59" s="498" t="s">
        <v>105</v>
      </c>
      <c r="D59" s="333"/>
      <c r="E59" s="582"/>
      <c r="F59" s="661" t="s">
        <v>1880</v>
      </c>
      <c r="G59" s="129" t="s">
        <v>1868</v>
      </c>
      <c r="H59" s="376" t="s">
        <v>1881</v>
      </c>
      <c r="I59" s="305">
        <v>3</v>
      </c>
      <c r="J59" s="658" t="s">
        <v>138</v>
      </c>
      <c r="K59" s="582" t="s">
        <v>1859</v>
      </c>
      <c r="L59" s="305" t="s">
        <v>43</v>
      </c>
      <c r="M59" s="305" t="s">
        <v>44</v>
      </c>
      <c r="N59" s="305" t="s">
        <v>45</v>
      </c>
      <c r="O59" s="305" t="s">
        <v>46</v>
      </c>
      <c r="P59" s="649">
        <f t="shared" si="3"/>
        <v>1</v>
      </c>
      <c r="Q59" s="248"/>
      <c r="R59" s="248"/>
      <c r="S59" s="248"/>
      <c r="T59" s="248"/>
      <c r="U59" s="248"/>
      <c r="V59" s="304">
        <v>0.5</v>
      </c>
      <c r="W59" s="304">
        <v>0.5</v>
      </c>
      <c r="X59" s="248"/>
      <c r="Y59" s="248"/>
      <c r="Z59" s="248"/>
      <c r="AA59" s="248"/>
      <c r="AB59" s="248"/>
      <c r="AC59" s="129" t="s">
        <v>1870</v>
      </c>
      <c r="AD59" s="129" t="s">
        <v>1846</v>
      </c>
      <c r="AE59" s="129" t="s">
        <v>1847</v>
      </c>
      <c r="AF59" s="582"/>
      <c r="AG59" s="660"/>
    </row>
    <row r="60" spans="2:33" ht="53.25" customHeight="1" x14ac:dyDescent="0.3">
      <c r="B60" s="657" t="s">
        <v>83</v>
      </c>
      <c r="C60" s="498" t="s">
        <v>105</v>
      </c>
      <c r="D60" s="333"/>
      <c r="E60" s="582"/>
      <c r="F60" s="662"/>
      <c r="G60" s="129" t="s">
        <v>1871</v>
      </c>
      <c r="H60" s="380"/>
      <c r="I60" s="305">
        <v>1</v>
      </c>
      <c r="J60" s="658" t="s">
        <v>138</v>
      </c>
      <c r="K60" s="582" t="s">
        <v>1859</v>
      </c>
      <c r="L60" s="305" t="s">
        <v>43</v>
      </c>
      <c r="M60" s="305" t="s">
        <v>44</v>
      </c>
      <c r="N60" s="305" t="s">
        <v>45</v>
      </c>
      <c r="O60" s="305" t="s">
        <v>46</v>
      </c>
      <c r="P60" s="649">
        <f t="shared" si="3"/>
        <v>1</v>
      </c>
      <c r="Q60" s="248"/>
      <c r="R60" s="248"/>
      <c r="S60" s="248"/>
      <c r="T60" s="248"/>
      <c r="U60" s="248"/>
      <c r="V60" s="248"/>
      <c r="W60" s="248"/>
      <c r="X60" s="304">
        <v>1</v>
      </c>
      <c r="Y60" s="248"/>
      <c r="Z60" s="248"/>
      <c r="AA60" s="248"/>
      <c r="AB60" s="248"/>
      <c r="AC60" s="129" t="s">
        <v>409</v>
      </c>
      <c r="AD60" s="129" t="s">
        <v>1846</v>
      </c>
      <c r="AE60" s="129" t="s">
        <v>1847</v>
      </c>
      <c r="AF60" s="582"/>
      <c r="AG60" s="660"/>
    </row>
    <row r="61" spans="2:33" ht="53.25" customHeight="1" x14ac:dyDescent="0.3">
      <c r="B61" s="657" t="s">
        <v>83</v>
      </c>
      <c r="C61" s="498" t="s">
        <v>105</v>
      </c>
      <c r="D61" s="333"/>
      <c r="E61" s="582"/>
      <c r="F61" s="662"/>
      <c r="G61" s="129" t="s">
        <v>1872</v>
      </c>
      <c r="H61" s="380"/>
      <c r="I61" s="305">
        <v>2</v>
      </c>
      <c r="J61" s="658" t="s">
        <v>138</v>
      </c>
      <c r="K61" s="582" t="s">
        <v>1859</v>
      </c>
      <c r="L61" s="305" t="s">
        <v>43</v>
      </c>
      <c r="M61" s="305" t="s">
        <v>44</v>
      </c>
      <c r="N61" s="305" t="s">
        <v>45</v>
      </c>
      <c r="O61" s="305" t="s">
        <v>46</v>
      </c>
      <c r="P61" s="649">
        <f t="shared" si="3"/>
        <v>1</v>
      </c>
      <c r="Q61" s="248"/>
      <c r="R61" s="248"/>
      <c r="S61" s="248"/>
      <c r="T61" s="248"/>
      <c r="U61" s="248"/>
      <c r="V61" s="248"/>
      <c r="W61" s="248"/>
      <c r="X61" s="248"/>
      <c r="Y61" s="304">
        <v>1</v>
      </c>
      <c r="Z61" s="248"/>
      <c r="AA61" s="248"/>
      <c r="AB61" s="248"/>
      <c r="AC61" s="129" t="s">
        <v>1873</v>
      </c>
      <c r="AD61" s="129" t="s">
        <v>1846</v>
      </c>
      <c r="AE61" s="129" t="s">
        <v>1847</v>
      </c>
      <c r="AF61" s="582"/>
      <c r="AG61" s="660"/>
    </row>
    <row r="62" spans="2:33" ht="58.5" customHeight="1" x14ac:dyDescent="0.3">
      <c r="B62" s="657" t="s">
        <v>83</v>
      </c>
      <c r="C62" s="498" t="s">
        <v>105</v>
      </c>
      <c r="D62" s="333"/>
      <c r="E62" s="582"/>
      <c r="F62" s="663"/>
      <c r="G62" s="129" t="s">
        <v>1874</v>
      </c>
      <c r="H62" s="385"/>
      <c r="I62" s="305">
        <v>3</v>
      </c>
      <c r="J62" s="658" t="s">
        <v>138</v>
      </c>
      <c r="K62" s="582" t="s">
        <v>1859</v>
      </c>
      <c r="L62" s="305" t="s">
        <v>43</v>
      </c>
      <c r="M62" s="305" t="s">
        <v>44</v>
      </c>
      <c r="N62" s="305" t="s">
        <v>45</v>
      </c>
      <c r="O62" s="305" t="s">
        <v>46</v>
      </c>
      <c r="P62" s="649">
        <f t="shared" si="3"/>
        <v>1</v>
      </c>
      <c r="Q62" s="248"/>
      <c r="R62" s="248"/>
      <c r="S62" s="248"/>
      <c r="T62" s="248"/>
      <c r="U62" s="248"/>
      <c r="V62" s="248"/>
      <c r="W62" s="248"/>
      <c r="X62" s="248"/>
      <c r="Y62" s="248"/>
      <c r="Z62" s="304">
        <v>1</v>
      </c>
      <c r="AA62" s="248"/>
      <c r="AB62" s="248"/>
      <c r="AC62" s="129" t="s">
        <v>1875</v>
      </c>
      <c r="AD62" s="129" t="s">
        <v>1846</v>
      </c>
      <c r="AE62" s="129" t="s">
        <v>1847</v>
      </c>
      <c r="AF62" s="582"/>
      <c r="AG62" s="660"/>
    </row>
    <row r="63" spans="2:33" ht="60.75" customHeight="1" x14ac:dyDescent="0.3">
      <c r="B63" s="657" t="s">
        <v>83</v>
      </c>
      <c r="C63" s="498" t="s">
        <v>105</v>
      </c>
      <c r="D63" s="333"/>
      <c r="E63" s="582"/>
      <c r="F63" s="661" t="s">
        <v>1882</v>
      </c>
      <c r="G63" s="129" t="s">
        <v>1868</v>
      </c>
      <c r="H63" s="376" t="s">
        <v>1883</v>
      </c>
      <c r="I63" s="305">
        <v>3</v>
      </c>
      <c r="J63" s="658" t="s">
        <v>138</v>
      </c>
      <c r="K63" s="582" t="s">
        <v>1859</v>
      </c>
      <c r="L63" s="305" t="s">
        <v>43</v>
      </c>
      <c r="M63" s="305" t="s">
        <v>44</v>
      </c>
      <c r="N63" s="305" t="s">
        <v>45</v>
      </c>
      <c r="O63" s="305" t="s">
        <v>46</v>
      </c>
      <c r="P63" s="649">
        <f t="shared" si="3"/>
        <v>1</v>
      </c>
      <c r="Q63" s="248"/>
      <c r="R63" s="248"/>
      <c r="S63" s="248"/>
      <c r="T63" s="248"/>
      <c r="U63" s="248"/>
      <c r="V63" s="248"/>
      <c r="W63" s="248"/>
      <c r="X63" s="304">
        <v>1</v>
      </c>
      <c r="Y63" s="248"/>
      <c r="Z63" s="248"/>
      <c r="AA63" s="248"/>
      <c r="AB63" s="248"/>
      <c r="AC63" s="129" t="s">
        <v>409</v>
      </c>
      <c r="AD63" s="129" t="s">
        <v>1846</v>
      </c>
      <c r="AE63" s="129" t="s">
        <v>1847</v>
      </c>
      <c r="AF63" s="582"/>
      <c r="AG63" s="660"/>
    </row>
    <row r="64" spans="2:33" ht="53.25" customHeight="1" x14ac:dyDescent="0.3">
      <c r="B64" s="657" t="s">
        <v>83</v>
      </c>
      <c r="C64" s="498" t="s">
        <v>105</v>
      </c>
      <c r="D64" s="333"/>
      <c r="E64" s="582"/>
      <c r="F64" s="662"/>
      <c r="G64" s="129" t="s">
        <v>1872</v>
      </c>
      <c r="H64" s="380"/>
      <c r="I64" s="305">
        <v>2</v>
      </c>
      <c r="J64" s="658" t="s">
        <v>138</v>
      </c>
      <c r="K64" s="582" t="s">
        <v>1859</v>
      </c>
      <c r="L64" s="305" t="s">
        <v>43</v>
      </c>
      <c r="M64" s="305" t="s">
        <v>44</v>
      </c>
      <c r="N64" s="305" t="s">
        <v>45</v>
      </c>
      <c r="O64" s="305" t="s">
        <v>46</v>
      </c>
      <c r="P64" s="649">
        <f t="shared" si="3"/>
        <v>1</v>
      </c>
      <c r="Q64" s="248"/>
      <c r="R64" s="248"/>
      <c r="S64" s="248"/>
      <c r="T64" s="248"/>
      <c r="U64" s="248"/>
      <c r="V64" s="248"/>
      <c r="W64" s="248"/>
      <c r="X64" s="248"/>
      <c r="Y64" s="304">
        <v>1</v>
      </c>
      <c r="Z64" s="248"/>
      <c r="AA64" s="248"/>
      <c r="AB64" s="248"/>
      <c r="AC64" s="129" t="s">
        <v>1873</v>
      </c>
      <c r="AD64" s="129" t="s">
        <v>1846</v>
      </c>
      <c r="AE64" s="129" t="s">
        <v>1847</v>
      </c>
      <c r="AF64" s="582"/>
      <c r="AG64" s="660"/>
    </row>
    <row r="65" spans="2:33" ht="53.25" customHeight="1" x14ac:dyDescent="0.3">
      <c r="B65" s="657" t="s">
        <v>83</v>
      </c>
      <c r="C65" s="498" t="s">
        <v>105</v>
      </c>
      <c r="D65" s="335"/>
      <c r="E65" s="582"/>
      <c r="F65" s="663"/>
      <c r="G65" s="129" t="s">
        <v>1874</v>
      </c>
      <c r="H65" s="385"/>
      <c r="I65" s="305">
        <v>3</v>
      </c>
      <c r="J65" s="658" t="s">
        <v>138</v>
      </c>
      <c r="K65" s="582" t="s">
        <v>1859</v>
      </c>
      <c r="L65" s="305" t="s">
        <v>43</v>
      </c>
      <c r="M65" s="305" t="s">
        <v>44</v>
      </c>
      <c r="N65" s="305" t="s">
        <v>45</v>
      </c>
      <c r="O65" s="305" t="s">
        <v>46</v>
      </c>
      <c r="P65" s="649">
        <f t="shared" si="3"/>
        <v>1</v>
      </c>
      <c r="Q65" s="248"/>
      <c r="R65" s="248"/>
      <c r="S65" s="248"/>
      <c r="T65" s="248"/>
      <c r="U65" s="248"/>
      <c r="V65" s="248"/>
      <c r="W65" s="248"/>
      <c r="X65" s="248"/>
      <c r="Y65" s="248"/>
      <c r="Z65" s="304">
        <v>1</v>
      </c>
      <c r="AA65" s="248"/>
      <c r="AB65" s="248"/>
      <c r="AC65" s="129" t="s">
        <v>1875</v>
      </c>
      <c r="AD65" s="129" t="s">
        <v>1846</v>
      </c>
      <c r="AE65" s="129" t="s">
        <v>1847</v>
      </c>
      <c r="AF65" s="582"/>
      <c r="AG65" s="660"/>
    </row>
    <row r="66" spans="2:33" customFormat="1" ht="102" customHeight="1" x14ac:dyDescent="0.25">
      <c r="B66" s="657" t="s">
        <v>83</v>
      </c>
      <c r="C66" s="498" t="s">
        <v>105</v>
      </c>
      <c r="D66" s="454"/>
      <c r="E66" s="234"/>
      <c r="F66" s="661" t="s">
        <v>459</v>
      </c>
      <c r="G66" s="129" t="s">
        <v>460</v>
      </c>
      <c r="H66" s="129" t="s">
        <v>461</v>
      </c>
      <c r="I66" s="305">
        <v>1</v>
      </c>
      <c r="J66" s="658" t="s">
        <v>59</v>
      </c>
      <c r="K66" s="582" t="s">
        <v>462</v>
      </c>
      <c r="L66" s="305" t="s">
        <v>43</v>
      </c>
      <c r="M66" s="305" t="s">
        <v>44</v>
      </c>
      <c r="N66" s="305" t="s">
        <v>45</v>
      </c>
      <c r="O66" s="305" t="s">
        <v>46</v>
      </c>
      <c r="P66" s="649">
        <v>1</v>
      </c>
      <c r="Q66" s="243"/>
      <c r="R66" s="243"/>
      <c r="S66" s="243"/>
      <c r="T66" s="243"/>
      <c r="U66" s="243"/>
      <c r="V66" s="243"/>
      <c r="W66" s="243"/>
      <c r="X66" s="243"/>
      <c r="Y66" s="304">
        <v>1</v>
      </c>
      <c r="Z66" s="248"/>
      <c r="AA66" s="248"/>
      <c r="AB66" s="248"/>
      <c r="AC66" s="129" t="s">
        <v>1058</v>
      </c>
      <c r="AD66" s="129" t="s">
        <v>1846</v>
      </c>
      <c r="AE66" s="129" t="s">
        <v>1860</v>
      </c>
      <c r="AF66" s="236"/>
      <c r="AG66" s="236"/>
    </row>
    <row r="67" spans="2:33" customFormat="1" ht="75" customHeight="1" x14ac:dyDescent="0.25">
      <c r="B67" s="657" t="s">
        <v>83</v>
      </c>
      <c r="C67" s="498" t="s">
        <v>105</v>
      </c>
      <c r="D67" s="454"/>
      <c r="E67" s="234"/>
      <c r="F67" s="662"/>
      <c r="G67" s="129" t="s">
        <v>464</v>
      </c>
      <c r="H67" s="129" t="s">
        <v>465</v>
      </c>
      <c r="I67" s="305">
        <v>3</v>
      </c>
      <c r="J67" s="658" t="s">
        <v>59</v>
      </c>
      <c r="K67" s="582" t="s">
        <v>462</v>
      </c>
      <c r="L67" s="305" t="s">
        <v>43</v>
      </c>
      <c r="M67" s="305" t="s">
        <v>44</v>
      </c>
      <c r="N67" s="305" t="s">
        <v>45</v>
      </c>
      <c r="O67" s="305" t="s">
        <v>46</v>
      </c>
      <c r="P67" s="649">
        <v>1</v>
      </c>
      <c r="Q67" s="664"/>
      <c r="R67" s="664"/>
      <c r="S67" s="664"/>
      <c r="T67" s="664"/>
      <c r="U67" s="664"/>
      <c r="V67" s="664"/>
      <c r="W67" s="664"/>
      <c r="X67" s="664"/>
      <c r="Y67" s="304">
        <v>0.5</v>
      </c>
      <c r="Z67" s="304">
        <v>0.5</v>
      </c>
      <c r="AA67" s="664"/>
      <c r="AB67" s="664"/>
      <c r="AC67" s="129" t="s">
        <v>1875</v>
      </c>
      <c r="AD67" s="129" t="s">
        <v>1846</v>
      </c>
      <c r="AE67" s="129" t="s">
        <v>1860</v>
      </c>
      <c r="AF67" s="665"/>
      <c r="AG67" s="665"/>
    </row>
    <row r="68" spans="2:33" customFormat="1" ht="53.25" customHeight="1" x14ac:dyDescent="0.25">
      <c r="B68" s="657" t="s">
        <v>83</v>
      </c>
      <c r="C68" s="498" t="s">
        <v>105</v>
      </c>
      <c r="D68" s="454"/>
      <c r="E68" s="234"/>
      <c r="F68" s="663"/>
      <c r="G68" s="129" t="s">
        <v>467</v>
      </c>
      <c r="H68" s="129" t="s">
        <v>468</v>
      </c>
      <c r="I68" s="305">
        <v>2</v>
      </c>
      <c r="J68" s="658" t="s">
        <v>59</v>
      </c>
      <c r="K68" s="582" t="s">
        <v>462</v>
      </c>
      <c r="L68" s="305" t="s">
        <v>43</v>
      </c>
      <c r="M68" s="305" t="s">
        <v>44</v>
      </c>
      <c r="N68" s="305" t="s">
        <v>45</v>
      </c>
      <c r="O68" s="305" t="s">
        <v>46</v>
      </c>
      <c r="P68" s="649">
        <v>1</v>
      </c>
      <c r="Q68" s="664"/>
      <c r="R68" s="664"/>
      <c r="S68" s="664"/>
      <c r="T68" s="664"/>
      <c r="U68" s="664"/>
      <c r="V68" s="664"/>
      <c r="W68" s="664"/>
      <c r="X68" s="664"/>
      <c r="Y68" s="664"/>
      <c r="Z68" s="304">
        <v>0.5</v>
      </c>
      <c r="AA68" s="304">
        <v>0.5</v>
      </c>
      <c r="AB68" s="664"/>
      <c r="AC68" s="129" t="s">
        <v>1873</v>
      </c>
      <c r="AD68" s="129" t="s">
        <v>1846</v>
      </c>
      <c r="AE68" s="129" t="s">
        <v>1860</v>
      </c>
      <c r="AF68" s="665"/>
      <c r="AG68" s="665"/>
    </row>
    <row r="69" spans="2:33" customFormat="1" ht="53.25" customHeight="1" x14ac:dyDescent="0.25">
      <c r="I69" s="666"/>
    </row>
    <row r="70" spans="2:33" customFormat="1" ht="53.25" customHeight="1" x14ac:dyDescent="0.25">
      <c r="I70" s="666"/>
    </row>
    <row r="71" spans="2:33" customFormat="1" ht="53.25" customHeight="1" x14ac:dyDescent="0.25">
      <c r="I71" s="666"/>
    </row>
    <row r="72" spans="2:33" customFormat="1" ht="53.25" customHeight="1" x14ac:dyDescent="0.25">
      <c r="I72" s="666"/>
    </row>
    <row r="73" spans="2:33" customFormat="1" ht="53.25" customHeight="1" x14ac:dyDescent="0.25">
      <c r="I73" s="666"/>
    </row>
    <row r="74" spans="2:33" customFormat="1" ht="53.25" customHeight="1" x14ac:dyDescent="0.25">
      <c r="I74" s="666"/>
    </row>
    <row r="75" spans="2:33" customFormat="1" ht="53.25" customHeight="1" x14ac:dyDescent="0.25">
      <c r="I75" s="666"/>
    </row>
    <row r="76" spans="2:33" customFormat="1" ht="53.25" customHeight="1" x14ac:dyDescent="0.25">
      <c r="I76" s="666"/>
    </row>
    <row r="77" spans="2:33" customFormat="1" ht="53.25" customHeight="1" x14ac:dyDescent="0.25">
      <c r="I77" s="666"/>
    </row>
    <row r="78" spans="2:33" customFormat="1" ht="53.25" customHeight="1" x14ac:dyDescent="0.25">
      <c r="I78" s="666"/>
    </row>
    <row r="79" spans="2:33" customFormat="1" ht="53.25" customHeight="1" x14ac:dyDescent="0.25">
      <c r="I79" s="666"/>
    </row>
    <row r="80" spans="2:33" customFormat="1" ht="53.25" customHeight="1" x14ac:dyDescent="0.25">
      <c r="I80" s="666"/>
    </row>
  </sheetData>
  <autoFilter ref="B6:AG68">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45">
    <mergeCell ref="F63:F65"/>
    <mergeCell ref="H63:H65"/>
    <mergeCell ref="F66:F68"/>
    <mergeCell ref="D42:D44"/>
    <mergeCell ref="D47:D65"/>
    <mergeCell ref="F47:F50"/>
    <mergeCell ref="H47:H50"/>
    <mergeCell ref="F51:F54"/>
    <mergeCell ref="H51:H54"/>
    <mergeCell ref="F55:F58"/>
    <mergeCell ref="H55:H58"/>
    <mergeCell ref="F59:F62"/>
    <mergeCell ref="H59:H62"/>
    <mergeCell ref="F14:F15"/>
    <mergeCell ref="D16:D19"/>
    <mergeCell ref="D20:D36"/>
    <mergeCell ref="F20:F25"/>
    <mergeCell ref="F26:F34"/>
    <mergeCell ref="D37:D40"/>
    <mergeCell ref="F38:F39"/>
    <mergeCell ref="AF6:AF7"/>
    <mergeCell ref="AG6:AG7"/>
    <mergeCell ref="D10:D13"/>
    <mergeCell ref="F10:F11"/>
    <mergeCell ref="H10:H11"/>
    <mergeCell ref="F12:F13"/>
    <mergeCell ref="H12:H13"/>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'P:\2-Gerencia de Planificacion y Presupuesto\3- GERENCIA PLANIFICACION Y PRESUPUESTOS\PC\PE2021\POAS 2021\[10. Plan Operativo Anual 2021 - Dirección Logística.xlsx]Hoja1'!#REF!</xm:f>
          </x14:formula1>
          <xm:sqref>I8:I65</xm:sqref>
        </x14:dataValidation>
        <x14:dataValidation type="list" allowBlank="1" showInputMessage="1" showErrorMessage="1">
          <x14:formula1>
            <xm:f>'P:\2-Gerencia de Planificacion y Presupuesto\3- GERENCIA PLANIFICACION Y PRESUPUESTOS\PC\PE2021\POAS 2021\[10. Plan Operativo Anual 2021 - Dirección Logística.xlsx]Hoja1'!#REF!</xm:f>
          </x14:formula1>
          <xm:sqref>J8:J65</xm:sqref>
        </x14:dataValidation>
        <x14:dataValidation type="list" allowBlank="1" showInputMessage="1" showErrorMessage="1">
          <x14:formula1>
            <xm:f>'P:\2-Gerencia de Planificacion y Presupuesto\3- GERENCIA PLANIFICACION Y PRESUPUESTOS\PC\PE2021\POAS 2021\[10. Plan Operativo Anual 2021 - Dirección Logística.xlsx]Hoja1'!#REF!</xm:f>
          </x14:formula1>
          <xm:sqref>M8:M65</xm:sqref>
        </x14:dataValidation>
        <x14:dataValidation type="list" allowBlank="1" showInputMessage="1" showErrorMessage="1">
          <x14:formula1>
            <xm:f>'P:\2-Gerencia de Planificacion y Presupuesto\3- GERENCIA PLANIFICACION Y PRESUPUESTOS\PC\PE2021\POAS 2021\[10. Plan Operativo Anual 2021 - Dirección Logística.xlsx]Hoja1'!#REF!</xm:f>
          </x14:formula1>
          <xm:sqref>N8:N65</xm:sqref>
        </x14:dataValidation>
        <x14:dataValidation type="list" allowBlank="1" showInputMessage="1" showErrorMessage="1">
          <x14:formula1>
            <xm:f>'P:\2-Gerencia de Planificacion y Presupuesto\3- GERENCIA PLANIFICACION Y PRESUPUESTOS\PC\PE2021\POAS 2021\[10. Plan Operativo Anual 2021 - Dirección Logística.xlsx]Hoja1'!#REF!</xm:f>
          </x14:formula1>
          <xm:sqref>O8:O65</xm:sqref>
        </x14:dataValidation>
        <x14:dataValidation type="list" allowBlank="1" showInputMessage="1" showErrorMessage="1">
          <x14:formula1>
            <xm:f>'P:\2-Gerencia de Planificacion y Presupuesto\3- GERENCIA PLANIFICACION Y PRESUPUESTOS\PC\PE2021\POAS 2021\[10. Plan Operativo Anual 2021 - Dirección Logística.xlsx]Hoja1'!#REF!</xm:f>
          </x14:formula1>
          <xm:sqref>AF8:AF28 AF66</xm:sqref>
        </x14:dataValidation>
        <x14:dataValidation type="list" allowBlank="1" showInputMessage="1" showErrorMessage="1">
          <x14:formula1>
            <xm:f>'P:\2-Gerencia de Planificacion y Presupuesto\3- GERENCIA PLANIFICACION Y PRESUPUESTOS\PC\PE2021\POAS 2021\[10. Plan Operativo Anual 2021 - Dirección Logística.xlsx]Hoja1'!#REF!</xm:f>
          </x14:formula1>
          <xm:sqref>L8:L65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2"/>
  <sheetViews>
    <sheetView showGridLines="0" zoomScale="50" zoomScaleNormal="50" zoomScaleSheetLayoutView="50" workbookViewId="0">
      <selection activeCell="E10" sqref="E10"/>
    </sheetView>
  </sheetViews>
  <sheetFormatPr baseColWidth="10" defaultColWidth="11.42578125" defaultRowHeight="16.5" x14ac:dyDescent="0.3"/>
  <cols>
    <col min="1" max="1" width="0.5703125" style="94" customWidth="1"/>
    <col min="2" max="2" width="37.7109375" style="94" customWidth="1"/>
    <col min="3" max="3" width="24.7109375" style="94" customWidth="1"/>
    <col min="4" max="4" width="34.28515625" style="94" customWidth="1"/>
    <col min="5" max="5" width="21.7109375" style="94" customWidth="1"/>
    <col min="6" max="6" width="55.42578125" style="94" customWidth="1"/>
    <col min="7" max="7" width="16.5703125" style="95" customWidth="1"/>
    <col min="8" max="8" width="47.28515625" style="402" customWidth="1"/>
    <col min="9" max="9" width="30.28515625" style="94" customWidth="1"/>
    <col min="10" max="11" width="18.7109375" style="95" customWidth="1"/>
    <col min="12" max="12" width="15.7109375" style="95" customWidth="1"/>
    <col min="13" max="13" width="20" style="95" customWidth="1"/>
    <col min="14" max="14" width="13.85546875" style="94" customWidth="1"/>
    <col min="15" max="26" width="8.42578125" style="95" bestFit="1" customWidth="1"/>
    <col min="27" max="27" width="29.42578125" style="95" customWidth="1"/>
    <col min="28" max="28" width="28" style="95" customWidth="1"/>
    <col min="29" max="29" width="23.5703125" style="95" customWidth="1"/>
    <col min="30" max="30" width="26.140625" style="94" customWidth="1"/>
    <col min="31" max="31" width="21.7109375" style="98" customWidth="1"/>
    <col min="32" max="38" width="11.42578125" style="98"/>
    <col min="39" max="39" width="5" style="94" customWidth="1"/>
    <col min="40" max="16384" width="11.42578125" style="94"/>
  </cols>
  <sheetData>
    <row r="1" spans="1:38" ht="28.5" customHeight="1" x14ac:dyDescent="0.3"/>
    <row r="2" spans="1:38" ht="28.5" customHeight="1" x14ac:dyDescent="0.3">
      <c r="C2" s="667" t="s">
        <v>0</v>
      </c>
      <c r="D2" s="668"/>
      <c r="E2" s="668"/>
      <c r="F2" s="668"/>
      <c r="G2" s="669"/>
      <c r="H2" s="670"/>
      <c r="I2" s="668"/>
      <c r="J2" s="669"/>
      <c r="K2" s="669"/>
      <c r="L2" s="669"/>
      <c r="M2" s="669"/>
      <c r="N2" s="668"/>
      <c r="O2" s="669"/>
      <c r="P2" s="669"/>
      <c r="Q2" s="669"/>
      <c r="R2" s="669"/>
      <c r="S2" s="669"/>
      <c r="T2" s="669"/>
      <c r="U2" s="669"/>
      <c r="V2" s="669"/>
      <c r="W2" s="669"/>
      <c r="X2" s="669"/>
      <c r="Y2" s="669"/>
      <c r="Z2" s="669"/>
      <c r="AA2" s="669"/>
      <c r="AB2" s="669"/>
    </row>
    <row r="3" spans="1:38" ht="28.5" customHeight="1" x14ac:dyDescent="0.3">
      <c r="C3" s="667" t="s">
        <v>1884</v>
      </c>
    </row>
    <row r="4" spans="1:38" ht="28.5" customHeight="1" x14ac:dyDescent="0.3"/>
    <row r="5" spans="1:38" ht="26.25" customHeight="1" x14ac:dyDescent="0.3">
      <c r="B5" s="109" t="s">
        <v>1885</v>
      </c>
      <c r="C5" s="109" t="s">
        <v>4</v>
      </c>
      <c r="D5" s="109" t="s">
        <v>5</v>
      </c>
      <c r="E5" s="109" t="s">
        <v>6</v>
      </c>
      <c r="F5" s="109" t="s">
        <v>7</v>
      </c>
      <c r="G5" s="109" t="s">
        <v>8</v>
      </c>
      <c r="H5" s="109" t="s">
        <v>9</v>
      </c>
      <c r="I5" s="109" t="s">
        <v>10</v>
      </c>
      <c r="J5" s="109" t="s">
        <v>11</v>
      </c>
      <c r="K5" s="109" t="s">
        <v>12</v>
      </c>
      <c r="L5" s="109" t="s">
        <v>13</v>
      </c>
      <c r="M5" s="109" t="s">
        <v>14</v>
      </c>
      <c r="N5" s="109" t="s">
        <v>15</v>
      </c>
      <c r="O5" s="109" t="s">
        <v>16</v>
      </c>
      <c r="P5" s="109"/>
      <c r="Q5" s="109"/>
      <c r="R5" s="109"/>
      <c r="S5" s="109"/>
      <c r="T5" s="109"/>
      <c r="U5" s="109"/>
      <c r="V5" s="109"/>
      <c r="W5" s="109"/>
      <c r="X5" s="109"/>
      <c r="Y5" s="109"/>
      <c r="Z5" s="109"/>
      <c r="AA5" s="109" t="s">
        <v>17</v>
      </c>
      <c r="AB5" s="109" t="s">
        <v>18</v>
      </c>
      <c r="AC5" s="109" t="s">
        <v>19</v>
      </c>
      <c r="AD5" s="109" t="s">
        <v>605</v>
      </c>
      <c r="AE5" s="109" t="s">
        <v>21</v>
      </c>
    </row>
    <row r="6" spans="1:38" ht="34.5" customHeight="1" x14ac:dyDescent="0.3">
      <c r="A6" s="671"/>
      <c r="B6" s="109"/>
      <c r="C6" s="109"/>
      <c r="D6" s="109"/>
      <c r="E6" s="109"/>
      <c r="F6" s="109"/>
      <c r="G6" s="109"/>
      <c r="H6" s="109"/>
      <c r="I6" s="109"/>
      <c r="J6" s="109"/>
      <c r="K6" s="109"/>
      <c r="L6" s="109"/>
      <c r="M6" s="109"/>
      <c r="N6" s="109"/>
      <c r="O6" s="113" t="s">
        <v>24</v>
      </c>
      <c r="P6" s="113" t="s">
        <v>25</v>
      </c>
      <c r="Q6" s="113" t="s">
        <v>26</v>
      </c>
      <c r="R6" s="113" t="s">
        <v>27</v>
      </c>
      <c r="S6" s="113" t="s">
        <v>28</v>
      </c>
      <c r="T6" s="113" t="s">
        <v>29</v>
      </c>
      <c r="U6" s="113" t="s">
        <v>30</v>
      </c>
      <c r="V6" s="113" t="s">
        <v>31</v>
      </c>
      <c r="W6" s="113" t="s">
        <v>32</v>
      </c>
      <c r="X6" s="113" t="s">
        <v>33</v>
      </c>
      <c r="Y6" s="113" t="s">
        <v>34</v>
      </c>
      <c r="Z6" s="113" t="s">
        <v>35</v>
      </c>
      <c r="AA6" s="109"/>
      <c r="AB6" s="109"/>
      <c r="AC6" s="109"/>
      <c r="AD6" s="109"/>
      <c r="AE6" s="109"/>
    </row>
    <row r="7" spans="1:38" ht="87.75" customHeight="1" x14ac:dyDescent="0.3">
      <c r="B7" s="488" t="s">
        <v>1886</v>
      </c>
      <c r="C7" s="491" t="s">
        <v>1887</v>
      </c>
      <c r="D7" s="487" t="s">
        <v>1888</v>
      </c>
      <c r="E7" s="488"/>
      <c r="F7" s="488" t="s">
        <v>1889</v>
      </c>
      <c r="G7" s="588">
        <v>3</v>
      </c>
      <c r="H7" s="141" t="s">
        <v>125</v>
      </c>
      <c r="I7" s="119" t="s">
        <v>1890</v>
      </c>
      <c r="J7" s="360" t="s">
        <v>89</v>
      </c>
      <c r="K7" s="360" t="s">
        <v>44</v>
      </c>
      <c r="L7" s="360" t="s">
        <v>45</v>
      </c>
      <c r="M7" s="360" t="s">
        <v>46</v>
      </c>
      <c r="N7" s="359">
        <f>SUM(O7:Z7)</f>
        <v>5</v>
      </c>
      <c r="O7" s="586"/>
      <c r="P7" s="586"/>
      <c r="Q7" s="586"/>
      <c r="R7" s="586">
        <v>1</v>
      </c>
      <c r="S7" s="586"/>
      <c r="T7" s="586">
        <v>2</v>
      </c>
      <c r="U7" s="586"/>
      <c r="V7" s="586"/>
      <c r="W7" s="586">
        <v>2</v>
      </c>
      <c r="X7" s="586"/>
      <c r="Y7" s="586"/>
      <c r="Z7" s="586"/>
      <c r="AA7" s="119" t="s">
        <v>1891</v>
      </c>
      <c r="AB7" s="119" t="s">
        <v>1892</v>
      </c>
      <c r="AC7" s="119" t="s">
        <v>1893</v>
      </c>
      <c r="AD7" s="119"/>
      <c r="AE7" s="362"/>
    </row>
    <row r="8" spans="1:38" ht="54" x14ac:dyDescent="0.3">
      <c r="B8" s="488" t="s">
        <v>1886</v>
      </c>
      <c r="C8" s="488"/>
      <c r="D8" s="487" t="s">
        <v>1894</v>
      </c>
      <c r="E8" s="488"/>
      <c r="F8" s="488" t="s">
        <v>1895</v>
      </c>
      <c r="G8" s="588">
        <v>2</v>
      </c>
      <c r="H8" s="141" t="s">
        <v>41</v>
      </c>
      <c r="I8" s="119" t="s">
        <v>1896</v>
      </c>
      <c r="J8" s="360" t="s">
        <v>89</v>
      </c>
      <c r="K8" s="360" t="s">
        <v>44</v>
      </c>
      <c r="L8" s="360" t="s">
        <v>45</v>
      </c>
      <c r="M8" s="360" t="s">
        <v>46</v>
      </c>
      <c r="N8" s="359">
        <f t="shared" ref="N8:N21" si="0">SUM(O8:Z8)</f>
        <v>60</v>
      </c>
      <c r="O8" s="586">
        <v>5</v>
      </c>
      <c r="P8" s="586">
        <v>5</v>
      </c>
      <c r="Q8" s="586">
        <v>5</v>
      </c>
      <c r="R8" s="586">
        <v>5</v>
      </c>
      <c r="S8" s="586">
        <v>5</v>
      </c>
      <c r="T8" s="586">
        <v>5</v>
      </c>
      <c r="U8" s="586">
        <v>5</v>
      </c>
      <c r="V8" s="586">
        <v>5</v>
      </c>
      <c r="W8" s="586">
        <v>5</v>
      </c>
      <c r="X8" s="586">
        <v>5</v>
      </c>
      <c r="Y8" s="586">
        <v>5</v>
      </c>
      <c r="Z8" s="586">
        <v>5</v>
      </c>
      <c r="AA8" s="119" t="s">
        <v>1897</v>
      </c>
      <c r="AB8" s="119" t="s">
        <v>1892</v>
      </c>
      <c r="AC8" s="119" t="s">
        <v>1893</v>
      </c>
      <c r="AD8" s="119"/>
      <c r="AE8" s="362"/>
    </row>
    <row r="9" spans="1:38" ht="63.75" customHeight="1" x14ac:dyDescent="0.3">
      <c r="B9" s="488" t="s">
        <v>1886</v>
      </c>
      <c r="C9" s="488"/>
      <c r="D9" s="487" t="s">
        <v>1898</v>
      </c>
      <c r="E9" s="488"/>
      <c r="F9" s="488" t="s">
        <v>1899</v>
      </c>
      <c r="G9" s="588">
        <v>3</v>
      </c>
      <c r="H9" s="141" t="s">
        <v>41</v>
      </c>
      <c r="I9" s="119" t="s">
        <v>1814</v>
      </c>
      <c r="J9" s="360" t="s">
        <v>89</v>
      </c>
      <c r="K9" s="360" t="s">
        <v>44</v>
      </c>
      <c r="L9" s="360" t="s">
        <v>214</v>
      </c>
      <c r="M9" s="360" t="s">
        <v>46</v>
      </c>
      <c r="N9" s="359">
        <f t="shared" si="0"/>
        <v>96</v>
      </c>
      <c r="O9" s="586">
        <v>8</v>
      </c>
      <c r="P9" s="586">
        <v>8</v>
      </c>
      <c r="Q9" s="586">
        <v>8</v>
      </c>
      <c r="R9" s="586">
        <v>8</v>
      </c>
      <c r="S9" s="586">
        <v>8</v>
      </c>
      <c r="T9" s="586">
        <v>8</v>
      </c>
      <c r="U9" s="586">
        <v>8</v>
      </c>
      <c r="V9" s="586">
        <v>8</v>
      </c>
      <c r="W9" s="586">
        <v>8</v>
      </c>
      <c r="X9" s="586">
        <v>8</v>
      </c>
      <c r="Y9" s="586">
        <v>8</v>
      </c>
      <c r="Z9" s="586">
        <v>8</v>
      </c>
      <c r="AA9" s="119" t="s">
        <v>239</v>
      </c>
      <c r="AB9" s="119" t="s">
        <v>1892</v>
      </c>
      <c r="AC9" s="119" t="s">
        <v>1893</v>
      </c>
      <c r="AD9" s="119"/>
      <c r="AE9" s="362"/>
    </row>
    <row r="10" spans="1:38" ht="54" x14ac:dyDescent="0.3">
      <c r="B10" s="488" t="s">
        <v>1886</v>
      </c>
      <c r="C10" s="488"/>
      <c r="D10" s="487" t="s">
        <v>1900</v>
      </c>
      <c r="E10" s="488"/>
      <c r="F10" s="488" t="s">
        <v>1901</v>
      </c>
      <c r="G10" s="588">
        <v>1</v>
      </c>
      <c r="H10" s="141" t="s">
        <v>41</v>
      </c>
      <c r="I10" s="119" t="s">
        <v>1902</v>
      </c>
      <c r="J10" s="360" t="s">
        <v>89</v>
      </c>
      <c r="K10" s="360" t="s">
        <v>44</v>
      </c>
      <c r="L10" s="360" t="s">
        <v>45</v>
      </c>
      <c r="M10" s="360" t="s">
        <v>46</v>
      </c>
      <c r="N10" s="359">
        <f t="shared" si="0"/>
        <v>16</v>
      </c>
      <c r="O10" s="586"/>
      <c r="P10" s="586">
        <v>1</v>
      </c>
      <c r="Q10" s="586">
        <v>2</v>
      </c>
      <c r="R10" s="586">
        <v>3</v>
      </c>
      <c r="S10" s="586">
        <v>2</v>
      </c>
      <c r="T10" s="586">
        <v>1</v>
      </c>
      <c r="U10" s="586">
        <v>2</v>
      </c>
      <c r="V10" s="586">
        <v>2</v>
      </c>
      <c r="W10" s="586">
        <v>1</v>
      </c>
      <c r="X10" s="586">
        <v>1</v>
      </c>
      <c r="Y10" s="586">
        <v>1</v>
      </c>
      <c r="Z10" s="586"/>
      <c r="AA10" s="119" t="s">
        <v>1903</v>
      </c>
      <c r="AB10" s="119" t="s">
        <v>1892</v>
      </c>
      <c r="AC10" s="119" t="s">
        <v>1893</v>
      </c>
      <c r="AD10" s="119"/>
      <c r="AE10" s="362"/>
    </row>
    <row r="11" spans="1:38" ht="72" x14ac:dyDescent="0.25">
      <c r="B11" s="488" t="s">
        <v>1904</v>
      </c>
      <c r="C11" s="488"/>
      <c r="D11" s="487" t="s">
        <v>1905</v>
      </c>
      <c r="E11" s="488"/>
      <c r="F11" s="488" t="s">
        <v>1906</v>
      </c>
      <c r="G11" s="588">
        <v>2</v>
      </c>
      <c r="H11" s="141" t="s">
        <v>41</v>
      </c>
      <c r="I11" s="119" t="s">
        <v>1907</v>
      </c>
      <c r="J11" s="360" t="s">
        <v>89</v>
      </c>
      <c r="K11" s="360" t="s">
        <v>44</v>
      </c>
      <c r="L11" s="360" t="s">
        <v>45</v>
      </c>
      <c r="M11" s="360" t="s">
        <v>46</v>
      </c>
      <c r="N11" s="359">
        <f t="shared" si="0"/>
        <v>12</v>
      </c>
      <c r="O11" s="586"/>
      <c r="P11" s="586"/>
      <c r="Q11" s="586">
        <v>3</v>
      </c>
      <c r="R11" s="586"/>
      <c r="S11" s="586"/>
      <c r="T11" s="586">
        <v>3</v>
      </c>
      <c r="U11" s="586"/>
      <c r="V11" s="586"/>
      <c r="W11" s="586">
        <v>3</v>
      </c>
      <c r="X11" s="586"/>
      <c r="Y11" s="586"/>
      <c r="Z11" s="586">
        <v>3</v>
      </c>
      <c r="AA11" s="119" t="s">
        <v>1891</v>
      </c>
      <c r="AB11" s="119" t="s">
        <v>1892</v>
      </c>
      <c r="AC11" s="119" t="s">
        <v>1893</v>
      </c>
      <c r="AD11" s="119"/>
      <c r="AE11" s="236"/>
      <c r="AF11" s="94"/>
      <c r="AG11" s="94"/>
      <c r="AH11" s="94"/>
      <c r="AI11" s="94"/>
      <c r="AJ11" s="94"/>
      <c r="AK11" s="94"/>
      <c r="AL11" s="94"/>
    </row>
    <row r="12" spans="1:38" ht="52.5" customHeight="1" x14ac:dyDescent="0.25">
      <c r="B12" s="672" t="s">
        <v>1886</v>
      </c>
      <c r="C12" s="488"/>
      <c r="D12" s="487" t="s">
        <v>1908</v>
      </c>
      <c r="E12" s="488"/>
      <c r="F12" s="488" t="s">
        <v>1909</v>
      </c>
      <c r="G12" s="588">
        <v>3</v>
      </c>
      <c r="H12" s="141" t="s">
        <v>41</v>
      </c>
      <c r="I12" s="119" t="s">
        <v>1910</v>
      </c>
      <c r="J12" s="360" t="s">
        <v>89</v>
      </c>
      <c r="K12" s="360" t="s">
        <v>44</v>
      </c>
      <c r="L12" s="360" t="s">
        <v>45</v>
      </c>
      <c r="M12" s="360" t="s">
        <v>46</v>
      </c>
      <c r="N12" s="359">
        <f t="shared" si="0"/>
        <v>22</v>
      </c>
      <c r="O12" s="586"/>
      <c r="P12" s="586"/>
      <c r="Q12" s="586">
        <v>2</v>
      </c>
      <c r="R12" s="586">
        <v>2</v>
      </c>
      <c r="S12" s="586">
        <v>2</v>
      </c>
      <c r="T12" s="586">
        <v>2</v>
      </c>
      <c r="U12" s="586"/>
      <c r="V12" s="586">
        <v>2</v>
      </c>
      <c r="W12" s="586">
        <v>5</v>
      </c>
      <c r="X12" s="586">
        <v>5</v>
      </c>
      <c r="Y12" s="586">
        <v>2</v>
      </c>
      <c r="Z12" s="586"/>
      <c r="AA12" s="119" t="s">
        <v>1897</v>
      </c>
      <c r="AB12" s="119" t="s">
        <v>1892</v>
      </c>
      <c r="AC12" s="119" t="s">
        <v>1893</v>
      </c>
      <c r="AD12" s="119"/>
      <c r="AE12" s="236"/>
      <c r="AF12" s="94"/>
      <c r="AG12" s="94"/>
      <c r="AH12" s="94"/>
      <c r="AI12" s="94"/>
      <c r="AJ12" s="94"/>
      <c r="AK12" s="94"/>
      <c r="AL12" s="94"/>
    </row>
    <row r="13" spans="1:38" ht="69" customHeight="1" x14ac:dyDescent="0.25">
      <c r="B13" s="672" t="s">
        <v>705</v>
      </c>
      <c r="C13" s="488"/>
      <c r="D13" s="487" t="s">
        <v>1911</v>
      </c>
      <c r="E13" s="488"/>
      <c r="F13" s="488" t="s">
        <v>1912</v>
      </c>
      <c r="G13" s="588">
        <v>1</v>
      </c>
      <c r="H13" s="141" t="s">
        <v>41</v>
      </c>
      <c r="I13" s="119" t="s">
        <v>1913</v>
      </c>
      <c r="J13" s="360" t="s">
        <v>89</v>
      </c>
      <c r="K13" s="360" t="s">
        <v>44</v>
      </c>
      <c r="L13" s="360" t="s">
        <v>214</v>
      </c>
      <c r="M13" s="360" t="s">
        <v>46</v>
      </c>
      <c r="N13" s="359">
        <f t="shared" si="0"/>
        <v>12</v>
      </c>
      <c r="O13" s="586">
        <v>1</v>
      </c>
      <c r="P13" s="586">
        <v>1</v>
      </c>
      <c r="Q13" s="586">
        <v>1</v>
      </c>
      <c r="R13" s="586">
        <v>1</v>
      </c>
      <c r="S13" s="586">
        <v>1</v>
      </c>
      <c r="T13" s="586">
        <v>1</v>
      </c>
      <c r="U13" s="586">
        <v>1</v>
      </c>
      <c r="V13" s="586">
        <v>1</v>
      </c>
      <c r="W13" s="586">
        <v>1</v>
      </c>
      <c r="X13" s="586">
        <v>1</v>
      </c>
      <c r="Y13" s="586">
        <v>1</v>
      </c>
      <c r="Z13" s="586">
        <v>1</v>
      </c>
      <c r="AA13" s="119" t="s">
        <v>1897</v>
      </c>
      <c r="AB13" s="119" t="s">
        <v>1892</v>
      </c>
      <c r="AC13" s="119" t="s">
        <v>1893</v>
      </c>
      <c r="AD13" s="119"/>
      <c r="AE13" s="236"/>
      <c r="AF13" s="94"/>
      <c r="AG13" s="94"/>
      <c r="AH13" s="94"/>
      <c r="AI13" s="94"/>
      <c r="AJ13" s="94"/>
      <c r="AK13" s="94"/>
      <c r="AL13" s="94"/>
    </row>
    <row r="14" spans="1:38" ht="69" customHeight="1" x14ac:dyDescent="0.25">
      <c r="B14" s="672" t="s">
        <v>705</v>
      </c>
      <c r="C14" s="488"/>
      <c r="D14" s="487" t="s">
        <v>1914</v>
      </c>
      <c r="E14" s="488"/>
      <c r="F14" s="488" t="s">
        <v>1915</v>
      </c>
      <c r="G14" s="588">
        <v>1</v>
      </c>
      <c r="H14" s="141" t="s">
        <v>41</v>
      </c>
      <c r="I14" s="119" t="s">
        <v>1916</v>
      </c>
      <c r="J14" s="360" t="s">
        <v>89</v>
      </c>
      <c r="K14" s="360" t="s">
        <v>44</v>
      </c>
      <c r="L14" s="360" t="s">
        <v>45</v>
      </c>
      <c r="M14" s="360" t="s">
        <v>46</v>
      </c>
      <c r="N14" s="359">
        <f t="shared" si="0"/>
        <v>1</v>
      </c>
      <c r="O14" s="586"/>
      <c r="P14" s="586"/>
      <c r="Q14" s="586"/>
      <c r="R14" s="586"/>
      <c r="S14" s="586"/>
      <c r="T14" s="586"/>
      <c r="U14" s="586"/>
      <c r="V14" s="586"/>
      <c r="W14" s="586">
        <v>1</v>
      </c>
      <c r="X14" s="586"/>
      <c r="Y14" s="586"/>
      <c r="Z14" s="586"/>
      <c r="AA14" s="119" t="s">
        <v>1917</v>
      </c>
      <c r="AB14" s="119" t="s">
        <v>1892</v>
      </c>
      <c r="AC14" s="119" t="s">
        <v>1893</v>
      </c>
      <c r="AD14" s="119"/>
      <c r="AE14" s="236"/>
      <c r="AF14" s="94"/>
      <c r="AG14" s="94"/>
      <c r="AH14" s="94"/>
      <c r="AI14" s="94"/>
      <c r="AJ14" s="94"/>
      <c r="AK14" s="94"/>
      <c r="AL14" s="94"/>
    </row>
    <row r="15" spans="1:38" ht="69" customHeight="1" x14ac:dyDescent="0.25">
      <c r="B15" s="672" t="s">
        <v>705</v>
      </c>
      <c r="C15" s="488"/>
      <c r="D15" s="487" t="s">
        <v>1918</v>
      </c>
      <c r="E15" s="488"/>
      <c r="F15" s="488" t="s">
        <v>1919</v>
      </c>
      <c r="G15" s="588">
        <v>1</v>
      </c>
      <c r="H15" s="366" t="s">
        <v>705</v>
      </c>
      <c r="I15" s="491" t="s">
        <v>1920</v>
      </c>
      <c r="J15" s="360" t="s">
        <v>89</v>
      </c>
      <c r="K15" s="360" t="s">
        <v>44</v>
      </c>
      <c r="L15" s="360" t="s">
        <v>214</v>
      </c>
      <c r="M15" s="360" t="s">
        <v>46</v>
      </c>
      <c r="N15" s="359">
        <f t="shared" si="0"/>
        <v>12</v>
      </c>
      <c r="O15" s="586">
        <v>1</v>
      </c>
      <c r="P15" s="586">
        <v>1</v>
      </c>
      <c r="Q15" s="586">
        <v>1</v>
      </c>
      <c r="R15" s="586">
        <v>1</v>
      </c>
      <c r="S15" s="586">
        <v>1</v>
      </c>
      <c r="T15" s="586">
        <v>1</v>
      </c>
      <c r="U15" s="586">
        <v>1</v>
      </c>
      <c r="V15" s="586">
        <v>1</v>
      </c>
      <c r="W15" s="586">
        <v>1</v>
      </c>
      <c r="X15" s="586">
        <v>1</v>
      </c>
      <c r="Y15" s="586">
        <v>1</v>
      </c>
      <c r="Z15" s="586">
        <v>1</v>
      </c>
      <c r="AA15" s="119" t="s">
        <v>1921</v>
      </c>
      <c r="AB15" s="119" t="s">
        <v>1892</v>
      </c>
      <c r="AC15" s="119" t="s">
        <v>1893</v>
      </c>
      <c r="AD15" s="119"/>
      <c r="AE15" s="236"/>
      <c r="AF15" s="94"/>
      <c r="AG15" s="94"/>
      <c r="AH15" s="94"/>
      <c r="AI15" s="94"/>
      <c r="AJ15" s="94"/>
      <c r="AK15" s="94"/>
      <c r="AL15" s="94"/>
    </row>
    <row r="16" spans="1:38" ht="69" customHeight="1" x14ac:dyDescent="0.25">
      <c r="B16" s="672" t="s">
        <v>705</v>
      </c>
      <c r="C16" s="488"/>
      <c r="D16" s="487" t="s">
        <v>1922</v>
      </c>
      <c r="E16" s="488"/>
      <c r="F16" s="488" t="s">
        <v>1923</v>
      </c>
      <c r="G16" s="588">
        <v>1</v>
      </c>
      <c r="H16" s="366" t="s">
        <v>705</v>
      </c>
      <c r="I16" s="491" t="s">
        <v>1920</v>
      </c>
      <c r="J16" s="360" t="s">
        <v>89</v>
      </c>
      <c r="K16" s="360" t="s">
        <v>44</v>
      </c>
      <c r="L16" s="360" t="s">
        <v>214</v>
      </c>
      <c r="M16" s="360" t="s">
        <v>46</v>
      </c>
      <c r="N16" s="359">
        <f t="shared" si="0"/>
        <v>4</v>
      </c>
      <c r="O16" s="586"/>
      <c r="P16" s="586"/>
      <c r="Q16" s="586">
        <v>1</v>
      </c>
      <c r="R16" s="586"/>
      <c r="S16" s="586"/>
      <c r="T16" s="586">
        <v>1</v>
      </c>
      <c r="U16" s="586"/>
      <c r="V16" s="586"/>
      <c r="W16" s="586">
        <v>1</v>
      </c>
      <c r="X16" s="586"/>
      <c r="Y16" s="586"/>
      <c r="Z16" s="586">
        <v>1</v>
      </c>
      <c r="AA16" s="119" t="s">
        <v>1921</v>
      </c>
      <c r="AB16" s="119" t="s">
        <v>1892</v>
      </c>
      <c r="AC16" s="119" t="s">
        <v>1893</v>
      </c>
      <c r="AD16" s="119"/>
      <c r="AE16" s="236"/>
      <c r="AF16" s="94"/>
      <c r="AG16" s="94"/>
      <c r="AH16" s="94"/>
      <c r="AI16" s="94"/>
      <c r="AJ16" s="94"/>
      <c r="AK16" s="94"/>
      <c r="AL16" s="94"/>
    </row>
    <row r="17" spans="2:38" ht="69" customHeight="1" x14ac:dyDescent="0.25">
      <c r="B17" s="672" t="s">
        <v>705</v>
      </c>
      <c r="C17" s="488"/>
      <c r="D17" s="487" t="s">
        <v>1924</v>
      </c>
      <c r="E17" s="488"/>
      <c r="F17" s="488" t="s">
        <v>1925</v>
      </c>
      <c r="G17" s="588">
        <v>1</v>
      </c>
      <c r="H17" s="366" t="s">
        <v>705</v>
      </c>
      <c r="I17" s="491" t="s">
        <v>1920</v>
      </c>
      <c r="J17" s="360" t="s">
        <v>89</v>
      </c>
      <c r="K17" s="360" t="s">
        <v>44</v>
      </c>
      <c r="L17" s="360" t="s">
        <v>214</v>
      </c>
      <c r="M17" s="360" t="s">
        <v>46</v>
      </c>
      <c r="N17" s="359">
        <f t="shared" si="0"/>
        <v>12</v>
      </c>
      <c r="O17" s="586">
        <v>1</v>
      </c>
      <c r="P17" s="586">
        <v>1</v>
      </c>
      <c r="Q17" s="586">
        <v>1</v>
      </c>
      <c r="R17" s="586">
        <v>1</v>
      </c>
      <c r="S17" s="586">
        <v>1</v>
      </c>
      <c r="T17" s="586">
        <v>1</v>
      </c>
      <c r="U17" s="586">
        <v>1</v>
      </c>
      <c r="V17" s="586">
        <v>1</v>
      </c>
      <c r="W17" s="586">
        <v>1</v>
      </c>
      <c r="X17" s="586">
        <v>1</v>
      </c>
      <c r="Y17" s="586">
        <v>1</v>
      </c>
      <c r="Z17" s="586">
        <v>1</v>
      </c>
      <c r="AA17" s="119" t="s">
        <v>1921</v>
      </c>
      <c r="AB17" s="119" t="s">
        <v>1892</v>
      </c>
      <c r="AC17" s="119" t="s">
        <v>1893</v>
      </c>
      <c r="AD17" s="119"/>
      <c r="AE17" s="236"/>
      <c r="AF17" s="94"/>
      <c r="AG17" s="94"/>
      <c r="AH17" s="94"/>
      <c r="AI17" s="94"/>
      <c r="AJ17" s="94"/>
      <c r="AK17" s="94"/>
      <c r="AL17" s="94"/>
    </row>
    <row r="18" spans="2:38" ht="69" customHeight="1" x14ac:dyDescent="0.25">
      <c r="B18" s="672" t="s">
        <v>705</v>
      </c>
      <c r="C18" s="488"/>
      <c r="D18" s="487" t="s">
        <v>1926</v>
      </c>
      <c r="E18" s="488"/>
      <c r="F18" s="488" t="s">
        <v>1927</v>
      </c>
      <c r="G18" s="588">
        <v>1</v>
      </c>
      <c r="H18" s="366" t="s">
        <v>705</v>
      </c>
      <c r="I18" s="491" t="s">
        <v>1920</v>
      </c>
      <c r="J18" s="360" t="s">
        <v>89</v>
      </c>
      <c r="K18" s="360" t="s">
        <v>44</v>
      </c>
      <c r="L18" s="360" t="s">
        <v>214</v>
      </c>
      <c r="M18" s="360" t="s">
        <v>46</v>
      </c>
      <c r="N18" s="359">
        <f t="shared" si="0"/>
        <v>4</v>
      </c>
      <c r="O18" s="586"/>
      <c r="P18" s="586"/>
      <c r="Q18" s="586">
        <v>1</v>
      </c>
      <c r="R18" s="586"/>
      <c r="S18" s="586"/>
      <c r="T18" s="586">
        <v>1</v>
      </c>
      <c r="U18" s="586"/>
      <c r="V18" s="586"/>
      <c r="W18" s="586">
        <v>1</v>
      </c>
      <c r="X18" s="586"/>
      <c r="Y18" s="586"/>
      <c r="Z18" s="586">
        <v>1</v>
      </c>
      <c r="AA18" s="119" t="s">
        <v>1921</v>
      </c>
      <c r="AB18" s="119" t="s">
        <v>1892</v>
      </c>
      <c r="AC18" s="119" t="s">
        <v>1893</v>
      </c>
      <c r="AD18" s="119"/>
      <c r="AE18" s="236"/>
      <c r="AF18" s="94"/>
      <c r="AG18" s="94"/>
      <c r="AH18" s="94"/>
      <c r="AI18" s="94"/>
      <c r="AJ18" s="94"/>
      <c r="AK18" s="94"/>
      <c r="AL18" s="94"/>
    </row>
    <row r="19" spans="2:38" ht="90" x14ac:dyDescent="0.25">
      <c r="B19" s="672" t="s">
        <v>1928</v>
      </c>
      <c r="C19" s="488"/>
      <c r="D19" s="487" t="s">
        <v>1929</v>
      </c>
      <c r="E19" s="488"/>
      <c r="F19" s="488" t="s">
        <v>1930</v>
      </c>
      <c r="G19" s="123">
        <v>2</v>
      </c>
      <c r="H19" s="141" t="s">
        <v>125</v>
      </c>
      <c r="I19" s="491" t="s">
        <v>1931</v>
      </c>
      <c r="J19" s="360" t="s">
        <v>89</v>
      </c>
      <c r="K19" s="360" t="s">
        <v>44</v>
      </c>
      <c r="L19" s="360" t="s">
        <v>45</v>
      </c>
      <c r="M19" s="360" t="s">
        <v>46</v>
      </c>
      <c r="N19" s="359">
        <f t="shared" si="0"/>
        <v>15</v>
      </c>
      <c r="O19" s="243">
        <v>1</v>
      </c>
      <c r="P19" s="243">
        <v>2</v>
      </c>
      <c r="Q19" s="243">
        <v>1</v>
      </c>
      <c r="R19" s="243">
        <v>1</v>
      </c>
      <c r="S19" s="243">
        <v>1</v>
      </c>
      <c r="T19" s="243">
        <v>2</v>
      </c>
      <c r="U19" s="243">
        <v>1</v>
      </c>
      <c r="V19" s="243">
        <v>1</v>
      </c>
      <c r="W19" s="243">
        <v>1</v>
      </c>
      <c r="X19" s="243">
        <v>2</v>
      </c>
      <c r="Y19" s="243">
        <v>1</v>
      </c>
      <c r="Z19" s="243">
        <v>1</v>
      </c>
      <c r="AA19" s="360" t="s">
        <v>1932</v>
      </c>
      <c r="AB19" s="360" t="s">
        <v>1933</v>
      </c>
      <c r="AC19" s="360" t="s">
        <v>1934</v>
      </c>
      <c r="AD19" s="236"/>
      <c r="AE19" s="360" t="s">
        <v>705</v>
      </c>
      <c r="AF19" s="94"/>
      <c r="AG19" s="94"/>
      <c r="AH19" s="94"/>
      <c r="AI19" s="94"/>
      <c r="AJ19" s="94"/>
      <c r="AK19" s="94"/>
      <c r="AL19" s="94"/>
    </row>
    <row r="20" spans="2:38" ht="54" x14ac:dyDescent="0.25">
      <c r="B20" s="488" t="s">
        <v>1928</v>
      </c>
      <c r="C20" s="488"/>
      <c r="D20" s="487" t="s">
        <v>1935</v>
      </c>
      <c r="E20" s="488"/>
      <c r="F20" s="488" t="s">
        <v>1930</v>
      </c>
      <c r="G20" s="123">
        <v>1</v>
      </c>
      <c r="H20" s="366" t="s">
        <v>705</v>
      </c>
      <c r="I20" s="369" t="s">
        <v>1936</v>
      </c>
      <c r="J20" s="360" t="s">
        <v>89</v>
      </c>
      <c r="K20" s="360" t="s">
        <v>44</v>
      </c>
      <c r="L20" s="360" t="s">
        <v>45</v>
      </c>
      <c r="M20" s="360" t="s">
        <v>46</v>
      </c>
      <c r="N20" s="359">
        <f t="shared" si="0"/>
        <v>13</v>
      </c>
      <c r="O20" s="243">
        <v>1</v>
      </c>
      <c r="P20" s="243">
        <v>1</v>
      </c>
      <c r="Q20" s="243">
        <v>1</v>
      </c>
      <c r="R20" s="243">
        <v>1</v>
      </c>
      <c r="S20" s="243">
        <v>1</v>
      </c>
      <c r="T20" s="243">
        <v>1</v>
      </c>
      <c r="U20" s="243">
        <v>2</v>
      </c>
      <c r="V20" s="243">
        <v>1</v>
      </c>
      <c r="W20" s="243">
        <v>1</v>
      </c>
      <c r="X20" s="243">
        <v>1</v>
      </c>
      <c r="Y20" s="243">
        <v>1</v>
      </c>
      <c r="Z20" s="243">
        <v>1</v>
      </c>
      <c r="AA20" s="360" t="s">
        <v>239</v>
      </c>
      <c r="AB20" s="360" t="s">
        <v>1933</v>
      </c>
      <c r="AC20" s="360" t="s">
        <v>1934</v>
      </c>
      <c r="AD20" s="236"/>
      <c r="AE20" s="360" t="s">
        <v>705</v>
      </c>
      <c r="AF20" s="94"/>
      <c r="AG20" s="94"/>
      <c r="AH20" s="94"/>
      <c r="AI20" s="94"/>
      <c r="AJ20" s="94"/>
      <c r="AK20" s="94"/>
      <c r="AL20" s="94"/>
    </row>
    <row r="21" spans="2:38" ht="87" customHeight="1" x14ac:dyDescent="0.25">
      <c r="B21" s="488" t="s">
        <v>1928</v>
      </c>
      <c r="C21" s="488"/>
      <c r="D21" s="487" t="s">
        <v>1937</v>
      </c>
      <c r="E21" s="488"/>
      <c r="F21" s="488" t="s">
        <v>1938</v>
      </c>
      <c r="G21" s="123">
        <v>2</v>
      </c>
      <c r="H21" s="141" t="s">
        <v>250</v>
      </c>
      <c r="I21" s="491" t="s">
        <v>1939</v>
      </c>
      <c r="J21" s="360" t="s">
        <v>89</v>
      </c>
      <c r="K21" s="360" t="s">
        <v>44</v>
      </c>
      <c r="L21" s="360" t="s">
        <v>45</v>
      </c>
      <c r="M21" s="360" t="s">
        <v>46</v>
      </c>
      <c r="N21" s="359">
        <f t="shared" si="0"/>
        <v>60</v>
      </c>
      <c r="O21" s="243">
        <v>5</v>
      </c>
      <c r="P21" s="243">
        <v>5</v>
      </c>
      <c r="Q21" s="243">
        <v>5</v>
      </c>
      <c r="R21" s="243">
        <v>5</v>
      </c>
      <c r="S21" s="243">
        <v>5</v>
      </c>
      <c r="T21" s="243">
        <v>5</v>
      </c>
      <c r="U21" s="243">
        <v>5</v>
      </c>
      <c r="V21" s="243">
        <v>5</v>
      </c>
      <c r="W21" s="243">
        <v>5</v>
      </c>
      <c r="X21" s="243">
        <v>5</v>
      </c>
      <c r="Y21" s="243">
        <v>5</v>
      </c>
      <c r="Z21" s="243">
        <v>5</v>
      </c>
      <c r="AA21" s="119" t="s">
        <v>1940</v>
      </c>
      <c r="AB21" s="360" t="s">
        <v>1933</v>
      </c>
      <c r="AC21" s="360" t="s">
        <v>1934</v>
      </c>
      <c r="AD21" s="236"/>
      <c r="AE21" s="360" t="s">
        <v>705</v>
      </c>
      <c r="AF21" s="94"/>
      <c r="AG21" s="94"/>
      <c r="AH21" s="94"/>
      <c r="AI21" s="94"/>
      <c r="AJ21" s="94"/>
      <c r="AK21" s="94"/>
      <c r="AL21" s="94"/>
    </row>
    <row r="22" spans="2:38" ht="65.25" customHeight="1" x14ac:dyDescent="0.25">
      <c r="B22" s="488" t="s">
        <v>1886</v>
      </c>
      <c r="C22" s="673" t="s">
        <v>1941</v>
      </c>
      <c r="D22" s="487" t="s">
        <v>1942</v>
      </c>
      <c r="E22" s="487"/>
      <c r="F22" s="487" t="s">
        <v>1943</v>
      </c>
      <c r="G22" s="588">
        <v>3</v>
      </c>
      <c r="H22" s="366" t="s">
        <v>705</v>
      </c>
      <c r="I22" s="491" t="s">
        <v>1944</v>
      </c>
      <c r="J22" s="290" t="s">
        <v>89</v>
      </c>
      <c r="K22" s="290" t="s">
        <v>44</v>
      </c>
      <c r="L22" s="290" t="s">
        <v>45</v>
      </c>
      <c r="M22" s="290" t="s">
        <v>46</v>
      </c>
      <c r="N22" s="674">
        <f>+SUM(O22:Z22)</f>
        <v>6000</v>
      </c>
      <c r="O22" s="675"/>
      <c r="P22" s="675"/>
      <c r="Q22" s="675">
        <v>600</v>
      </c>
      <c r="R22" s="675">
        <v>600</v>
      </c>
      <c r="S22" s="675"/>
      <c r="T22" s="675">
        <v>600</v>
      </c>
      <c r="U22" s="675">
        <v>600</v>
      </c>
      <c r="V22" s="675"/>
      <c r="W22" s="675">
        <v>1200</v>
      </c>
      <c r="X22" s="675"/>
      <c r="Y22" s="675">
        <v>1200</v>
      </c>
      <c r="Z22" s="675">
        <v>1200</v>
      </c>
      <c r="AA22" s="407" t="s">
        <v>1945</v>
      </c>
      <c r="AB22" s="119" t="s">
        <v>1946</v>
      </c>
      <c r="AC22" s="360" t="s">
        <v>1947</v>
      </c>
      <c r="AD22" s="240" t="s">
        <v>1948</v>
      </c>
      <c r="AE22" s="407" t="s">
        <v>705</v>
      </c>
      <c r="AF22" s="94"/>
      <c r="AG22" s="94"/>
      <c r="AH22" s="94"/>
      <c r="AI22" s="94"/>
      <c r="AJ22" s="94"/>
      <c r="AK22" s="94"/>
      <c r="AL22" s="94"/>
    </row>
    <row r="23" spans="2:38" ht="55.5" customHeight="1" x14ac:dyDescent="0.25">
      <c r="B23" s="488" t="s">
        <v>1886</v>
      </c>
      <c r="C23" s="673"/>
      <c r="D23" s="487" t="s">
        <v>1949</v>
      </c>
      <c r="E23" s="487"/>
      <c r="F23" s="487" t="s">
        <v>1950</v>
      </c>
      <c r="G23" s="588">
        <v>3</v>
      </c>
      <c r="H23" s="366" t="s">
        <v>705</v>
      </c>
      <c r="I23" s="491" t="s">
        <v>1951</v>
      </c>
      <c r="J23" s="290" t="s">
        <v>89</v>
      </c>
      <c r="K23" s="290" t="s">
        <v>44</v>
      </c>
      <c r="L23" s="290" t="s">
        <v>45</v>
      </c>
      <c r="M23" s="290" t="s">
        <v>46</v>
      </c>
      <c r="N23" s="674">
        <f t="shared" ref="N23" si="1">+SUM(O23:Z23)</f>
        <v>4800</v>
      </c>
      <c r="O23" s="675"/>
      <c r="P23" s="675"/>
      <c r="Q23" s="675"/>
      <c r="R23" s="675">
        <v>600</v>
      </c>
      <c r="S23" s="675">
        <v>600</v>
      </c>
      <c r="T23" s="675"/>
      <c r="U23" s="675">
        <v>600</v>
      </c>
      <c r="V23" s="675">
        <v>600</v>
      </c>
      <c r="W23" s="675"/>
      <c r="X23" s="675">
        <v>1200</v>
      </c>
      <c r="Y23" s="675"/>
      <c r="Z23" s="675">
        <v>1200</v>
      </c>
      <c r="AA23" s="407"/>
      <c r="AB23" s="119" t="s">
        <v>1946</v>
      </c>
      <c r="AC23" s="360" t="s">
        <v>1947</v>
      </c>
      <c r="AD23" s="236"/>
      <c r="AE23" s="407"/>
      <c r="AF23" s="94"/>
      <c r="AG23" s="94"/>
      <c r="AH23" s="94"/>
      <c r="AI23" s="94"/>
      <c r="AJ23" s="94"/>
      <c r="AK23" s="94"/>
      <c r="AL23" s="94"/>
    </row>
    <row r="24" spans="2:38" ht="63.75" customHeight="1" x14ac:dyDescent="0.25">
      <c r="B24" s="488" t="s">
        <v>1886</v>
      </c>
      <c r="C24" s="673"/>
      <c r="D24" s="487" t="s">
        <v>1952</v>
      </c>
      <c r="E24" s="487"/>
      <c r="F24" s="487" t="s">
        <v>1953</v>
      </c>
      <c r="G24" s="588">
        <v>3</v>
      </c>
      <c r="H24" s="366" t="s">
        <v>705</v>
      </c>
      <c r="I24" s="491" t="s">
        <v>1954</v>
      </c>
      <c r="J24" s="290" t="s">
        <v>89</v>
      </c>
      <c r="K24" s="290" t="s">
        <v>44</v>
      </c>
      <c r="L24" s="290" t="s">
        <v>45</v>
      </c>
      <c r="M24" s="290" t="s">
        <v>46</v>
      </c>
      <c r="N24" s="674">
        <f>+SUM(O24:Z24)</f>
        <v>24744.5</v>
      </c>
      <c r="O24" s="675">
        <v>2600</v>
      </c>
      <c r="P24" s="675">
        <v>2916</v>
      </c>
      <c r="Q24" s="675">
        <v>2702.7000000000003</v>
      </c>
      <c r="R24" s="675">
        <v>2670.3</v>
      </c>
      <c r="S24" s="675">
        <v>2799</v>
      </c>
      <c r="T24" s="675">
        <v>2238.3000000000002</v>
      </c>
      <c r="U24" s="675">
        <v>2061</v>
      </c>
      <c r="V24" s="675">
        <v>2061</v>
      </c>
      <c r="W24" s="675">
        <v>2106</v>
      </c>
      <c r="X24" s="675">
        <v>1779.3</v>
      </c>
      <c r="Y24" s="675">
        <v>810.9</v>
      </c>
      <c r="Z24" s="675"/>
      <c r="AA24" s="407"/>
      <c r="AB24" s="119" t="s">
        <v>1946</v>
      </c>
      <c r="AC24" s="360" t="s">
        <v>1947</v>
      </c>
      <c r="AD24" s="236"/>
      <c r="AE24" s="407"/>
      <c r="AF24" s="94"/>
      <c r="AG24" s="94"/>
      <c r="AH24" s="94"/>
      <c r="AI24" s="94"/>
      <c r="AJ24" s="94"/>
      <c r="AK24" s="94"/>
      <c r="AL24" s="94"/>
    </row>
    <row r="25" spans="2:38" ht="72" x14ac:dyDescent="0.25">
      <c r="B25" s="488" t="s">
        <v>1955</v>
      </c>
      <c r="C25" s="673"/>
      <c r="D25" s="487" t="s">
        <v>1956</v>
      </c>
      <c r="E25" s="487"/>
      <c r="F25" s="487" t="s">
        <v>1957</v>
      </c>
      <c r="G25" s="588">
        <v>2</v>
      </c>
      <c r="H25" s="474" t="s">
        <v>41</v>
      </c>
      <c r="I25" s="491" t="s">
        <v>1958</v>
      </c>
      <c r="J25" s="290" t="s">
        <v>89</v>
      </c>
      <c r="K25" s="290" t="s">
        <v>44</v>
      </c>
      <c r="L25" s="290" t="s">
        <v>45</v>
      </c>
      <c r="M25" s="290" t="s">
        <v>46</v>
      </c>
      <c r="N25" s="674">
        <f>+SUM(O25:Z25)</f>
        <v>180</v>
      </c>
      <c r="O25" s="675">
        <v>15</v>
      </c>
      <c r="P25" s="675">
        <v>15</v>
      </c>
      <c r="Q25" s="675">
        <v>15</v>
      </c>
      <c r="R25" s="675">
        <v>15</v>
      </c>
      <c r="S25" s="675">
        <v>15</v>
      </c>
      <c r="T25" s="675">
        <v>15</v>
      </c>
      <c r="U25" s="675">
        <v>15</v>
      </c>
      <c r="V25" s="675">
        <v>15</v>
      </c>
      <c r="W25" s="675">
        <v>15</v>
      </c>
      <c r="X25" s="675">
        <v>15</v>
      </c>
      <c r="Y25" s="675">
        <v>15</v>
      </c>
      <c r="Z25" s="675">
        <v>15</v>
      </c>
      <c r="AA25" s="407"/>
      <c r="AB25" s="119" t="s">
        <v>1946</v>
      </c>
      <c r="AC25" s="360" t="s">
        <v>1947</v>
      </c>
      <c r="AD25" s="240" t="s">
        <v>1948</v>
      </c>
      <c r="AE25" s="407"/>
      <c r="AF25" s="94"/>
      <c r="AG25" s="94"/>
      <c r="AH25" s="94"/>
      <c r="AI25" s="94"/>
      <c r="AJ25" s="94"/>
      <c r="AK25" s="94"/>
      <c r="AL25" s="94"/>
    </row>
    <row r="26" spans="2:38" ht="72" x14ac:dyDescent="0.25">
      <c r="B26" s="488" t="s">
        <v>1886</v>
      </c>
      <c r="C26" s="673"/>
      <c r="D26" s="487" t="s">
        <v>1959</v>
      </c>
      <c r="E26" s="487"/>
      <c r="F26" s="487" t="s">
        <v>1960</v>
      </c>
      <c r="G26" s="588">
        <v>3</v>
      </c>
      <c r="H26" s="474" t="s">
        <v>41</v>
      </c>
      <c r="I26" s="491" t="s">
        <v>1961</v>
      </c>
      <c r="J26" s="290" t="s">
        <v>89</v>
      </c>
      <c r="K26" s="290" t="s">
        <v>44</v>
      </c>
      <c r="L26" s="290" t="s">
        <v>45</v>
      </c>
      <c r="M26" s="290" t="s">
        <v>46</v>
      </c>
      <c r="N26" s="674">
        <f>+SUM(O26:Z26)</f>
        <v>5166.079999999999</v>
      </c>
      <c r="O26" s="675">
        <v>578.56000000000006</v>
      </c>
      <c r="P26" s="675">
        <v>650.72000000000014</v>
      </c>
      <c r="Q26" s="675">
        <v>518.4</v>
      </c>
      <c r="R26" s="675">
        <v>480.48</v>
      </c>
      <c r="S26" s="675">
        <v>474.72</v>
      </c>
      <c r="T26" s="675">
        <v>497.6</v>
      </c>
      <c r="U26" s="675">
        <v>397.92000000000007</v>
      </c>
      <c r="V26" s="675">
        <v>366.40000000000003</v>
      </c>
      <c r="W26" s="675">
        <v>366.40000000000003</v>
      </c>
      <c r="X26" s="675">
        <v>374.40000000000003</v>
      </c>
      <c r="Y26" s="675">
        <v>316.32000000000005</v>
      </c>
      <c r="Z26" s="675">
        <v>144.16000000000003</v>
      </c>
      <c r="AA26" s="407" t="s">
        <v>1962</v>
      </c>
      <c r="AB26" s="119" t="s">
        <v>1946</v>
      </c>
      <c r="AC26" s="360" t="s">
        <v>1947</v>
      </c>
      <c r="AD26" s="236"/>
      <c r="AE26" s="592" t="s">
        <v>1963</v>
      </c>
      <c r="AF26" s="94"/>
      <c r="AG26" s="94"/>
      <c r="AH26" s="94"/>
      <c r="AI26" s="94"/>
      <c r="AJ26" s="94"/>
      <c r="AK26" s="94"/>
      <c r="AL26" s="94"/>
    </row>
    <row r="27" spans="2:38" ht="72" x14ac:dyDescent="0.25">
      <c r="B27" s="488" t="s">
        <v>1886</v>
      </c>
      <c r="C27" s="673"/>
      <c r="D27" s="487" t="s">
        <v>1964</v>
      </c>
      <c r="E27" s="487"/>
      <c r="F27" s="487" t="s">
        <v>1965</v>
      </c>
      <c r="G27" s="588">
        <v>2</v>
      </c>
      <c r="H27" s="366" t="s">
        <v>705</v>
      </c>
      <c r="I27" s="491" t="s">
        <v>1966</v>
      </c>
      <c r="J27" s="290" t="s">
        <v>89</v>
      </c>
      <c r="K27" s="290" t="s">
        <v>44</v>
      </c>
      <c r="L27" s="290" t="s">
        <v>45</v>
      </c>
      <c r="M27" s="290" t="s">
        <v>46</v>
      </c>
      <c r="N27" s="674">
        <f>+SUM(O27:Z27)</f>
        <v>452.37799999999999</v>
      </c>
      <c r="O27" s="675">
        <v>39.024000000000001</v>
      </c>
      <c r="P27" s="675">
        <v>44.424000000000007</v>
      </c>
      <c r="Q27" s="675">
        <v>47.124000000000009</v>
      </c>
      <c r="R27" s="675">
        <v>44.424000000000007</v>
      </c>
      <c r="S27" s="675">
        <v>45.774000000000001</v>
      </c>
      <c r="T27" s="675">
        <v>45.774000000000001</v>
      </c>
      <c r="U27" s="675">
        <v>41.724000000000004</v>
      </c>
      <c r="V27" s="675">
        <v>28.764000000000003</v>
      </c>
      <c r="W27" s="675">
        <v>28.764000000000003</v>
      </c>
      <c r="X27" s="675">
        <v>28.764000000000003</v>
      </c>
      <c r="Y27" s="675">
        <v>37.818000000000005</v>
      </c>
      <c r="Z27" s="675">
        <v>20</v>
      </c>
      <c r="AA27" s="407"/>
      <c r="AB27" s="119" t="s">
        <v>1946</v>
      </c>
      <c r="AC27" s="360" t="s">
        <v>1947</v>
      </c>
      <c r="AD27" s="236"/>
      <c r="AE27" s="592"/>
      <c r="AF27" s="94"/>
      <c r="AG27" s="94"/>
      <c r="AH27" s="94"/>
      <c r="AI27" s="94"/>
      <c r="AJ27" s="94"/>
      <c r="AK27" s="94"/>
      <c r="AL27" s="94"/>
    </row>
    <row r="28" spans="2:38" ht="66.75" customHeight="1" x14ac:dyDescent="0.25">
      <c r="B28" s="488" t="s">
        <v>1955</v>
      </c>
      <c r="C28" s="673"/>
      <c r="D28" s="487" t="s">
        <v>1967</v>
      </c>
      <c r="E28" s="487"/>
      <c r="F28" s="487" t="s">
        <v>1968</v>
      </c>
      <c r="G28" s="588">
        <v>1</v>
      </c>
      <c r="H28" s="474" t="s">
        <v>41</v>
      </c>
      <c r="I28" s="491" t="s">
        <v>1969</v>
      </c>
      <c r="J28" s="290" t="s">
        <v>43</v>
      </c>
      <c r="K28" s="290" t="s">
        <v>44</v>
      </c>
      <c r="L28" s="290" t="s">
        <v>45</v>
      </c>
      <c r="M28" s="290" t="s">
        <v>46</v>
      </c>
      <c r="N28" s="364">
        <f>+AVERAGE(O28:Z28)</f>
        <v>1</v>
      </c>
      <c r="O28" s="387">
        <v>1</v>
      </c>
      <c r="P28" s="387">
        <v>1</v>
      </c>
      <c r="Q28" s="387">
        <v>1</v>
      </c>
      <c r="R28" s="387">
        <v>1</v>
      </c>
      <c r="S28" s="387">
        <v>1</v>
      </c>
      <c r="T28" s="387">
        <v>1</v>
      </c>
      <c r="U28" s="387">
        <v>1</v>
      </c>
      <c r="V28" s="387">
        <v>1</v>
      </c>
      <c r="W28" s="387">
        <v>1</v>
      </c>
      <c r="X28" s="387">
        <v>1</v>
      </c>
      <c r="Y28" s="387">
        <v>1</v>
      </c>
      <c r="Z28" s="387">
        <v>1</v>
      </c>
      <c r="AA28" s="407"/>
      <c r="AB28" s="119" t="s">
        <v>1946</v>
      </c>
      <c r="AC28" s="360" t="s">
        <v>1947</v>
      </c>
      <c r="AD28" s="236"/>
      <c r="AE28" s="592"/>
      <c r="AF28" s="94"/>
      <c r="AG28" s="94"/>
      <c r="AH28" s="94"/>
      <c r="AI28" s="94"/>
      <c r="AJ28" s="94"/>
      <c r="AK28" s="94"/>
      <c r="AL28" s="94"/>
    </row>
    <row r="29" spans="2:38" ht="71.25" customHeight="1" x14ac:dyDescent="0.25">
      <c r="B29" s="488" t="s">
        <v>1886</v>
      </c>
      <c r="C29" s="673"/>
      <c r="D29" s="487" t="s">
        <v>1970</v>
      </c>
      <c r="E29" s="487"/>
      <c r="F29" s="487" t="s">
        <v>1971</v>
      </c>
      <c r="G29" s="588">
        <v>3</v>
      </c>
      <c r="H29" s="474" t="s">
        <v>41</v>
      </c>
      <c r="I29" s="491" t="s">
        <v>1972</v>
      </c>
      <c r="J29" s="290" t="s">
        <v>43</v>
      </c>
      <c r="K29" s="290" t="s">
        <v>44</v>
      </c>
      <c r="L29" s="290" t="s">
        <v>45</v>
      </c>
      <c r="M29" s="290" t="s">
        <v>46</v>
      </c>
      <c r="N29" s="364">
        <f>+AVERAGE(O29:Z29)</f>
        <v>1</v>
      </c>
      <c r="O29" s="387">
        <v>1</v>
      </c>
      <c r="P29" s="387">
        <v>1</v>
      </c>
      <c r="Q29" s="387">
        <v>1</v>
      </c>
      <c r="R29" s="387">
        <v>1</v>
      </c>
      <c r="S29" s="387">
        <v>1</v>
      </c>
      <c r="T29" s="387">
        <v>1</v>
      </c>
      <c r="U29" s="387">
        <v>1</v>
      </c>
      <c r="V29" s="387">
        <v>1</v>
      </c>
      <c r="W29" s="387">
        <v>1</v>
      </c>
      <c r="X29" s="387">
        <v>1</v>
      </c>
      <c r="Y29" s="387">
        <v>1</v>
      </c>
      <c r="Z29" s="387">
        <v>1</v>
      </c>
      <c r="AA29" s="407"/>
      <c r="AB29" s="119" t="s">
        <v>1946</v>
      </c>
      <c r="AC29" s="360" t="s">
        <v>1947</v>
      </c>
      <c r="AD29" s="236"/>
      <c r="AE29" s="592"/>
      <c r="AF29" s="94"/>
      <c r="AG29" s="94"/>
      <c r="AH29" s="94"/>
      <c r="AI29" s="94"/>
      <c r="AJ29" s="94"/>
      <c r="AK29" s="94"/>
      <c r="AL29" s="94"/>
    </row>
    <row r="30" spans="2:38" ht="62.25" customHeight="1" x14ac:dyDescent="0.25">
      <c r="B30" s="488" t="s">
        <v>1955</v>
      </c>
      <c r="C30" s="673"/>
      <c r="D30" s="487" t="s">
        <v>1973</v>
      </c>
      <c r="E30" s="487"/>
      <c r="F30" s="487" t="s">
        <v>1974</v>
      </c>
      <c r="G30" s="588">
        <v>3</v>
      </c>
      <c r="H30" s="474" t="s">
        <v>41</v>
      </c>
      <c r="I30" s="491" t="s">
        <v>1975</v>
      </c>
      <c r="J30" s="290" t="s">
        <v>43</v>
      </c>
      <c r="K30" s="290" t="s">
        <v>44</v>
      </c>
      <c r="L30" s="290" t="s">
        <v>45</v>
      </c>
      <c r="M30" s="290" t="s">
        <v>46</v>
      </c>
      <c r="N30" s="364">
        <f>+AVERAGE(O30:Z30)</f>
        <v>1</v>
      </c>
      <c r="O30" s="387">
        <v>1</v>
      </c>
      <c r="P30" s="387">
        <v>1</v>
      </c>
      <c r="Q30" s="387">
        <v>1</v>
      </c>
      <c r="R30" s="387">
        <v>1</v>
      </c>
      <c r="S30" s="387">
        <v>1</v>
      </c>
      <c r="T30" s="387">
        <v>1</v>
      </c>
      <c r="U30" s="387">
        <v>1</v>
      </c>
      <c r="V30" s="387">
        <v>1</v>
      </c>
      <c r="W30" s="387">
        <v>1</v>
      </c>
      <c r="X30" s="387">
        <v>1</v>
      </c>
      <c r="Y30" s="387">
        <v>1</v>
      </c>
      <c r="Z30" s="387">
        <v>1</v>
      </c>
      <c r="AA30" s="407"/>
      <c r="AB30" s="119" t="s">
        <v>1946</v>
      </c>
      <c r="AC30" s="360" t="s">
        <v>1947</v>
      </c>
      <c r="AD30" s="236"/>
      <c r="AE30" s="592"/>
      <c r="AF30" s="94"/>
      <c r="AG30" s="94"/>
      <c r="AH30" s="94"/>
      <c r="AI30" s="94"/>
      <c r="AJ30" s="94"/>
      <c r="AK30" s="94"/>
      <c r="AL30" s="94"/>
    </row>
    <row r="31" spans="2:38" ht="72" x14ac:dyDescent="0.25">
      <c r="B31" s="488" t="s">
        <v>1955</v>
      </c>
      <c r="C31" s="673"/>
      <c r="D31" s="487" t="s">
        <v>1976</v>
      </c>
      <c r="E31" s="487"/>
      <c r="F31" s="487" t="s">
        <v>1977</v>
      </c>
      <c r="G31" s="588">
        <v>1</v>
      </c>
      <c r="H31" s="474" t="s">
        <v>41</v>
      </c>
      <c r="I31" s="491" t="s">
        <v>1978</v>
      </c>
      <c r="J31" s="290" t="s">
        <v>89</v>
      </c>
      <c r="K31" s="290" t="s">
        <v>44</v>
      </c>
      <c r="L31" s="290" t="s">
        <v>45</v>
      </c>
      <c r="M31" s="290" t="s">
        <v>46</v>
      </c>
      <c r="N31" s="674">
        <f t="shared" ref="N31:N36" si="2">+SUM(O31:Z31)</f>
        <v>27144.5</v>
      </c>
      <c r="O31" s="675">
        <v>2400</v>
      </c>
      <c r="P31" s="675">
        <v>2600</v>
      </c>
      <c r="Q31" s="675">
        <v>2916</v>
      </c>
      <c r="R31" s="675">
        <v>2702.7000000000003</v>
      </c>
      <c r="S31" s="675">
        <v>2670.3</v>
      </c>
      <c r="T31" s="675">
        <v>2799</v>
      </c>
      <c r="U31" s="675">
        <v>2238.3000000000002</v>
      </c>
      <c r="V31" s="675">
        <v>2061</v>
      </c>
      <c r="W31" s="675">
        <v>2061</v>
      </c>
      <c r="X31" s="675">
        <v>2106</v>
      </c>
      <c r="Y31" s="675">
        <v>1779.3</v>
      </c>
      <c r="Z31" s="675">
        <v>810.9</v>
      </c>
      <c r="AA31" s="407" t="s">
        <v>1979</v>
      </c>
      <c r="AB31" s="119" t="s">
        <v>1980</v>
      </c>
      <c r="AC31" s="360" t="s">
        <v>1981</v>
      </c>
      <c r="AD31" s="236"/>
      <c r="AE31" s="592" t="s">
        <v>705</v>
      </c>
      <c r="AF31" s="94"/>
      <c r="AG31" s="94"/>
      <c r="AH31" s="94"/>
      <c r="AI31" s="94"/>
      <c r="AJ31" s="94"/>
      <c r="AK31" s="94"/>
      <c r="AL31" s="94"/>
    </row>
    <row r="32" spans="2:38" ht="36" x14ac:dyDescent="0.25">
      <c r="B32" s="488" t="s">
        <v>1955</v>
      </c>
      <c r="C32" s="673"/>
      <c r="D32" s="487" t="s">
        <v>1982</v>
      </c>
      <c r="E32" s="487"/>
      <c r="F32" s="487" t="s">
        <v>1983</v>
      </c>
      <c r="G32" s="588">
        <v>1</v>
      </c>
      <c r="H32" s="474" t="s">
        <v>41</v>
      </c>
      <c r="I32" s="491" t="s">
        <v>1984</v>
      </c>
      <c r="J32" s="290" t="s">
        <v>89</v>
      </c>
      <c r="K32" s="290" t="s">
        <v>44</v>
      </c>
      <c r="L32" s="290" t="s">
        <v>45</v>
      </c>
      <c r="M32" s="290" t="s">
        <v>46</v>
      </c>
      <c r="N32" s="674">
        <f t="shared" si="2"/>
        <v>810.10450434360598</v>
      </c>
      <c r="O32" s="675">
        <v>71.143300752244599</v>
      </c>
      <c r="P32" s="675">
        <v>86.848900752244617</v>
      </c>
      <c r="Q32" s="675">
        <v>80.85062848823101</v>
      </c>
      <c r="R32" s="675">
        <v>73.533220092210627</v>
      </c>
      <c r="S32" s="675">
        <v>76.060645474399422</v>
      </c>
      <c r="T32" s="675">
        <v>77.730628488231005</v>
      </c>
      <c r="U32" s="675">
        <v>65.378801261829651</v>
      </c>
      <c r="V32" s="675">
        <v>55.050628488231013</v>
      </c>
      <c r="W32" s="675">
        <v>55.050628488231013</v>
      </c>
      <c r="X32" s="675">
        <v>55.050628488231013</v>
      </c>
      <c r="Y32" s="675">
        <v>65.40649356952197</v>
      </c>
      <c r="Z32" s="675">
        <v>48</v>
      </c>
      <c r="AA32" s="407"/>
      <c r="AB32" s="119" t="s">
        <v>1980</v>
      </c>
      <c r="AC32" s="360" t="s">
        <v>1981</v>
      </c>
      <c r="AD32" s="236"/>
      <c r="AE32" s="592"/>
      <c r="AF32" s="94"/>
      <c r="AG32" s="94"/>
      <c r="AH32" s="94"/>
      <c r="AI32" s="94"/>
      <c r="AJ32" s="94"/>
      <c r="AK32" s="94"/>
      <c r="AL32" s="94"/>
    </row>
    <row r="33" spans="2:38" ht="75" customHeight="1" x14ac:dyDescent="0.25">
      <c r="B33" s="488" t="s">
        <v>1886</v>
      </c>
      <c r="C33" s="673"/>
      <c r="D33" s="487" t="s">
        <v>1985</v>
      </c>
      <c r="E33" s="487"/>
      <c r="F33" s="487" t="s">
        <v>1986</v>
      </c>
      <c r="G33" s="588">
        <v>3</v>
      </c>
      <c r="H33" s="421" t="s">
        <v>172</v>
      </c>
      <c r="I33" s="491" t="s">
        <v>1987</v>
      </c>
      <c r="J33" s="290" t="s">
        <v>89</v>
      </c>
      <c r="K33" s="290" t="s">
        <v>44</v>
      </c>
      <c r="L33" s="290" t="s">
        <v>214</v>
      </c>
      <c r="M33" s="290" t="s">
        <v>46</v>
      </c>
      <c r="N33" s="674">
        <f t="shared" si="2"/>
        <v>3</v>
      </c>
      <c r="O33" s="248"/>
      <c r="P33" s="248"/>
      <c r="Q33" s="248"/>
      <c r="R33" s="248"/>
      <c r="S33" s="248"/>
      <c r="T33" s="248"/>
      <c r="U33" s="248"/>
      <c r="V33" s="248"/>
      <c r="W33" s="248"/>
      <c r="X33" s="248">
        <v>1</v>
      </c>
      <c r="Y33" s="248">
        <v>1</v>
      </c>
      <c r="Z33" s="248">
        <v>1</v>
      </c>
      <c r="AA33" s="407"/>
      <c r="AB33" s="119" t="s">
        <v>1980</v>
      </c>
      <c r="AC33" s="360" t="s">
        <v>1981</v>
      </c>
      <c r="AD33" s="236"/>
      <c r="AE33" s="592"/>
      <c r="AF33" s="94"/>
      <c r="AG33" s="94"/>
      <c r="AH33" s="94"/>
      <c r="AI33" s="94"/>
      <c r="AJ33" s="94"/>
      <c r="AK33" s="94"/>
      <c r="AL33" s="94"/>
    </row>
    <row r="34" spans="2:38" ht="41.25" customHeight="1" x14ac:dyDescent="0.3">
      <c r="B34" s="488" t="s">
        <v>1886</v>
      </c>
      <c r="C34" s="673"/>
      <c r="D34" s="487" t="s">
        <v>1988</v>
      </c>
      <c r="E34" s="487"/>
      <c r="F34" s="487" t="s">
        <v>1989</v>
      </c>
      <c r="G34" s="588">
        <v>1</v>
      </c>
      <c r="H34" s="474" t="s">
        <v>41</v>
      </c>
      <c r="I34" s="491" t="s">
        <v>1990</v>
      </c>
      <c r="J34" s="142" t="s">
        <v>89</v>
      </c>
      <c r="K34" s="290" t="s">
        <v>44</v>
      </c>
      <c r="L34" s="290" t="s">
        <v>45</v>
      </c>
      <c r="M34" s="290" t="s">
        <v>46</v>
      </c>
      <c r="N34" s="674">
        <f t="shared" si="2"/>
        <v>24430.050000000007</v>
      </c>
      <c r="O34" s="675">
        <v>2160</v>
      </c>
      <c r="P34" s="675">
        <v>2340</v>
      </c>
      <c r="Q34" s="675">
        <v>2624.4</v>
      </c>
      <c r="R34" s="675">
        <v>2432.4300000000003</v>
      </c>
      <c r="S34" s="675">
        <v>2403.2700000000004</v>
      </c>
      <c r="T34" s="675">
        <v>2519.1</v>
      </c>
      <c r="U34" s="675">
        <v>2014.4700000000003</v>
      </c>
      <c r="V34" s="675">
        <v>1854.9</v>
      </c>
      <c r="W34" s="675">
        <v>1854.9</v>
      </c>
      <c r="X34" s="675">
        <v>1895.4</v>
      </c>
      <c r="Y34" s="675">
        <v>1601.37</v>
      </c>
      <c r="Z34" s="675">
        <v>729.81</v>
      </c>
      <c r="AA34" s="407" t="s">
        <v>1991</v>
      </c>
      <c r="AB34" s="119" t="s">
        <v>1946</v>
      </c>
      <c r="AC34" s="360" t="s">
        <v>1947</v>
      </c>
      <c r="AD34" s="236"/>
      <c r="AE34" s="592" t="s">
        <v>705</v>
      </c>
    </row>
    <row r="35" spans="2:38" ht="54" x14ac:dyDescent="0.3">
      <c r="B35" s="488" t="s">
        <v>1955</v>
      </c>
      <c r="C35" s="673"/>
      <c r="D35" s="487" t="s">
        <v>1992</v>
      </c>
      <c r="E35" s="487"/>
      <c r="F35" s="487" t="s">
        <v>1993</v>
      </c>
      <c r="G35" s="588">
        <v>1</v>
      </c>
      <c r="H35" s="474" t="s">
        <v>41</v>
      </c>
      <c r="I35" s="491" t="s">
        <v>1994</v>
      </c>
      <c r="J35" s="142" t="s">
        <v>89</v>
      </c>
      <c r="K35" s="290" t="s">
        <v>44</v>
      </c>
      <c r="L35" s="290" t="s">
        <v>45</v>
      </c>
      <c r="M35" s="290" t="s">
        <v>46</v>
      </c>
      <c r="N35" s="674">
        <f t="shared" si="2"/>
        <v>685.89405390924514</v>
      </c>
      <c r="O35" s="675"/>
      <c r="P35" s="675">
        <v>64.028970677020141</v>
      </c>
      <c r="Q35" s="675">
        <v>78.164010677020158</v>
      </c>
      <c r="R35" s="675">
        <v>72.76556563940791</v>
      </c>
      <c r="S35" s="675">
        <v>66.179898082989567</v>
      </c>
      <c r="T35" s="675">
        <v>68.45458092695948</v>
      </c>
      <c r="U35" s="675">
        <v>69.957565639407903</v>
      </c>
      <c r="V35" s="675">
        <v>58.840921135646688</v>
      </c>
      <c r="W35" s="675">
        <v>49.545565639407911</v>
      </c>
      <c r="X35" s="675">
        <v>49.545565639407911</v>
      </c>
      <c r="Y35" s="675">
        <v>49.545565639407911</v>
      </c>
      <c r="Z35" s="675">
        <v>58.865844212569776</v>
      </c>
      <c r="AA35" s="407"/>
      <c r="AB35" s="119" t="s">
        <v>1946</v>
      </c>
      <c r="AC35" s="360" t="s">
        <v>1947</v>
      </c>
      <c r="AD35" s="236"/>
      <c r="AE35" s="592"/>
    </row>
    <row r="36" spans="2:38" ht="36" x14ac:dyDescent="0.3">
      <c r="B36" s="488" t="s">
        <v>1955</v>
      </c>
      <c r="C36" s="673"/>
      <c r="D36" s="487" t="s">
        <v>1995</v>
      </c>
      <c r="E36" s="487"/>
      <c r="F36" s="487" t="s">
        <v>1996</v>
      </c>
      <c r="G36" s="588">
        <v>1</v>
      </c>
      <c r="H36" s="474" t="s">
        <v>41</v>
      </c>
      <c r="I36" s="491" t="s">
        <v>1997</v>
      </c>
      <c r="J36" s="142" t="s">
        <v>89</v>
      </c>
      <c r="K36" s="290" t="s">
        <v>44</v>
      </c>
      <c r="L36" s="290" t="s">
        <v>45</v>
      </c>
      <c r="M36" s="290" t="s">
        <v>46</v>
      </c>
      <c r="N36" s="674">
        <f t="shared" si="2"/>
        <v>4907.7760000000007</v>
      </c>
      <c r="O36" s="675">
        <v>549.63200000000006</v>
      </c>
      <c r="P36" s="675">
        <v>618.18400000000008</v>
      </c>
      <c r="Q36" s="675">
        <v>492.47999999999996</v>
      </c>
      <c r="R36" s="675">
        <v>456.45600000000002</v>
      </c>
      <c r="S36" s="675">
        <v>450.98399999999998</v>
      </c>
      <c r="T36" s="675">
        <v>472.72</v>
      </c>
      <c r="U36" s="675">
        <v>378.02400000000006</v>
      </c>
      <c r="V36" s="675">
        <v>348.08000000000004</v>
      </c>
      <c r="W36" s="675">
        <v>348.08000000000004</v>
      </c>
      <c r="X36" s="675">
        <v>355.68</v>
      </c>
      <c r="Y36" s="675">
        <v>300.50400000000002</v>
      </c>
      <c r="Z36" s="675">
        <v>136.95200000000003</v>
      </c>
      <c r="AA36" s="407"/>
      <c r="AB36" s="119" t="s">
        <v>1946</v>
      </c>
      <c r="AC36" s="360" t="s">
        <v>1947</v>
      </c>
      <c r="AD36" s="236"/>
      <c r="AE36" s="592"/>
    </row>
    <row r="37" spans="2:38" ht="69" customHeight="1" x14ac:dyDescent="0.25">
      <c r="B37" s="676" t="s">
        <v>1886</v>
      </c>
      <c r="C37" s="677" t="s">
        <v>1998</v>
      </c>
      <c r="D37" s="676" t="s">
        <v>1999</v>
      </c>
      <c r="E37" s="676"/>
      <c r="F37" s="676" t="s">
        <v>2000</v>
      </c>
      <c r="G37" s="588">
        <v>2</v>
      </c>
      <c r="H37" s="421" t="s">
        <v>172</v>
      </c>
      <c r="I37" s="79" t="s">
        <v>2001</v>
      </c>
      <c r="J37" s="79" t="s">
        <v>89</v>
      </c>
      <c r="K37" s="79" t="s">
        <v>44</v>
      </c>
      <c r="L37" s="79" t="s">
        <v>45</v>
      </c>
      <c r="M37" s="360" t="s">
        <v>46</v>
      </c>
      <c r="N37" s="674">
        <f>SUM(O37:Z37)</f>
        <v>3</v>
      </c>
      <c r="O37" s="248"/>
      <c r="P37" s="248"/>
      <c r="Q37" s="248"/>
      <c r="R37" s="248"/>
      <c r="S37" s="248"/>
      <c r="T37" s="248"/>
      <c r="U37" s="248"/>
      <c r="V37" s="248"/>
      <c r="W37" s="248"/>
      <c r="X37" s="248">
        <v>1</v>
      </c>
      <c r="Y37" s="248">
        <v>1</v>
      </c>
      <c r="Z37" s="248">
        <v>1</v>
      </c>
      <c r="AA37" s="360" t="s">
        <v>239</v>
      </c>
      <c r="AB37" s="119" t="s">
        <v>1980</v>
      </c>
      <c r="AC37" s="360" t="s">
        <v>1981</v>
      </c>
      <c r="AD37" s="236"/>
      <c r="AE37" s="362"/>
      <c r="AF37" s="94"/>
      <c r="AG37" s="94"/>
      <c r="AH37" s="94"/>
      <c r="AI37" s="94"/>
      <c r="AJ37" s="94"/>
      <c r="AK37" s="94"/>
      <c r="AL37" s="94"/>
    </row>
    <row r="38" spans="2:38" ht="43.5" customHeight="1" x14ac:dyDescent="0.25">
      <c r="B38" s="676" t="s">
        <v>1886</v>
      </c>
      <c r="C38" s="677"/>
      <c r="D38" s="676" t="s">
        <v>2002</v>
      </c>
      <c r="E38" s="676"/>
      <c r="F38" s="676" t="s">
        <v>2003</v>
      </c>
      <c r="G38" s="588">
        <v>1</v>
      </c>
      <c r="H38" s="421" t="s">
        <v>41</v>
      </c>
      <c r="I38" s="79" t="s">
        <v>2004</v>
      </c>
      <c r="J38" s="79" t="s">
        <v>89</v>
      </c>
      <c r="K38" s="79" t="s">
        <v>44</v>
      </c>
      <c r="L38" s="79" t="s">
        <v>45</v>
      </c>
      <c r="M38" s="360" t="s">
        <v>46</v>
      </c>
      <c r="N38" s="674">
        <f>SUM(O38:Z38)</f>
        <v>1500</v>
      </c>
      <c r="O38" s="248">
        <v>500</v>
      </c>
      <c r="P38" s="248">
        <v>500</v>
      </c>
      <c r="Q38" s="248">
        <v>500</v>
      </c>
      <c r="R38" s="678"/>
      <c r="S38" s="678"/>
      <c r="T38" s="678"/>
      <c r="U38" s="678"/>
      <c r="V38" s="678"/>
      <c r="W38" s="678"/>
      <c r="X38" s="678"/>
      <c r="Y38" s="678"/>
      <c r="Z38" s="678"/>
      <c r="AA38" s="360" t="s">
        <v>239</v>
      </c>
      <c r="AB38" s="119" t="s">
        <v>1980</v>
      </c>
      <c r="AC38" s="360" t="s">
        <v>1981</v>
      </c>
      <c r="AD38" s="236"/>
      <c r="AE38" s="362"/>
      <c r="AF38" s="94"/>
      <c r="AG38" s="94"/>
      <c r="AH38" s="94"/>
      <c r="AI38" s="94"/>
      <c r="AJ38" s="94"/>
      <c r="AK38" s="94"/>
      <c r="AL38" s="94"/>
    </row>
    <row r="39" spans="2:38" ht="51" customHeight="1" x14ac:dyDescent="0.25">
      <c r="B39" s="676" t="s">
        <v>1886</v>
      </c>
      <c r="C39" s="677"/>
      <c r="D39" s="676" t="s">
        <v>2005</v>
      </c>
      <c r="E39" s="676"/>
      <c r="F39" s="676" t="s">
        <v>2006</v>
      </c>
      <c r="G39" s="588">
        <v>1</v>
      </c>
      <c r="H39" s="421" t="s">
        <v>41</v>
      </c>
      <c r="I39" s="79" t="s">
        <v>2007</v>
      </c>
      <c r="J39" s="79" t="s">
        <v>89</v>
      </c>
      <c r="K39" s="79" t="s">
        <v>44</v>
      </c>
      <c r="L39" s="79" t="s">
        <v>45</v>
      </c>
      <c r="M39" s="360" t="s">
        <v>46</v>
      </c>
      <c r="N39" s="674">
        <f t="shared" ref="N39:N54" si="3">SUM(O39:Z39)</f>
        <v>8626</v>
      </c>
      <c r="O39" s="678">
        <v>1078</v>
      </c>
      <c r="P39" s="678">
        <v>1078</v>
      </c>
      <c r="Q39" s="678">
        <v>1078</v>
      </c>
      <c r="R39" s="678">
        <v>1078</v>
      </c>
      <c r="S39" s="678">
        <v>1078</v>
      </c>
      <c r="T39" s="678">
        <v>1078</v>
      </c>
      <c r="U39" s="678">
        <v>1078</v>
      </c>
      <c r="V39" s="678">
        <v>1080</v>
      </c>
      <c r="W39" s="678"/>
      <c r="X39" s="678"/>
      <c r="Y39" s="678"/>
      <c r="Z39" s="678"/>
      <c r="AA39" s="360" t="s">
        <v>239</v>
      </c>
      <c r="AB39" s="119" t="s">
        <v>1980</v>
      </c>
      <c r="AC39" s="360" t="s">
        <v>1981</v>
      </c>
      <c r="AD39" s="236"/>
      <c r="AE39" s="362"/>
      <c r="AF39" s="94"/>
      <c r="AG39" s="94"/>
      <c r="AH39" s="94"/>
      <c r="AI39" s="94"/>
      <c r="AJ39" s="94"/>
      <c r="AK39" s="94"/>
      <c r="AL39" s="94"/>
    </row>
    <row r="40" spans="2:38" ht="37.5" customHeight="1" x14ac:dyDescent="0.25">
      <c r="B40" s="676" t="s">
        <v>1886</v>
      </c>
      <c r="C40" s="677"/>
      <c r="D40" s="676" t="s">
        <v>2008</v>
      </c>
      <c r="E40" s="676"/>
      <c r="F40" s="676" t="s">
        <v>2009</v>
      </c>
      <c r="G40" s="588">
        <v>1</v>
      </c>
      <c r="H40" s="421" t="s">
        <v>41</v>
      </c>
      <c r="I40" s="79" t="s">
        <v>2010</v>
      </c>
      <c r="J40" s="79" t="s">
        <v>89</v>
      </c>
      <c r="K40" s="79" t="s">
        <v>44</v>
      </c>
      <c r="L40" s="79" t="s">
        <v>45</v>
      </c>
      <c r="M40" s="360" t="s">
        <v>46</v>
      </c>
      <c r="N40" s="679">
        <f t="shared" si="3"/>
        <v>282.05199999999996</v>
      </c>
      <c r="O40" s="680">
        <v>27.974</v>
      </c>
      <c r="P40" s="680">
        <v>27.974</v>
      </c>
      <c r="Q40" s="680">
        <v>27.974</v>
      </c>
      <c r="R40" s="680">
        <v>27.974</v>
      </c>
      <c r="S40" s="680">
        <v>27.974</v>
      </c>
      <c r="T40" s="680">
        <v>27.974</v>
      </c>
      <c r="U40" s="680">
        <v>27.974</v>
      </c>
      <c r="V40" s="680">
        <v>27.974</v>
      </c>
      <c r="W40" s="680">
        <v>27.974</v>
      </c>
      <c r="X40" s="680">
        <v>27.974</v>
      </c>
      <c r="Y40" s="680">
        <v>2.3119999999999998</v>
      </c>
      <c r="Z40" s="678"/>
      <c r="AA40" s="360" t="s">
        <v>239</v>
      </c>
      <c r="AB40" s="119" t="s">
        <v>1980</v>
      </c>
      <c r="AC40" s="360" t="s">
        <v>1981</v>
      </c>
      <c r="AD40" s="236"/>
      <c r="AE40" s="362"/>
      <c r="AF40" s="94"/>
      <c r="AG40" s="94"/>
      <c r="AH40" s="94"/>
      <c r="AI40" s="94"/>
      <c r="AJ40" s="94"/>
      <c r="AK40" s="94"/>
      <c r="AL40" s="94"/>
    </row>
    <row r="41" spans="2:38" ht="37.5" customHeight="1" x14ac:dyDescent="0.3">
      <c r="B41" s="676" t="s">
        <v>1886</v>
      </c>
      <c r="C41" s="677"/>
      <c r="D41" s="676" t="s">
        <v>2011</v>
      </c>
      <c r="E41" s="676"/>
      <c r="F41" s="676" t="s">
        <v>2012</v>
      </c>
      <c r="G41" s="588">
        <v>1</v>
      </c>
      <c r="H41" s="421" t="s">
        <v>41</v>
      </c>
      <c r="I41" s="79" t="s">
        <v>2010</v>
      </c>
      <c r="J41" s="79" t="s">
        <v>89</v>
      </c>
      <c r="K41" s="79" t="s">
        <v>44</v>
      </c>
      <c r="L41" s="79" t="s">
        <v>45</v>
      </c>
      <c r="M41" s="360" t="s">
        <v>46</v>
      </c>
      <c r="N41" s="679">
        <f t="shared" si="3"/>
        <v>291.27999999999992</v>
      </c>
      <c r="O41" s="680">
        <v>29.128</v>
      </c>
      <c r="P41" s="680">
        <v>29.128</v>
      </c>
      <c r="Q41" s="680">
        <v>29.128</v>
      </c>
      <c r="R41" s="680">
        <v>29.128</v>
      </c>
      <c r="S41" s="680">
        <v>29.128</v>
      </c>
      <c r="T41" s="680">
        <v>29.128</v>
      </c>
      <c r="U41" s="680">
        <v>29.128</v>
      </c>
      <c r="V41" s="680">
        <v>29.128</v>
      </c>
      <c r="W41" s="680">
        <v>29.128</v>
      </c>
      <c r="X41" s="680">
        <v>29.128</v>
      </c>
      <c r="Y41" s="680"/>
      <c r="Z41" s="678"/>
      <c r="AA41" s="360" t="s">
        <v>239</v>
      </c>
      <c r="AB41" s="119" t="s">
        <v>1980</v>
      </c>
      <c r="AC41" s="360" t="s">
        <v>1981</v>
      </c>
      <c r="AD41" s="236"/>
      <c r="AE41" s="362"/>
    </row>
    <row r="42" spans="2:38" ht="54" x14ac:dyDescent="0.25">
      <c r="B42" s="676" t="s">
        <v>1886</v>
      </c>
      <c r="C42" s="677"/>
      <c r="D42" s="676" t="s">
        <v>2013</v>
      </c>
      <c r="E42" s="676"/>
      <c r="F42" s="676" t="s">
        <v>2014</v>
      </c>
      <c r="G42" s="588">
        <v>1</v>
      </c>
      <c r="H42" s="421" t="s">
        <v>41</v>
      </c>
      <c r="I42" s="79" t="s">
        <v>2015</v>
      </c>
      <c r="J42" s="79" t="s">
        <v>89</v>
      </c>
      <c r="K42" s="79" t="s">
        <v>44</v>
      </c>
      <c r="L42" s="79" t="s">
        <v>45</v>
      </c>
      <c r="M42" s="360" t="s">
        <v>46</v>
      </c>
      <c r="N42" s="674">
        <f t="shared" si="3"/>
        <v>899</v>
      </c>
      <c r="O42" s="678">
        <v>95</v>
      </c>
      <c r="P42" s="678">
        <v>95</v>
      </c>
      <c r="Q42" s="678">
        <v>95</v>
      </c>
      <c r="R42" s="678">
        <v>95</v>
      </c>
      <c r="S42" s="678">
        <v>95</v>
      </c>
      <c r="T42" s="678">
        <v>95</v>
      </c>
      <c r="U42" s="678">
        <v>95</v>
      </c>
      <c r="V42" s="678">
        <v>95</v>
      </c>
      <c r="W42" s="678">
        <v>95</v>
      </c>
      <c r="X42" s="678">
        <v>44</v>
      </c>
      <c r="Y42" s="678"/>
      <c r="Z42" s="678"/>
      <c r="AA42" s="360" t="s">
        <v>239</v>
      </c>
      <c r="AB42" s="119" t="s">
        <v>1980</v>
      </c>
      <c r="AC42" s="360" t="s">
        <v>1981</v>
      </c>
      <c r="AD42" s="236"/>
      <c r="AE42" s="236"/>
      <c r="AF42" s="94"/>
      <c r="AG42" s="94"/>
      <c r="AH42" s="94"/>
      <c r="AI42" s="94"/>
      <c r="AJ42" s="94"/>
      <c r="AK42" s="94"/>
      <c r="AL42" s="94"/>
    </row>
    <row r="43" spans="2:38" ht="54" x14ac:dyDescent="0.25">
      <c r="B43" s="676" t="s">
        <v>1886</v>
      </c>
      <c r="C43" s="677"/>
      <c r="D43" s="676" t="s">
        <v>2016</v>
      </c>
      <c r="E43" s="676"/>
      <c r="F43" s="676" t="s">
        <v>2017</v>
      </c>
      <c r="G43" s="588">
        <v>1</v>
      </c>
      <c r="H43" s="421" t="s">
        <v>41</v>
      </c>
      <c r="I43" s="79" t="s">
        <v>2018</v>
      </c>
      <c r="J43" s="79" t="s">
        <v>89</v>
      </c>
      <c r="K43" s="79" t="s">
        <v>44</v>
      </c>
      <c r="L43" s="79" t="s">
        <v>45</v>
      </c>
      <c r="M43" s="360" t="s">
        <v>46</v>
      </c>
      <c r="N43" s="674">
        <f t="shared" si="3"/>
        <v>8972</v>
      </c>
      <c r="O43" s="248">
        <v>897</v>
      </c>
      <c r="P43" s="248">
        <v>897</v>
      </c>
      <c r="Q43" s="248">
        <v>897</v>
      </c>
      <c r="R43" s="248">
        <v>897</v>
      </c>
      <c r="S43" s="248">
        <v>897</v>
      </c>
      <c r="T43" s="248">
        <v>897</v>
      </c>
      <c r="U43" s="248">
        <v>897</v>
      </c>
      <c r="V43" s="248">
        <v>897</v>
      </c>
      <c r="W43" s="248">
        <v>896</v>
      </c>
      <c r="X43" s="248">
        <v>900</v>
      </c>
      <c r="Y43" s="248"/>
      <c r="Z43" s="248"/>
      <c r="AA43" s="360" t="s">
        <v>239</v>
      </c>
      <c r="AB43" s="119" t="s">
        <v>1980</v>
      </c>
      <c r="AC43" s="360" t="s">
        <v>1981</v>
      </c>
      <c r="AD43" s="236"/>
      <c r="AE43" s="236"/>
      <c r="AF43" s="94"/>
      <c r="AG43" s="94"/>
      <c r="AH43" s="94"/>
      <c r="AI43" s="94"/>
      <c r="AJ43" s="94"/>
      <c r="AK43" s="94"/>
      <c r="AL43" s="94"/>
    </row>
    <row r="44" spans="2:38" ht="64.5" customHeight="1" x14ac:dyDescent="0.25">
      <c r="B44" s="676" t="s">
        <v>1886</v>
      </c>
      <c r="C44" s="677"/>
      <c r="D44" s="676" t="s">
        <v>2019</v>
      </c>
      <c r="E44" s="676"/>
      <c r="F44" s="676" t="s">
        <v>2020</v>
      </c>
      <c r="G44" s="588">
        <v>1</v>
      </c>
      <c r="H44" s="421" t="s">
        <v>41</v>
      </c>
      <c r="I44" s="79" t="s">
        <v>2021</v>
      </c>
      <c r="J44" s="79" t="s">
        <v>89</v>
      </c>
      <c r="K44" s="79" t="s">
        <v>44</v>
      </c>
      <c r="L44" s="79" t="s">
        <v>45</v>
      </c>
      <c r="M44" s="360" t="s">
        <v>46</v>
      </c>
      <c r="N44" s="674">
        <f t="shared" si="3"/>
        <v>25</v>
      </c>
      <c r="O44" s="248"/>
      <c r="P44" s="248"/>
      <c r="Q44" s="248"/>
      <c r="R44" s="248"/>
      <c r="S44" s="248"/>
      <c r="T44" s="248"/>
      <c r="U44" s="248">
        <v>5</v>
      </c>
      <c r="V44" s="248">
        <v>5</v>
      </c>
      <c r="W44" s="248">
        <v>5</v>
      </c>
      <c r="X44" s="248">
        <v>5</v>
      </c>
      <c r="Y44" s="248">
        <v>5</v>
      </c>
      <c r="Z44" s="248"/>
      <c r="AA44" s="360" t="s">
        <v>239</v>
      </c>
      <c r="AB44" s="119" t="s">
        <v>1980</v>
      </c>
      <c r="AC44" s="360" t="s">
        <v>1981</v>
      </c>
      <c r="AD44" s="236"/>
      <c r="AE44" s="236"/>
      <c r="AF44" s="94"/>
      <c r="AG44" s="94"/>
      <c r="AH44" s="94"/>
      <c r="AI44" s="94"/>
      <c r="AJ44" s="94"/>
      <c r="AK44" s="94"/>
      <c r="AL44" s="94"/>
    </row>
    <row r="45" spans="2:38" ht="76.5" customHeight="1" x14ac:dyDescent="0.25">
      <c r="B45" s="672" t="s">
        <v>705</v>
      </c>
      <c r="C45" s="677" t="s">
        <v>1998</v>
      </c>
      <c r="D45" s="676" t="s">
        <v>2022</v>
      </c>
      <c r="E45" s="676"/>
      <c r="F45" s="676" t="s">
        <v>2023</v>
      </c>
      <c r="G45" s="588">
        <v>2</v>
      </c>
      <c r="H45" s="421" t="s">
        <v>172</v>
      </c>
      <c r="I45" s="79" t="s">
        <v>2024</v>
      </c>
      <c r="J45" s="79" t="s">
        <v>89</v>
      </c>
      <c r="K45" s="79" t="s">
        <v>44</v>
      </c>
      <c r="L45" s="79" t="s">
        <v>45</v>
      </c>
      <c r="M45" s="360" t="s">
        <v>46</v>
      </c>
      <c r="N45" s="674">
        <f t="shared" si="3"/>
        <v>8</v>
      </c>
      <c r="O45" s="248"/>
      <c r="P45" s="248"/>
      <c r="Q45" s="248">
        <v>3</v>
      </c>
      <c r="R45" s="248"/>
      <c r="S45" s="248">
        <v>1</v>
      </c>
      <c r="T45" s="248">
        <v>1</v>
      </c>
      <c r="U45" s="248">
        <v>1</v>
      </c>
      <c r="V45" s="248">
        <v>1</v>
      </c>
      <c r="W45" s="248"/>
      <c r="X45" s="248"/>
      <c r="Y45" s="248">
        <v>1</v>
      </c>
      <c r="Z45" s="248"/>
      <c r="AA45" s="360" t="s">
        <v>239</v>
      </c>
      <c r="AB45" s="119" t="s">
        <v>1892</v>
      </c>
      <c r="AC45" s="360" t="s">
        <v>1893</v>
      </c>
      <c r="AD45" s="236"/>
      <c r="AE45" s="236"/>
      <c r="AF45" s="94"/>
      <c r="AG45" s="94"/>
      <c r="AH45" s="94"/>
      <c r="AI45" s="94"/>
      <c r="AJ45" s="94"/>
      <c r="AK45" s="94"/>
      <c r="AL45" s="94"/>
    </row>
    <row r="46" spans="2:38" ht="108" x14ac:dyDescent="0.3">
      <c r="B46" s="676" t="s">
        <v>1886</v>
      </c>
      <c r="C46" s="677"/>
      <c r="D46" s="676" t="s">
        <v>2025</v>
      </c>
      <c r="E46" s="676"/>
      <c r="F46" s="676" t="s">
        <v>2026</v>
      </c>
      <c r="G46" s="588">
        <v>1</v>
      </c>
      <c r="H46" s="421" t="s">
        <v>172</v>
      </c>
      <c r="I46" s="79" t="s">
        <v>2027</v>
      </c>
      <c r="J46" s="79" t="s">
        <v>89</v>
      </c>
      <c r="K46" s="79" t="s">
        <v>44</v>
      </c>
      <c r="L46" s="79" t="s">
        <v>45</v>
      </c>
      <c r="M46" s="360" t="s">
        <v>46</v>
      </c>
      <c r="N46" s="674">
        <f t="shared" si="3"/>
        <v>11</v>
      </c>
      <c r="O46" s="248">
        <v>1</v>
      </c>
      <c r="P46" s="248">
        <v>1</v>
      </c>
      <c r="Q46" s="248">
        <v>1</v>
      </c>
      <c r="R46" s="248">
        <v>1</v>
      </c>
      <c r="S46" s="248">
        <v>1</v>
      </c>
      <c r="T46" s="248">
        <v>1</v>
      </c>
      <c r="U46" s="248">
        <v>1</v>
      </c>
      <c r="V46" s="248">
        <v>1</v>
      </c>
      <c r="W46" s="248">
        <v>1</v>
      </c>
      <c r="X46" s="248">
        <v>1</v>
      </c>
      <c r="Y46" s="248">
        <v>1</v>
      </c>
      <c r="Z46" s="248"/>
      <c r="AA46" s="360" t="s">
        <v>2028</v>
      </c>
      <c r="AB46" s="119" t="s">
        <v>1892</v>
      </c>
      <c r="AC46" s="360" t="s">
        <v>1893</v>
      </c>
      <c r="AD46" s="236"/>
      <c r="AE46" s="236"/>
    </row>
    <row r="47" spans="2:38" ht="66" customHeight="1" x14ac:dyDescent="0.3">
      <c r="B47" s="676" t="s">
        <v>1886</v>
      </c>
      <c r="C47" s="677"/>
      <c r="D47" s="676" t="s">
        <v>2029</v>
      </c>
      <c r="E47" s="676"/>
      <c r="F47" s="676" t="s">
        <v>2030</v>
      </c>
      <c r="G47" s="588">
        <v>1</v>
      </c>
      <c r="H47" s="421" t="s">
        <v>172</v>
      </c>
      <c r="I47" s="79" t="s">
        <v>2031</v>
      </c>
      <c r="J47" s="79" t="s">
        <v>549</v>
      </c>
      <c r="K47" s="79" t="s">
        <v>317</v>
      </c>
      <c r="L47" s="79" t="s">
        <v>214</v>
      </c>
      <c r="M47" s="360" t="s">
        <v>46</v>
      </c>
      <c r="N47" s="674">
        <f t="shared" si="3"/>
        <v>55</v>
      </c>
      <c r="O47" s="248">
        <v>5</v>
      </c>
      <c r="P47" s="248">
        <v>5</v>
      </c>
      <c r="Q47" s="248">
        <v>5</v>
      </c>
      <c r="R47" s="248">
        <v>5</v>
      </c>
      <c r="S47" s="248">
        <v>5</v>
      </c>
      <c r="T47" s="248">
        <v>5</v>
      </c>
      <c r="U47" s="248">
        <v>5</v>
      </c>
      <c r="V47" s="248">
        <v>5</v>
      </c>
      <c r="W47" s="248">
        <v>5</v>
      </c>
      <c r="X47" s="248">
        <v>5</v>
      </c>
      <c r="Y47" s="248">
        <v>5</v>
      </c>
      <c r="Z47" s="248"/>
      <c r="AA47" s="360" t="s">
        <v>239</v>
      </c>
      <c r="AB47" s="119" t="s">
        <v>1892</v>
      </c>
      <c r="AC47" s="360" t="s">
        <v>1893</v>
      </c>
      <c r="AD47" s="236"/>
      <c r="AE47" s="236"/>
    </row>
    <row r="48" spans="2:38" ht="80.25" customHeight="1" x14ac:dyDescent="0.3">
      <c r="B48" s="676" t="s">
        <v>1886</v>
      </c>
      <c r="C48" s="677"/>
      <c r="D48" s="681" t="s">
        <v>2032</v>
      </c>
      <c r="E48" s="681"/>
      <c r="F48" s="676" t="s">
        <v>2033</v>
      </c>
      <c r="G48" s="588">
        <v>2</v>
      </c>
      <c r="H48" s="421" t="s">
        <v>172</v>
      </c>
      <c r="I48" s="79" t="s">
        <v>2034</v>
      </c>
      <c r="J48" s="79" t="s">
        <v>89</v>
      </c>
      <c r="K48" s="79" t="s">
        <v>44</v>
      </c>
      <c r="L48" s="79" t="s">
        <v>45</v>
      </c>
      <c r="M48" s="360" t="s">
        <v>46</v>
      </c>
      <c r="N48" s="674">
        <f t="shared" si="3"/>
        <v>48</v>
      </c>
      <c r="O48" s="248">
        <v>4</v>
      </c>
      <c r="P48" s="248">
        <v>4</v>
      </c>
      <c r="Q48" s="248">
        <v>4</v>
      </c>
      <c r="R48" s="248">
        <v>4</v>
      </c>
      <c r="S48" s="248">
        <v>4</v>
      </c>
      <c r="T48" s="248">
        <v>4</v>
      </c>
      <c r="U48" s="248">
        <v>4</v>
      </c>
      <c r="V48" s="248">
        <v>4</v>
      </c>
      <c r="W48" s="248">
        <v>4</v>
      </c>
      <c r="X48" s="248">
        <v>4</v>
      </c>
      <c r="Y48" s="248">
        <v>4</v>
      </c>
      <c r="Z48" s="248">
        <v>4</v>
      </c>
      <c r="AA48" s="360" t="s">
        <v>239</v>
      </c>
      <c r="AB48" s="119" t="s">
        <v>1892</v>
      </c>
      <c r="AC48" s="360" t="s">
        <v>1893</v>
      </c>
      <c r="AD48" s="236"/>
      <c r="AE48" s="236"/>
    </row>
    <row r="49" spans="2:38" ht="72" x14ac:dyDescent="0.3">
      <c r="B49" s="672" t="s">
        <v>705</v>
      </c>
      <c r="C49" s="677"/>
      <c r="D49" s="681" t="s">
        <v>2035</v>
      </c>
      <c r="E49" s="681"/>
      <c r="F49" s="676" t="s">
        <v>2036</v>
      </c>
      <c r="G49" s="588">
        <v>1</v>
      </c>
      <c r="H49" s="421" t="s">
        <v>172</v>
      </c>
      <c r="I49" s="79" t="s">
        <v>1814</v>
      </c>
      <c r="J49" s="79" t="s">
        <v>89</v>
      </c>
      <c r="K49" s="79" t="s">
        <v>44</v>
      </c>
      <c r="L49" s="79" t="s">
        <v>214</v>
      </c>
      <c r="M49" s="360" t="s">
        <v>46</v>
      </c>
      <c r="N49" s="674">
        <f t="shared" si="3"/>
        <v>12</v>
      </c>
      <c r="O49" s="248">
        <v>1</v>
      </c>
      <c r="P49" s="248">
        <v>1</v>
      </c>
      <c r="Q49" s="248">
        <v>1</v>
      </c>
      <c r="R49" s="248">
        <v>1</v>
      </c>
      <c r="S49" s="248">
        <v>1</v>
      </c>
      <c r="T49" s="248">
        <v>1</v>
      </c>
      <c r="U49" s="248">
        <v>1</v>
      </c>
      <c r="V49" s="248">
        <v>1</v>
      </c>
      <c r="W49" s="248">
        <v>1</v>
      </c>
      <c r="X49" s="248">
        <v>1</v>
      </c>
      <c r="Y49" s="248">
        <v>1</v>
      </c>
      <c r="Z49" s="248">
        <v>1</v>
      </c>
      <c r="AA49" s="360" t="s">
        <v>239</v>
      </c>
      <c r="AB49" s="119" t="s">
        <v>1892</v>
      </c>
      <c r="AC49" s="360" t="s">
        <v>1893</v>
      </c>
      <c r="AD49" s="236"/>
      <c r="AE49" s="236"/>
    </row>
    <row r="50" spans="2:38" ht="65.25" customHeight="1" x14ac:dyDescent="0.3">
      <c r="B50" s="676" t="s">
        <v>1886</v>
      </c>
      <c r="C50" s="677"/>
      <c r="D50" s="681" t="s">
        <v>2037</v>
      </c>
      <c r="E50" s="681"/>
      <c r="F50" s="676" t="s">
        <v>2038</v>
      </c>
      <c r="G50" s="588">
        <v>2</v>
      </c>
      <c r="H50" s="421" t="s">
        <v>172</v>
      </c>
      <c r="I50" s="79" t="s">
        <v>2039</v>
      </c>
      <c r="J50" s="79" t="s">
        <v>89</v>
      </c>
      <c r="K50" s="79" t="s">
        <v>44</v>
      </c>
      <c r="L50" s="79" t="s">
        <v>45</v>
      </c>
      <c r="M50" s="360" t="s">
        <v>46</v>
      </c>
      <c r="N50" s="674">
        <f t="shared" si="3"/>
        <v>12</v>
      </c>
      <c r="O50" s="248">
        <v>1</v>
      </c>
      <c r="P50" s="248">
        <v>1</v>
      </c>
      <c r="Q50" s="248">
        <v>1</v>
      </c>
      <c r="R50" s="248">
        <v>1</v>
      </c>
      <c r="S50" s="248">
        <v>1</v>
      </c>
      <c r="T50" s="248">
        <v>1</v>
      </c>
      <c r="U50" s="248">
        <v>1</v>
      </c>
      <c r="V50" s="248">
        <v>1</v>
      </c>
      <c r="W50" s="248">
        <v>1</v>
      </c>
      <c r="X50" s="248">
        <v>1</v>
      </c>
      <c r="Y50" s="248">
        <v>1</v>
      </c>
      <c r="Z50" s="248">
        <v>1</v>
      </c>
      <c r="AA50" s="360" t="s">
        <v>2040</v>
      </c>
      <c r="AB50" s="119" t="s">
        <v>1892</v>
      </c>
      <c r="AC50" s="360" t="s">
        <v>1893</v>
      </c>
      <c r="AD50" s="236"/>
      <c r="AE50" s="236"/>
    </row>
    <row r="51" spans="2:38" ht="65.25" customHeight="1" x14ac:dyDescent="0.3">
      <c r="B51" s="672" t="s">
        <v>705</v>
      </c>
      <c r="C51" s="677"/>
      <c r="D51" s="681" t="s">
        <v>2041</v>
      </c>
      <c r="E51" s="681"/>
      <c r="F51" s="676" t="s">
        <v>2042</v>
      </c>
      <c r="G51" s="588">
        <v>1</v>
      </c>
      <c r="H51" s="421" t="s">
        <v>172</v>
      </c>
      <c r="I51" s="79" t="s">
        <v>2043</v>
      </c>
      <c r="J51" s="79" t="s">
        <v>89</v>
      </c>
      <c r="K51" s="79" t="s">
        <v>44</v>
      </c>
      <c r="L51" s="79" t="s">
        <v>45</v>
      </c>
      <c r="M51" s="360" t="s">
        <v>46</v>
      </c>
      <c r="N51" s="674">
        <f t="shared" si="3"/>
        <v>48</v>
      </c>
      <c r="O51" s="248">
        <v>4</v>
      </c>
      <c r="P51" s="248">
        <v>4</v>
      </c>
      <c r="Q51" s="248">
        <v>4</v>
      </c>
      <c r="R51" s="248">
        <v>4</v>
      </c>
      <c r="S51" s="248">
        <v>4</v>
      </c>
      <c r="T51" s="248">
        <v>4</v>
      </c>
      <c r="U51" s="248">
        <v>4</v>
      </c>
      <c r="V51" s="248">
        <v>4</v>
      </c>
      <c r="W51" s="248">
        <v>4</v>
      </c>
      <c r="X51" s="248">
        <v>4</v>
      </c>
      <c r="Y51" s="248">
        <v>4</v>
      </c>
      <c r="Z51" s="248">
        <v>4</v>
      </c>
      <c r="AA51" s="360" t="s">
        <v>621</v>
      </c>
      <c r="AB51" s="119" t="s">
        <v>1892</v>
      </c>
      <c r="AC51" s="360" t="s">
        <v>1893</v>
      </c>
      <c r="AD51" s="236"/>
      <c r="AE51" s="236"/>
    </row>
    <row r="52" spans="2:38" s="685" customFormat="1" ht="72" x14ac:dyDescent="0.3">
      <c r="B52" s="488" t="s">
        <v>1886</v>
      </c>
      <c r="C52" s="673" t="s">
        <v>2044</v>
      </c>
      <c r="D52" s="487" t="s">
        <v>2045</v>
      </c>
      <c r="E52" s="488"/>
      <c r="F52" s="676" t="s">
        <v>2046</v>
      </c>
      <c r="G52" s="369">
        <v>3</v>
      </c>
      <c r="H52" s="505" t="s">
        <v>172</v>
      </c>
      <c r="I52" s="369" t="s">
        <v>2047</v>
      </c>
      <c r="J52" s="369" t="s">
        <v>89</v>
      </c>
      <c r="K52" s="369" t="s">
        <v>44</v>
      </c>
      <c r="L52" s="369" t="s">
        <v>45</v>
      </c>
      <c r="M52" s="369" t="s">
        <v>46</v>
      </c>
      <c r="N52" s="682">
        <f t="shared" si="3"/>
        <v>192</v>
      </c>
      <c r="O52" s="586">
        <v>16</v>
      </c>
      <c r="P52" s="586">
        <v>16</v>
      </c>
      <c r="Q52" s="586">
        <v>16</v>
      </c>
      <c r="R52" s="586">
        <v>16</v>
      </c>
      <c r="S52" s="586">
        <v>16</v>
      </c>
      <c r="T52" s="586">
        <v>16</v>
      </c>
      <c r="U52" s="586">
        <v>16</v>
      </c>
      <c r="V52" s="586">
        <v>16</v>
      </c>
      <c r="W52" s="586">
        <v>16</v>
      </c>
      <c r="X52" s="586">
        <v>16</v>
      </c>
      <c r="Y52" s="586">
        <v>16</v>
      </c>
      <c r="Z52" s="586">
        <v>16</v>
      </c>
      <c r="AA52" s="491" t="s">
        <v>239</v>
      </c>
      <c r="AB52" s="491" t="s">
        <v>1892</v>
      </c>
      <c r="AC52" s="369" t="s">
        <v>1893</v>
      </c>
      <c r="AD52" s="490"/>
      <c r="AE52" s="683"/>
      <c r="AF52" s="684"/>
      <c r="AG52" s="684"/>
      <c r="AH52" s="684"/>
      <c r="AI52" s="684"/>
      <c r="AJ52" s="684"/>
      <c r="AK52" s="684"/>
      <c r="AL52" s="684"/>
    </row>
    <row r="53" spans="2:38" s="685" customFormat="1" ht="52.5" customHeight="1" x14ac:dyDescent="0.25">
      <c r="B53" s="488" t="s">
        <v>1886</v>
      </c>
      <c r="C53" s="673"/>
      <c r="D53" s="487" t="s">
        <v>2048</v>
      </c>
      <c r="E53" s="676"/>
      <c r="F53" s="676" t="s">
        <v>2049</v>
      </c>
      <c r="G53" s="369">
        <v>2</v>
      </c>
      <c r="H53" s="487" t="s">
        <v>59</v>
      </c>
      <c r="I53" s="369" t="s">
        <v>2050</v>
      </c>
      <c r="J53" s="369" t="s">
        <v>89</v>
      </c>
      <c r="K53" s="369" t="s">
        <v>44</v>
      </c>
      <c r="L53" s="369" t="s">
        <v>45</v>
      </c>
      <c r="M53" s="369" t="s">
        <v>46</v>
      </c>
      <c r="N53" s="682">
        <f t="shared" si="3"/>
        <v>98</v>
      </c>
      <c r="O53" s="586">
        <v>10</v>
      </c>
      <c r="P53" s="586">
        <v>8</v>
      </c>
      <c r="Q53" s="586">
        <v>8</v>
      </c>
      <c r="R53" s="586">
        <v>8</v>
      </c>
      <c r="S53" s="586">
        <v>8</v>
      </c>
      <c r="T53" s="586">
        <v>8</v>
      </c>
      <c r="U53" s="586">
        <v>8</v>
      </c>
      <c r="V53" s="586">
        <v>8</v>
      </c>
      <c r="W53" s="586">
        <v>8</v>
      </c>
      <c r="X53" s="586">
        <v>8</v>
      </c>
      <c r="Y53" s="586">
        <v>8</v>
      </c>
      <c r="Z53" s="586">
        <v>8</v>
      </c>
      <c r="AA53" s="491" t="s">
        <v>2051</v>
      </c>
      <c r="AB53" s="491" t="s">
        <v>1892</v>
      </c>
      <c r="AC53" s="369" t="s">
        <v>1893</v>
      </c>
      <c r="AD53" s="490"/>
      <c r="AE53" s="490"/>
    </row>
    <row r="54" spans="2:38" s="685" customFormat="1" ht="78" customHeight="1" x14ac:dyDescent="0.3">
      <c r="B54" s="488" t="s">
        <v>1886</v>
      </c>
      <c r="C54" s="673"/>
      <c r="D54" s="487" t="s">
        <v>2052</v>
      </c>
      <c r="E54" s="488"/>
      <c r="F54" s="676" t="s">
        <v>2053</v>
      </c>
      <c r="G54" s="369">
        <v>3</v>
      </c>
      <c r="H54" s="487" t="s">
        <v>59</v>
      </c>
      <c r="I54" s="369" t="s">
        <v>2054</v>
      </c>
      <c r="J54" s="369" t="s">
        <v>89</v>
      </c>
      <c r="K54" s="369" t="s">
        <v>44</v>
      </c>
      <c r="L54" s="369" t="s">
        <v>45</v>
      </c>
      <c r="M54" s="369" t="s">
        <v>46</v>
      </c>
      <c r="N54" s="682">
        <f t="shared" si="3"/>
        <v>24</v>
      </c>
      <c r="O54" s="586">
        <v>2</v>
      </c>
      <c r="P54" s="586">
        <v>2</v>
      </c>
      <c r="Q54" s="586">
        <v>2</v>
      </c>
      <c r="R54" s="586">
        <v>2</v>
      </c>
      <c r="S54" s="586">
        <v>2</v>
      </c>
      <c r="T54" s="586">
        <v>2</v>
      </c>
      <c r="U54" s="586">
        <v>2</v>
      </c>
      <c r="V54" s="586">
        <v>2</v>
      </c>
      <c r="W54" s="586">
        <v>2</v>
      </c>
      <c r="X54" s="586">
        <v>2</v>
      </c>
      <c r="Y54" s="586">
        <v>2</v>
      </c>
      <c r="Z54" s="586">
        <v>2</v>
      </c>
      <c r="AA54" s="491" t="s">
        <v>2051</v>
      </c>
      <c r="AB54" s="491" t="s">
        <v>1892</v>
      </c>
      <c r="AC54" s="369" t="s">
        <v>1893</v>
      </c>
      <c r="AD54" s="490"/>
      <c r="AE54" s="683"/>
      <c r="AF54" s="684"/>
      <c r="AG54" s="684"/>
      <c r="AH54" s="684"/>
      <c r="AI54" s="684"/>
      <c r="AJ54" s="684"/>
      <c r="AK54" s="684"/>
      <c r="AL54" s="684"/>
    </row>
    <row r="55" spans="2:38" s="685" customFormat="1" ht="48.75" customHeight="1" x14ac:dyDescent="0.3">
      <c r="B55" s="488" t="s">
        <v>2055</v>
      </c>
      <c r="C55" s="673"/>
      <c r="D55" s="487" t="s">
        <v>2056</v>
      </c>
      <c r="E55" s="488"/>
      <c r="F55" s="488" t="s">
        <v>2057</v>
      </c>
      <c r="G55" s="369">
        <v>3</v>
      </c>
      <c r="H55" s="487" t="s">
        <v>59</v>
      </c>
      <c r="I55" s="491" t="s">
        <v>2058</v>
      </c>
      <c r="J55" s="369" t="s">
        <v>89</v>
      </c>
      <c r="K55" s="369" t="s">
        <v>44</v>
      </c>
      <c r="L55" s="369" t="s">
        <v>45</v>
      </c>
      <c r="M55" s="369" t="s">
        <v>46</v>
      </c>
      <c r="N55" s="682">
        <f>SUM(O55:Z55)</f>
        <v>18</v>
      </c>
      <c r="O55" s="586">
        <v>1</v>
      </c>
      <c r="P55" s="586">
        <v>2</v>
      </c>
      <c r="Q55" s="586">
        <v>1</v>
      </c>
      <c r="R55" s="586">
        <v>2</v>
      </c>
      <c r="S55" s="586">
        <v>1</v>
      </c>
      <c r="T55" s="586">
        <v>2</v>
      </c>
      <c r="U55" s="586">
        <v>1</v>
      </c>
      <c r="V55" s="586">
        <v>2</v>
      </c>
      <c r="W55" s="586">
        <v>1</v>
      </c>
      <c r="X55" s="586">
        <v>2</v>
      </c>
      <c r="Y55" s="586">
        <v>2</v>
      </c>
      <c r="Z55" s="586">
        <v>1</v>
      </c>
      <c r="AA55" s="491" t="s">
        <v>239</v>
      </c>
      <c r="AB55" s="491" t="s">
        <v>1892</v>
      </c>
      <c r="AC55" s="369" t="s">
        <v>1893</v>
      </c>
      <c r="AD55" s="490"/>
      <c r="AE55" s="490"/>
      <c r="AF55" s="684"/>
      <c r="AG55" s="684"/>
      <c r="AH55" s="684"/>
      <c r="AI55" s="684"/>
      <c r="AJ55" s="684"/>
      <c r="AK55" s="684"/>
      <c r="AL55" s="684"/>
    </row>
    <row r="56" spans="2:38" ht="78" customHeight="1" x14ac:dyDescent="0.3">
      <c r="B56" s="686" t="s">
        <v>2059</v>
      </c>
      <c r="C56" s="673" t="s">
        <v>2060</v>
      </c>
      <c r="D56" s="505" t="s">
        <v>2061</v>
      </c>
      <c r="E56" s="505"/>
      <c r="F56" s="676" t="s">
        <v>2062</v>
      </c>
      <c r="G56" s="588">
        <v>1</v>
      </c>
      <c r="H56" s="421" t="s">
        <v>195</v>
      </c>
      <c r="I56" s="458" t="s">
        <v>2063</v>
      </c>
      <c r="J56" s="290" t="s">
        <v>89</v>
      </c>
      <c r="K56" s="290" t="s">
        <v>44</v>
      </c>
      <c r="L56" s="290" t="s">
        <v>45</v>
      </c>
      <c r="M56" s="290" t="s">
        <v>46</v>
      </c>
      <c r="N56" s="674">
        <f>+SUM(O56:Z56)</f>
        <v>16000</v>
      </c>
      <c r="O56" s="678">
        <v>3000</v>
      </c>
      <c r="P56" s="678">
        <v>3500</v>
      </c>
      <c r="Q56" s="678">
        <v>2800</v>
      </c>
      <c r="R56" s="678">
        <v>1400</v>
      </c>
      <c r="S56" s="678">
        <v>900</v>
      </c>
      <c r="T56" s="678">
        <v>1000</v>
      </c>
      <c r="U56" s="678">
        <v>900</v>
      </c>
      <c r="V56" s="678">
        <v>500</v>
      </c>
      <c r="W56" s="678">
        <v>500</v>
      </c>
      <c r="X56" s="678">
        <v>500</v>
      </c>
      <c r="Y56" s="678">
        <v>500</v>
      </c>
      <c r="Z56" s="678">
        <v>500</v>
      </c>
      <c r="AA56" s="79" t="s">
        <v>2064</v>
      </c>
      <c r="AB56" s="79" t="s">
        <v>2065</v>
      </c>
      <c r="AC56" s="79" t="s">
        <v>2066</v>
      </c>
      <c r="AD56" s="421" t="s">
        <v>705</v>
      </c>
      <c r="AE56" s="362"/>
    </row>
    <row r="57" spans="2:38" ht="90" x14ac:dyDescent="0.3">
      <c r="B57" s="686" t="s">
        <v>2059</v>
      </c>
      <c r="C57" s="673"/>
      <c r="D57" s="505" t="s">
        <v>2067</v>
      </c>
      <c r="E57" s="505"/>
      <c r="F57" s="676" t="s">
        <v>2068</v>
      </c>
      <c r="G57" s="588">
        <v>1</v>
      </c>
      <c r="H57" s="421" t="s">
        <v>250</v>
      </c>
      <c r="I57" s="460" t="s">
        <v>2069</v>
      </c>
      <c r="J57" s="290" t="s">
        <v>89</v>
      </c>
      <c r="K57" s="290" t="s">
        <v>44</v>
      </c>
      <c r="L57" s="290" t="s">
        <v>45</v>
      </c>
      <c r="M57" s="290" t="s">
        <v>46</v>
      </c>
      <c r="N57" s="674">
        <f t="shared" ref="N57:N64" si="4">+SUM(O57:Z57)</f>
        <v>14000</v>
      </c>
      <c r="O57" s="678">
        <v>500</v>
      </c>
      <c r="P57" s="678">
        <v>500</v>
      </c>
      <c r="Q57" s="678">
        <v>800</v>
      </c>
      <c r="R57" s="678">
        <v>1500</v>
      </c>
      <c r="S57" s="678">
        <v>1400</v>
      </c>
      <c r="T57" s="678">
        <v>1500</v>
      </c>
      <c r="U57" s="678">
        <v>1300</v>
      </c>
      <c r="V57" s="678">
        <v>1300</v>
      </c>
      <c r="W57" s="678">
        <v>1300</v>
      </c>
      <c r="X57" s="678">
        <v>1300</v>
      </c>
      <c r="Y57" s="678">
        <v>1300</v>
      </c>
      <c r="Z57" s="678">
        <v>1300</v>
      </c>
      <c r="AA57" s="79" t="s">
        <v>2070</v>
      </c>
      <c r="AB57" s="79" t="s">
        <v>2065</v>
      </c>
      <c r="AC57" s="79" t="s">
        <v>2066</v>
      </c>
      <c r="AD57" s="421" t="s">
        <v>2071</v>
      </c>
      <c r="AE57" s="362"/>
    </row>
    <row r="58" spans="2:38" ht="72" x14ac:dyDescent="0.3">
      <c r="B58" s="687" t="s">
        <v>2072</v>
      </c>
      <c r="C58" s="673"/>
      <c r="D58" s="505" t="s">
        <v>2073</v>
      </c>
      <c r="E58" s="505"/>
      <c r="F58" s="505" t="s">
        <v>2074</v>
      </c>
      <c r="G58" s="588">
        <v>3</v>
      </c>
      <c r="H58" s="421" t="s">
        <v>250</v>
      </c>
      <c r="I58" s="460" t="s">
        <v>2075</v>
      </c>
      <c r="J58" s="290" t="s">
        <v>89</v>
      </c>
      <c r="K58" s="290" t="s">
        <v>44</v>
      </c>
      <c r="L58" s="290" t="s">
        <v>45</v>
      </c>
      <c r="M58" s="290" t="s">
        <v>46</v>
      </c>
      <c r="N58" s="674">
        <f t="shared" si="4"/>
        <v>170</v>
      </c>
      <c r="O58" s="678">
        <v>10</v>
      </c>
      <c r="P58" s="678">
        <v>15</v>
      </c>
      <c r="Q58" s="678">
        <v>15</v>
      </c>
      <c r="R58" s="678">
        <v>15</v>
      </c>
      <c r="S58" s="678">
        <v>15</v>
      </c>
      <c r="T58" s="678">
        <v>15</v>
      </c>
      <c r="U58" s="678">
        <v>15</v>
      </c>
      <c r="V58" s="678">
        <v>15</v>
      </c>
      <c r="W58" s="678">
        <v>15</v>
      </c>
      <c r="X58" s="678">
        <v>15</v>
      </c>
      <c r="Y58" s="678">
        <v>15</v>
      </c>
      <c r="Z58" s="678">
        <v>10</v>
      </c>
      <c r="AA58" s="79" t="s">
        <v>2076</v>
      </c>
      <c r="AB58" s="79" t="s">
        <v>2065</v>
      </c>
      <c r="AC58" s="79" t="s">
        <v>2066</v>
      </c>
      <c r="AD58" s="193" t="s">
        <v>705</v>
      </c>
      <c r="AE58" s="362"/>
    </row>
    <row r="59" spans="2:38" ht="71.25" customHeight="1" x14ac:dyDescent="0.3">
      <c r="B59" s="487" t="s">
        <v>1886</v>
      </c>
      <c r="C59" s="673"/>
      <c r="D59" s="505" t="s">
        <v>2077</v>
      </c>
      <c r="E59" s="505"/>
      <c r="F59" s="676" t="s">
        <v>2078</v>
      </c>
      <c r="G59" s="688">
        <v>3</v>
      </c>
      <c r="H59" s="421" t="s">
        <v>195</v>
      </c>
      <c r="I59" s="460" t="s">
        <v>2079</v>
      </c>
      <c r="J59" s="225" t="s">
        <v>89</v>
      </c>
      <c r="K59" s="225" t="s">
        <v>44</v>
      </c>
      <c r="L59" s="225" t="s">
        <v>214</v>
      </c>
      <c r="M59" s="225" t="s">
        <v>46</v>
      </c>
      <c r="N59" s="674">
        <f t="shared" si="4"/>
        <v>12</v>
      </c>
      <c r="O59" s="678">
        <v>1</v>
      </c>
      <c r="P59" s="678">
        <v>1</v>
      </c>
      <c r="Q59" s="678">
        <v>1</v>
      </c>
      <c r="R59" s="678">
        <v>1</v>
      </c>
      <c r="S59" s="678">
        <v>1</v>
      </c>
      <c r="T59" s="678">
        <v>1</v>
      </c>
      <c r="U59" s="678">
        <v>1</v>
      </c>
      <c r="V59" s="678">
        <v>1</v>
      </c>
      <c r="W59" s="678">
        <v>1</v>
      </c>
      <c r="X59" s="678">
        <v>1</v>
      </c>
      <c r="Y59" s="678">
        <v>1</v>
      </c>
      <c r="Z59" s="678">
        <v>1</v>
      </c>
      <c r="AA59" s="79" t="s">
        <v>2080</v>
      </c>
      <c r="AB59" s="79" t="s">
        <v>2065</v>
      </c>
      <c r="AC59" s="79" t="s">
        <v>2066</v>
      </c>
      <c r="AD59" s="421" t="s">
        <v>2081</v>
      </c>
      <c r="AE59" s="362"/>
    </row>
    <row r="60" spans="2:38" ht="78" customHeight="1" x14ac:dyDescent="0.3">
      <c r="B60" s="686" t="s">
        <v>2059</v>
      </c>
      <c r="C60" s="673"/>
      <c r="D60" s="505" t="s">
        <v>2082</v>
      </c>
      <c r="E60" s="505"/>
      <c r="F60" s="676" t="s">
        <v>2083</v>
      </c>
      <c r="G60" s="688">
        <v>3</v>
      </c>
      <c r="H60" s="421" t="s">
        <v>250</v>
      </c>
      <c r="I60" s="460" t="s">
        <v>2084</v>
      </c>
      <c r="J60" s="225" t="s">
        <v>89</v>
      </c>
      <c r="K60" s="225" t="s">
        <v>44</v>
      </c>
      <c r="L60" s="225" t="s">
        <v>214</v>
      </c>
      <c r="M60" s="225" t="s">
        <v>46</v>
      </c>
      <c r="N60" s="674">
        <f t="shared" si="4"/>
        <v>12</v>
      </c>
      <c r="O60" s="678">
        <v>1</v>
      </c>
      <c r="P60" s="678">
        <v>1</v>
      </c>
      <c r="Q60" s="678">
        <v>1</v>
      </c>
      <c r="R60" s="678">
        <v>1</v>
      </c>
      <c r="S60" s="678">
        <v>1</v>
      </c>
      <c r="T60" s="678">
        <v>1</v>
      </c>
      <c r="U60" s="678">
        <v>1</v>
      </c>
      <c r="V60" s="678">
        <v>1</v>
      </c>
      <c r="W60" s="678">
        <v>1</v>
      </c>
      <c r="X60" s="678">
        <v>1</v>
      </c>
      <c r="Y60" s="678">
        <v>1</v>
      </c>
      <c r="Z60" s="678">
        <v>1</v>
      </c>
      <c r="AA60" s="79" t="s">
        <v>2085</v>
      </c>
      <c r="AB60" s="79" t="s">
        <v>2065</v>
      </c>
      <c r="AC60" s="79" t="s">
        <v>2066</v>
      </c>
      <c r="AD60" s="421" t="s">
        <v>2071</v>
      </c>
      <c r="AE60" s="236"/>
    </row>
    <row r="61" spans="2:38" ht="84" customHeight="1" x14ac:dyDescent="0.3">
      <c r="B61" s="686" t="s">
        <v>2059</v>
      </c>
      <c r="C61" s="673"/>
      <c r="D61" s="505" t="s">
        <v>2086</v>
      </c>
      <c r="E61" s="505"/>
      <c r="F61" s="676" t="s">
        <v>2062</v>
      </c>
      <c r="G61" s="588">
        <v>2</v>
      </c>
      <c r="H61" s="421" t="s">
        <v>250</v>
      </c>
      <c r="I61" s="460" t="s">
        <v>2087</v>
      </c>
      <c r="J61" s="225" t="s">
        <v>89</v>
      </c>
      <c r="K61" s="225" t="s">
        <v>44</v>
      </c>
      <c r="L61" s="225" t="s">
        <v>45</v>
      </c>
      <c r="M61" s="225" t="s">
        <v>46</v>
      </c>
      <c r="N61" s="674">
        <f t="shared" si="4"/>
        <v>200</v>
      </c>
      <c r="O61" s="678">
        <v>10</v>
      </c>
      <c r="P61" s="678">
        <v>30</v>
      </c>
      <c r="Q61" s="678">
        <v>30</v>
      </c>
      <c r="R61" s="678">
        <v>30</v>
      </c>
      <c r="S61" s="678">
        <v>25</v>
      </c>
      <c r="T61" s="678">
        <v>20</v>
      </c>
      <c r="U61" s="678">
        <v>10</v>
      </c>
      <c r="V61" s="678">
        <v>10</v>
      </c>
      <c r="W61" s="678">
        <v>10</v>
      </c>
      <c r="X61" s="678">
        <v>10</v>
      </c>
      <c r="Y61" s="678">
        <v>10</v>
      </c>
      <c r="Z61" s="678">
        <v>5</v>
      </c>
      <c r="AA61" s="79" t="s">
        <v>2076</v>
      </c>
      <c r="AB61" s="79" t="s">
        <v>2065</v>
      </c>
      <c r="AC61" s="79" t="s">
        <v>2066</v>
      </c>
      <c r="AD61" s="193" t="s">
        <v>705</v>
      </c>
      <c r="AE61" s="236"/>
    </row>
    <row r="62" spans="2:38" ht="84" customHeight="1" x14ac:dyDescent="0.3">
      <c r="B62" s="686" t="s">
        <v>2059</v>
      </c>
      <c r="C62" s="673"/>
      <c r="D62" s="505" t="s">
        <v>2088</v>
      </c>
      <c r="E62" s="505"/>
      <c r="F62" s="676" t="s">
        <v>2089</v>
      </c>
      <c r="G62" s="588">
        <v>1</v>
      </c>
      <c r="H62" s="421" t="s">
        <v>250</v>
      </c>
      <c r="I62" s="460" t="s">
        <v>2090</v>
      </c>
      <c r="J62" s="225" t="s">
        <v>89</v>
      </c>
      <c r="K62" s="225" t="s">
        <v>44</v>
      </c>
      <c r="L62" s="225" t="s">
        <v>45</v>
      </c>
      <c r="M62" s="225" t="s">
        <v>46</v>
      </c>
      <c r="N62" s="674">
        <f t="shared" si="4"/>
        <v>14000</v>
      </c>
      <c r="O62" s="678">
        <v>500</v>
      </c>
      <c r="P62" s="678">
        <v>500</v>
      </c>
      <c r="Q62" s="678">
        <v>800</v>
      </c>
      <c r="R62" s="678">
        <v>1500</v>
      </c>
      <c r="S62" s="678">
        <v>1400</v>
      </c>
      <c r="T62" s="678">
        <v>1500</v>
      </c>
      <c r="U62" s="678">
        <v>1300</v>
      </c>
      <c r="V62" s="678">
        <v>1300</v>
      </c>
      <c r="W62" s="678">
        <v>1300</v>
      </c>
      <c r="X62" s="678">
        <v>1300</v>
      </c>
      <c r="Y62" s="678">
        <v>1300</v>
      </c>
      <c r="Z62" s="678">
        <v>1300</v>
      </c>
      <c r="AA62" s="79" t="s">
        <v>2091</v>
      </c>
      <c r="AB62" s="79" t="s">
        <v>2065</v>
      </c>
      <c r="AC62" s="79" t="s">
        <v>2066</v>
      </c>
      <c r="AD62" s="421" t="s">
        <v>2081</v>
      </c>
      <c r="AE62" s="236"/>
    </row>
    <row r="63" spans="2:38" ht="71.25" customHeight="1" x14ac:dyDescent="0.3">
      <c r="B63" s="686" t="s">
        <v>2072</v>
      </c>
      <c r="C63" s="673"/>
      <c r="D63" s="505" t="s">
        <v>2092</v>
      </c>
      <c r="E63" s="505"/>
      <c r="F63" s="505" t="s">
        <v>2074</v>
      </c>
      <c r="G63" s="688">
        <v>2</v>
      </c>
      <c r="H63" s="421" t="s">
        <v>195</v>
      </c>
      <c r="I63" s="460" t="s">
        <v>2093</v>
      </c>
      <c r="J63" s="225" t="s">
        <v>89</v>
      </c>
      <c r="K63" s="225" t="s">
        <v>44</v>
      </c>
      <c r="L63" s="225" t="s">
        <v>45</v>
      </c>
      <c r="M63" s="225" t="s">
        <v>46</v>
      </c>
      <c r="N63" s="674">
        <f t="shared" si="4"/>
        <v>1400</v>
      </c>
      <c r="O63" s="678">
        <v>125</v>
      </c>
      <c r="P63" s="678">
        <v>150</v>
      </c>
      <c r="Q63" s="678">
        <v>150</v>
      </c>
      <c r="R63" s="678">
        <v>150</v>
      </c>
      <c r="S63" s="678">
        <v>125</v>
      </c>
      <c r="T63" s="678">
        <v>125</v>
      </c>
      <c r="U63" s="678">
        <v>100</v>
      </c>
      <c r="V63" s="678">
        <v>100</v>
      </c>
      <c r="W63" s="678">
        <v>100</v>
      </c>
      <c r="X63" s="678">
        <v>100</v>
      </c>
      <c r="Y63" s="678">
        <v>100</v>
      </c>
      <c r="Z63" s="678">
        <v>75</v>
      </c>
      <c r="AA63" s="79" t="s">
        <v>2094</v>
      </c>
      <c r="AB63" s="79" t="s">
        <v>2065</v>
      </c>
      <c r="AC63" s="79" t="s">
        <v>2066</v>
      </c>
      <c r="AD63" s="193" t="s">
        <v>705</v>
      </c>
      <c r="AE63" s="236"/>
    </row>
    <row r="64" spans="2:38" ht="79.5" customHeight="1" x14ac:dyDescent="0.3">
      <c r="B64" s="686" t="s">
        <v>2072</v>
      </c>
      <c r="C64" s="673"/>
      <c r="D64" s="505" t="s">
        <v>2095</v>
      </c>
      <c r="E64" s="505"/>
      <c r="F64" s="505" t="s">
        <v>2074</v>
      </c>
      <c r="G64" s="688">
        <v>3</v>
      </c>
      <c r="H64" s="421" t="s">
        <v>250</v>
      </c>
      <c r="I64" s="460" t="s">
        <v>2096</v>
      </c>
      <c r="J64" s="225" t="s">
        <v>89</v>
      </c>
      <c r="K64" s="225" t="s">
        <v>44</v>
      </c>
      <c r="L64" s="225" t="s">
        <v>45</v>
      </c>
      <c r="M64" s="225" t="s">
        <v>46</v>
      </c>
      <c r="N64" s="674">
        <f t="shared" si="4"/>
        <v>1750</v>
      </c>
      <c r="O64" s="678">
        <v>0</v>
      </c>
      <c r="P64" s="678">
        <v>0</v>
      </c>
      <c r="Q64" s="678">
        <v>0</v>
      </c>
      <c r="R64" s="678">
        <v>350</v>
      </c>
      <c r="S64" s="678">
        <v>350</v>
      </c>
      <c r="T64" s="678">
        <v>0</v>
      </c>
      <c r="U64" s="678">
        <v>350</v>
      </c>
      <c r="V64" s="678">
        <v>350</v>
      </c>
      <c r="W64" s="678">
        <v>0</v>
      </c>
      <c r="X64" s="678">
        <v>0</v>
      </c>
      <c r="Y64" s="678">
        <v>350</v>
      </c>
      <c r="Z64" s="678">
        <v>0</v>
      </c>
      <c r="AA64" s="79" t="s">
        <v>2097</v>
      </c>
      <c r="AB64" s="79" t="s">
        <v>2065</v>
      </c>
      <c r="AC64" s="79" t="s">
        <v>2066</v>
      </c>
      <c r="AD64" s="193" t="s">
        <v>705</v>
      </c>
      <c r="AE64" s="236"/>
    </row>
    <row r="65" spans="2:31" ht="72" x14ac:dyDescent="0.3">
      <c r="B65" s="672" t="s">
        <v>2098</v>
      </c>
      <c r="C65" s="673" t="s">
        <v>2099</v>
      </c>
      <c r="D65" s="487" t="s">
        <v>2100</v>
      </c>
      <c r="E65" s="488"/>
      <c r="F65" s="676" t="s">
        <v>2101</v>
      </c>
      <c r="G65" s="588">
        <v>3</v>
      </c>
      <c r="H65" s="141" t="s">
        <v>59</v>
      </c>
      <c r="I65" s="360" t="s">
        <v>2047</v>
      </c>
      <c r="J65" s="360" t="s">
        <v>89</v>
      </c>
      <c r="K65" s="360" t="s">
        <v>44</v>
      </c>
      <c r="L65" s="360" t="s">
        <v>45</v>
      </c>
      <c r="M65" s="360" t="s">
        <v>46</v>
      </c>
      <c r="N65" s="359">
        <f t="shared" ref="N65:N71" si="5">SUM(O65:Z65)</f>
        <v>188</v>
      </c>
      <c r="O65" s="248">
        <v>16</v>
      </c>
      <c r="P65" s="248">
        <v>16</v>
      </c>
      <c r="Q65" s="248">
        <v>16</v>
      </c>
      <c r="R65" s="248">
        <v>16</v>
      </c>
      <c r="S65" s="248">
        <v>16</v>
      </c>
      <c r="T65" s="248">
        <v>16</v>
      </c>
      <c r="U65" s="248">
        <v>16</v>
      </c>
      <c r="V65" s="248">
        <v>16</v>
      </c>
      <c r="W65" s="248">
        <v>16</v>
      </c>
      <c r="X65" s="248">
        <v>16</v>
      </c>
      <c r="Y65" s="248">
        <v>16</v>
      </c>
      <c r="Z65" s="248">
        <v>12</v>
      </c>
      <c r="AA65" s="119" t="s">
        <v>2102</v>
      </c>
      <c r="AB65" s="119" t="s">
        <v>2103</v>
      </c>
      <c r="AC65" s="360" t="s">
        <v>2104</v>
      </c>
      <c r="AD65" s="236"/>
      <c r="AE65" s="362"/>
    </row>
    <row r="66" spans="2:31" ht="54" x14ac:dyDescent="0.3">
      <c r="B66" s="672" t="s">
        <v>2098</v>
      </c>
      <c r="C66" s="673"/>
      <c r="D66" s="487" t="s">
        <v>2105</v>
      </c>
      <c r="E66" s="676"/>
      <c r="F66" s="676" t="s">
        <v>2106</v>
      </c>
      <c r="G66" s="588">
        <v>2</v>
      </c>
      <c r="H66" s="141" t="s">
        <v>59</v>
      </c>
      <c r="I66" s="360" t="s">
        <v>2050</v>
      </c>
      <c r="J66" s="360" t="s">
        <v>89</v>
      </c>
      <c r="K66" s="360" t="s">
        <v>44</v>
      </c>
      <c r="L66" s="360" t="s">
        <v>45</v>
      </c>
      <c r="M66" s="360" t="s">
        <v>46</v>
      </c>
      <c r="N66" s="359">
        <f t="shared" si="5"/>
        <v>98</v>
      </c>
      <c r="O66" s="248">
        <v>10</v>
      </c>
      <c r="P66" s="248">
        <v>8</v>
      </c>
      <c r="Q66" s="248">
        <v>8</v>
      </c>
      <c r="R66" s="248">
        <v>8</v>
      </c>
      <c r="S66" s="248">
        <v>8</v>
      </c>
      <c r="T66" s="248">
        <v>8</v>
      </c>
      <c r="U66" s="248">
        <v>8</v>
      </c>
      <c r="V66" s="248">
        <v>8</v>
      </c>
      <c r="W66" s="248">
        <v>8</v>
      </c>
      <c r="X66" s="248">
        <v>8</v>
      </c>
      <c r="Y66" s="248">
        <v>8</v>
      </c>
      <c r="Z66" s="248">
        <v>8</v>
      </c>
      <c r="AA66" s="119" t="s">
        <v>2051</v>
      </c>
      <c r="AB66" s="119" t="s">
        <v>2103</v>
      </c>
      <c r="AC66" s="360" t="s">
        <v>2104</v>
      </c>
      <c r="AD66" s="236"/>
      <c r="AE66" s="236"/>
    </row>
    <row r="67" spans="2:31" ht="90" x14ac:dyDescent="0.3">
      <c r="B67" s="672" t="s">
        <v>2098</v>
      </c>
      <c r="C67" s="673"/>
      <c r="D67" s="487" t="s">
        <v>2107</v>
      </c>
      <c r="E67" s="488"/>
      <c r="F67" s="676" t="s">
        <v>2108</v>
      </c>
      <c r="G67" s="588">
        <v>3</v>
      </c>
      <c r="H67" s="141" t="s">
        <v>59</v>
      </c>
      <c r="I67" s="360" t="s">
        <v>2054</v>
      </c>
      <c r="J67" s="360" t="s">
        <v>89</v>
      </c>
      <c r="K67" s="360" t="s">
        <v>44</v>
      </c>
      <c r="L67" s="360" t="s">
        <v>45</v>
      </c>
      <c r="M67" s="360" t="s">
        <v>46</v>
      </c>
      <c r="N67" s="359">
        <f t="shared" si="5"/>
        <v>24</v>
      </c>
      <c r="O67" s="248">
        <v>2</v>
      </c>
      <c r="P67" s="248">
        <v>2</v>
      </c>
      <c r="Q67" s="248">
        <v>2</v>
      </c>
      <c r="R67" s="248">
        <v>2</v>
      </c>
      <c r="S67" s="248">
        <v>2</v>
      </c>
      <c r="T67" s="248">
        <v>2</v>
      </c>
      <c r="U67" s="248">
        <v>2</v>
      </c>
      <c r="V67" s="248">
        <v>2</v>
      </c>
      <c r="W67" s="248">
        <v>2</v>
      </c>
      <c r="X67" s="248">
        <v>2</v>
      </c>
      <c r="Y67" s="248">
        <v>2</v>
      </c>
      <c r="Z67" s="248">
        <v>2</v>
      </c>
      <c r="AA67" s="119" t="s">
        <v>2051</v>
      </c>
      <c r="AB67" s="119" t="s">
        <v>2103</v>
      </c>
      <c r="AC67" s="360" t="s">
        <v>2104</v>
      </c>
      <c r="AD67" s="236"/>
      <c r="AE67" s="362"/>
    </row>
    <row r="68" spans="2:31" ht="54" x14ac:dyDescent="0.3">
      <c r="B68" s="672" t="s">
        <v>2098</v>
      </c>
      <c r="C68" s="673"/>
      <c r="D68" s="487" t="s">
        <v>2109</v>
      </c>
      <c r="E68" s="488"/>
      <c r="F68" s="676" t="s">
        <v>2110</v>
      </c>
      <c r="G68" s="588">
        <v>2</v>
      </c>
      <c r="H68" s="141" t="s">
        <v>59</v>
      </c>
      <c r="I68" s="360" t="s">
        <v>2111</v>
      </c>
      <c r="J68" s="360" t="s">
        <v>89</v>
      </c>
      <c r="K68" s="360" t="s">
        <v>44</v>
      </c>
      <c r="L68" s="360" t="s">
        <v>45</v>
      </c>
      <c r="M68" s="360" t="s">
        <v>46</v>
      </c>
      <c r="N68" s="359">
        <f t="shared" si="5"/>
        <v>82</v>
      </c>
      <c r="O68" s="248">
        <v>10</v>
      </c>
      <c r="P68" s="248">
        <v>8</v>
      </c>
      <c r="Q68" s="248">
        <v>8</v>
      </c>
      <c r="R68" s="248">
        <v>8</v>
      </c>
      <c r="S68" s="248">
        <v>6</v>
      </c>
      <c r="T68" s="248">
        <v>6</v>
      </c>
      <c r="U68" s="248">
        <v>6</v>
      </c>
      <c r="V68" s="248">
        <v>6</v>
      </c>
      <c r="W68" s="248">
        <v>6</v>
      </c>
      <c r="X68" s="248">
        <v>6</v>
      </c>
      <c r="Y68" s="248">
        <v>6</v>
      </c>
      <c r="Z68" s="248">
        <v>6</v>
      </c>
      <c r="AA68" s="119" t="s">
        <v>2112</v>
      </c>
      <c r="AB68" s="119" t="s">
        <v>2103</v>
      </c>
      <c r="AC68" s="360" t="s">
        <v>2104</v>
      </c>
      <c r="AD68" s="236"/>
      <c r="AE68" s="236"/>
    </row>
    <row r="69" spans="2:31" ht="54" x14ac:dyDescent="0.3">
      <c r="B69" s="672" t="s">
        <v>2113</v>
      </c>
      <c r="C69" s="673"/>
      <c r="D69" s="487" t="s">
        <v>2114</v>
      </c>
      <c r="E69" s="488"/>
      <c r="F69" s="676" t="s">
        <v>2115</v>
      </c>
      <c r="G69" s="588">
        <v>3</v>
      </c>
      <c r="H69" s="141" t="s">
        <v>59</v>
      </c>
      <c r="I69" s="119" t="s">
        <v>2116</v>
      </c>
      <c r="J69" s="360" t="s">
        <v>89</v>
      </c>
      <c r="K69" s="360" t="s">
        <v>44</v>
      </c>
      <c r="L69" s="360" t="s">
        <v>214</v>
      </c>
      <c r="M69" s="360" t="s">
        <v>696</v>
      </c>
      <c r="N69" s="359">
        <f t="shared" si="5"/>
        <v>12</v>
      </c>
      <c r="O69" s="248">
        <v>1</v>
      </c>
      <c r="P69" s="248">
        <v>1</v>
      </c>
      <c r="Q69" s="248">
        <v>1</v>
      </c>
      <c r="R69" s="248">
        <v>1</v>
      </c>
      <c r="S69" s="248">
        <v>1</v>
      </c>
      <c r="T69" s="248">
        <v>1</v>
      </c>
      <c r="U69" s="248">
        <v>1</v>
      </c>
      <c r="V69" s="248">
        <v>1</v>
      </c>
      <c r="W69" s="248">
        <v>1</v>
      </c>
      <c r="X69" s="248">
        <v>1</v>
      </c>
      <c r="Y69" s="248">
        <v>1</v>
      </c>
      <c r="Z69" s="248">
        <v>1</v>
      </c>
      <c r="AA69" s="119" t="s">
        <v>2117</v>
      </c>
      <c r="AB69" s="119" t="s">
        <v>2103</v>
      </c>
      <c r="AC69" s="360" t="s">
        <v>2104</v>
      </c>
      <c r="AD69" s="236"/>
      <c r="AE69" s="362"/>
    </row>
    <row r="70" spans="2:31" ht="90" x14ac:dyDescent="0.3">
      <c r="B70" s="672" t="s">
        <v>2113</v>
      </c>
      <c r="C70" s="673"/>
      <c r="D70" s="487" t="s">
        <v>2118</v>
      </c>
      <c r="E70" s="488"/>
      <c r="F70" s="676" t="s">
        <v>2119</v>
      </c>
      <c r="G70" s="588">
        <v>2</v>
      </c>
      <c r="H70" s="141" t="s">
        <v>59</v>
      </c>
      <c r="I70" s="119" t="s">
        <v>2116</v>
      </c>
      <c r="J70" s="360" t="s">
        <v>89</v>
      </c>
      <c r="K70" s="360" t="s">
        <v>44</v>
      </c>
      <c r="L70" s="360" t="s">
        <v>45</v>
      </c>
      <c r="M70" s="360" t="s">
        <v>46</v>
      </c>
      <c r="N70" s="359">
        <f t="shared" si="5"/>
        <v>4</v>
      </c>
      <c r="O70" s="248"/>
      <c r="P70" s="248"/>
      <c r="Q70" s="248">
        <v>1</v>
      </c>
      <c r="R70" s="248"/>
      <c r="S70" s="248"/>
      <c r="T70" s="248">
        <v>1</v>
      </c>
      <c r="U70" s="248"/>
      <c r="V70" s="248"/>
      <c r="W70" s="248">
        <v>1</v>
      </c>
      <c r="X70" s="248"/>
      <c r="Y70" s="248"/>
      <c r="Z70" s="248">
        <v>1</v>
      </c>
      <c r="AA70" s="119" t="s">
        <v>2120</v>
      </c>
      <c r="AB70" s="119" t="s">
        <v>2103</v>
      </c>
      <c r="AC70" s="360" t="s">
        <v>2104</v>
      </c>
      <c r="AD70" s="236"/>
      <c r="AE70" s="236"/>
    </row>
    <row r="71" spans="2:31" ht="108" x14ac:dyDescent="0.3">
      <c r="B71" s="672" t="s">
        <v>2113</v>
      </c>
      <c r="C71" s="673"/>
      <c r="D71" s="487" t="s">
        <v>2121</v>
      </c>
      <c r="E71" s="488"/>
      <c r="F71" s="488" t="s">
        <v>2122</v>
      </c>
      <c r="G71" s="588">
        <v>3</v>
      </c>
      <c r="H71" s="141" t="s">
        <v>59</v>
      </c>
      <c r="I71" s="119" t="s">
        <v>2123</v>
      </c>
      <c r="J71" s="360" t="s">
        <v>89</v>
      </c>
      <c r="K71" s="360" t="s">
        <v>44</v>
      </c>
      <c r="L71" s="360" t="s">
        <v>45</v>
      </c>
      <c r="M71" s="360" t="s">
        <v>46</v>
      </c>
      <c r="N71" s="359">
        <f t="shared" si="5"/>
        <v>3</v>
      </c>
      <c r="O71" s="248">
        <v>1</v>
      </c>
      <c r="P71" s="248">
        <v>1</v>
      </c>
      <c r="Q71" s="248">
        <v>1</v>
      </c>
      <c r="R71" s="248"/>
      <c r="S71" s="248"/>
      <c r="T71" s="248"/>
      <c r="U71" s="248"/>
      <c r="V71" s="248"/>
      <c r="W71" s="248"/>
      <c r="X71" s="248"/>
      <c r="Y71" s="248"/>
      <c r="Z71" s="248"/>
      <c r="AA71" s="119" t="s">
        <v>2124</v>
      </c>
      <c r="AB71" s="119" t="s">
        <v>2103</v>
      </c>
      <c r="AC71" s="360" t="s">
        <v>2104</v>
      </c>
      <c r="AD71" s="236"/>
      <c r="AE71" s="236"/>
    </row>
    <row r="72" spans="2:31" ht="94.5" customHeight="1" x14ac:dyDescent="0.3">
      <c r="B72" s="672" t="s">
        <v>2113</v>
      </c>
      <c r="C72" s="673"/>
      <c r="D72" s="487" t="s">
        <v>2125</v>
      </c>
      <c r="E72" s="488"/>
      <c r="F72" s="488" t="s">
        <v>2126</v>
      </c>
      <c r="G72" s="588">
        <v>3</v>
      </c>
      <c r="H72" s="141" t="s">
        <v>59</v>
      </c>
      <c r="I72" s="119" t="s">
        <v>2123</v>
      </c>
      <c r="J72" s="360" t="s">
        <v>89</v>
      </c>
      <c r="K72" s="360" t="s">
        <v>44</v>
      </c>
      <c r="L72" s="360" t="s">
        <v>45</v>
      </c>
      <c r="M72" s="360" t="s">
        <v>46</v>
      </c>
      <c r="N72" s="359">
        <f>SUM(O72:Z72)</f>
        <v>3</v>
      </c>
      <c r="O72" s="248"/>
      <c r="P72" s="248"/>
      <c r="Q72" s="248"/>
      <c r="R72" s="248"/>
      <c r="S72" s="248"/>
      <c r="T72" s="248"/>
      <c r="U72" s="248"/>
      <c r="V72" s="248"/>
      <c r="W72" s="248"/>
      <c r="X72" s="248">
        <v>1</v>
      </c>
      <c r="Y72" s="248">
        <v>1</v>
      </c>
      <c r="Z72" s="248">
        <v>1</v>
      </c>
      <c r="AA72" s="119" t="s">
        <v>2127</v>
      </c>
      <c r="AB72" s="119" t="s">
        <v>2103</v>
      </c>
      <c r="AC72" s="360" t="s">
        <v>2104</v>
      </c>
      <c r="AD72" s="236"/>
      <c r="AE72" s="236"/>
    </row>
  </sheetData>
  <autoFilter ref="A6:AM72"/>
  <mergeCells count="33">
    <mergeCell ref="C37:C44"/>
    <mergeCell ref="C45:C51"/>
    <mergeCell ref="C52:C55"/>
    <mergeCell ref="C56:C64"/>
    <mergeCell ref="C65:C72"/>
    <mergeCell ref="AE5:AE6"/>
    <mergeCell ref="C22:C36"/>
    <mergeCell ref="AA22:AA25"/>
    <mergeCell ref="AE22:AE25"/>
    <mergeCell ref="AA26:AA30"/>
    <mergeCell ref="AE26:AE30"/>
    <mergeCell ref="AA31:AA33"/>
    <mergeCell ref="AE31:AE33"/>
    <mergeCell ref="AA34:AA36"/>
    <mergeCell ref="AE34:AE36"/>
    <mergeCell ref="N5:N6"/>
    <mergeCell ref="O5:Z5"/>
    <mergeCell ref="AA5:AA6"/>
    <mergeCell ref="AB5:AB6"/>
    <mergeCell ref="AC5:AC6"/>
    <mergeCell ref="AD5:AD6"/>
    <mergeCell ref="H5:H6"/>
    <mergeCell ref="I5:I6"/>
    <mergeCell ref="J5:J6"/>
    <mergeCell ref="K5:K6"/>
    <mergeCell ref="L5:L6"/>
    <mergeCell ref="M5:M6"/>
    <mergeCell ref="B5:B6"/>
    <mergeCell ref="C5:C6"/>
    <mergeCell ref="D5:D6"/>
    <mergeCell ref="E5:E6"/>
    <mergeCell ref="F5:F6"/>
    <mergeCell ref="G5:G6"/>
  </mergeCell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'P:\2-Gerencia de Planificacion y Presupuesto\3- GERENCIA PLANIFICACION Y PRESUPUESTOS\PC\PE2021\POAS 2021\[11. Plan Operativo Anual 2021 - Dirección Proyectos Financiados.XLSX]Hoja1'!#REF!</xm:f>
          </x14:formula1>
          <xm:sqref>J7:J18</xm:sqref>
        </x14:dataValidation>
        <x14:dataValidation type="list" allowBlank="1" showInputMessage="1" showErrorMessage="1">
          <x14:formula1>
            <xm:f>'P:\2-Gerencia de Planificacion y Presupuesto\3- GERENCIA PLANIFICACION Y PRESUPUESTOS\PC\PE2021\POAS 2021\[11. Plan Operativo Anual 2021 - Dirección Proyectos Financiados.XLSX]Hoja1'!#REF!</xm:f>
          </x14:formula1>
          <xm:sqref>AD7:AD18</xm:sqref>
        </x14:dataValidation>
        <x14:dataValidation type="list" allowBlank="1" showInputMessage="1" showErrorMessage="1">
          <x14:formula1>
            <xm:f>'P:\2-Gerencia de Planificacion y Presupuesto\3- GERENCIA PLANIFICACION Y PRESUPUESTOS\PC\PE2021\POAS 2021\[11. Plan Operativo Anual 2021 - Dirección Proyectos Financiados.XLSX]Hoja1'!#REF!</xm:f>
          </x14:formula1>
          <xm:sqref>M7:M18</xm:sqref>
        </x14:dataValidation>
        <x14:dataValidation type="list" allowBlank="1" showInputMessage="1" showErrorMessage="1">
          <x14:formula1>
            <xm:f>'P:\2-Gerencia de Planificacion y Presupuesto\3- GERENCIA PLANIFICACION Y PRESUPUESTOS\PC\PE2021\POAS 2021\[11. Plan Operativo Anual 2021 - Dirección Proyectos Financiados.XLSX]Hoja1'!#REF!</xm:f>
          </x14:formula1>
          <xm:sqref>L7:L18</xm:sqref>
        </x14:dataValidation>
        <x14:dataValidation type="list" allowBlank="1" showInputMessage="1" showErrorMessage="1">
          <x14:formula1>
            <xm:f>'P:\2-Gerencia de Planificacion y Presupuesto\3- GERENCIA PLANIFICACION Y PRESUPUESTOS\PC\PE2021\POAS 2021\[11. Plan Operativo Anual 2021 - Dirección Proyectos Financiados.XLSX]Hoja1'!#REF!</xm:f>
          </x14:formula1>
          <xm:sqref>K7:K18</xm:sqref>
        </x14:dataValidation>
        <x14:dataValidation type="list" allowBlank="1" showInputMessage="1" showErrorMessage="1">
          <x14:formula1>
            <xm:f>'P:\2-Gerencia de Planificacion y Presupuesto\3- GERENCIA PLANIFICACION Y PRESUPUESTOS\PC\PE2021\POAS 2021\[11. Plan Operativo Anual 2021 - Dirección Proyectos Financiados.XLSX]Hoja1'!#REF!</xm:f>
          </x14:formula1>
          <xm:sqref>H7:H14</xm:sqref>
        </x14:dataValidation>
        <x14:dataValidation type="list" allowBlank="1" showInputMessage="1" showErrorMessage="1">
          <x14:formula1>
            <xm:f>'C:\Users\lguzmant\Desktop\POA 2020\[POA 2019 - DPF verison final dic 2018.xlsx]Hoja1'!#REF!</xm:f>
          </x14:formula1>
          <xm:sqref>H56:H63 AD56:AD64 J61:M63</xm:sqref>
        </x14:dataValidation>
        <x14:dataValidation type="list" allowBlank="1" showInputMessage="1" showErrorMessage="1">
          <x14:formula1>
            <xm:f>'C:\Users\drodriguezb\Desktop\planificacion 2019\POA 2019 Consolidado Areas\MA y SE\[Planilla Plan Operativo Anual 2019 - MA.xlsx]Hoja1'!#REF!</xm:f>
          </x14:formula1>
          <xm:sqref>J59:M60</xm:sqref>
        </x14:dataValidation>
        <x14:dataValidation type="list" allowBlank="1" showInputMessage="1" showErrorMessage="1">
          <x14:formula1>
            <xm:f>'C:\Users\drodriguezb\Desktop\planificacion 2019\POA 2019 Consolidado Areas\[Comunicacion..XLSX]Hoja1'!#REF!</xm:f>
          </x14:formula1>
          <xm:sqref>J64:M64 H64</xm:sqref>
        </x14:dataValidation>
        <x14:dataValidation type="list" allowBlank="1" showInputMessage="1" showErrorMessage="1">
          <x14:formula1>
            <xm:f>'C:\Users\anunezb\Desktop\PERSONALES\PLANIFICACIÓN 2019\PLAN OPERATIVO 2019\[Planilla Plan Operativo Anual 2019 - MA.xlsx]Hoja1'!#REF!</xm:f>
          </x14:formula1>
          <xm:sqref>H65:H72 J65:M70 J52:M54 H53:H55</xm:sqref>
        </x14:dataValidation>
        <x14:dataValidation type="list" allowBlank="1" showInputMessage="1" showErrorMessage="1">
          <x14:formula1>
            <xm:f>'C:\Users\legabot\Desktop\PROYECTOS FINANCIADOS\01. COORDINACIÓN PROYECTOS\05. INFORMES\08. POA DPF\2020\POA ÁREAS\MAS\[B. Planilla Plan Operativo Anual 2020 - DPF  CALIDAD, SST y MA.xlsx]Hoja1'!#REF!</xm:f>
          </x14:formula1>
          <xm:sqref>J71:M72 AD65:AD72 J55:M55 AD52:AD55</xm:sqref>
        </x14:dataValidation>
        <x14:dataValidation type="list" allowBlank="1" showInputMessage="1" showErrorMessage="1">
          <x14:formula1>
            <xm:f>'[B. Planilla Plan Operativo Anual 2020 - DPF-GIO.xlsx]Hoja1'!#REF!</xm:f>
          </x14:formula1>
          <xm:sqref>AD37:AD51 J37:M51 H37:H52 H33</xm:sqref>
        </x14:dataValidation>
        <x14:dataValidation type="list" allowBlank="1" showInputMessage="1" showErrorMessage="1">
          <x14:formula1>
            <xm:f>'C:\Users\adejesusj\Desktop\Gerencia Ejecucion de Proyectos\Planificacion 2016-2017-2018-2019\POA 2019\[POA 2019 GCRP 1ER BOR.xlsx]Hoja1'!#REF!</xm:f>
          </x14:formula1>
          <xm:sqref>J22:M36 J56:M58 H25:H26 H28:H32 H34:H36</xm:sqref>
        </x14:dataValidation>
        <x14:dataValidation type="list" allowBlank="1" showInputMessage="1" showErrorMessage="1">
          <x14:formula1>
            <xm:f>'C:\Users\legabot\Desktop\PROYECTOS FINANCIADOS\01. COORDINACIÓN PROYECTOS\05. INFORMES\08. POA DPF\2020\POA ÁREAS\GCRP\[B. Planilla Plan Operativo Anual 2020 - GCRP  2do Borrador.xlsx]Hoja1'!#REF!</xm:f>
          </x14:formula1>
          <xm:sqref>AD22:AD36</xm:sqref>
        </x14:dataValidation>
        <x14:dataValidation type="list" allowBlank="1" showInputMessage="1" showErrorMessage="1">
          <x14:formula1>
            <xm:f>'C:\Users\legabot\Desktop\PROYECTOS FINANCIADOS\01. COORDINACIÓN PROYECTOS\05. INFORMES\08. POA DPF\2020\POA ÁREAS\COMUNICACION\[B. Planilla Plan Operativo Anual 2020 - Comunicacion.xlsx]Hoja1'!#REF!</xm:f>
          </x14:formula1>
          <xm:sqref>AD19:AD21 J19:M21 H19 H21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65"/>
  <sheetViews>
    <sheetView showGridLines="0" zoomScale="50" zoomScaleNormal="50" zoomScaleSheetLayoutView="50" workbookViewId="0">
      <pane xSplit="3" ySplit="7" topLeftCell="D8" activePane="bottomRight" state="frozen"/>
      <selection pane="topRight" activeCell="D1" sqref="D1"/>
      <selection pane="bottomLeft" activeCell="A11" sqref="A11"/>
      <selection pane="bottomRight" activeCell="G45" sqref="G45"/>
    </sheetView>
  </sheetViews>
  <sheetFormatPr baseColWidth="10" defaultColWidth="11.42578125" defaultRowHeight="16.5" x14ac:dyDescent="0.3"/>
  <cols>
    <col min="1" max="1" width="0.5703125" style="94" customWidth="1"/>
    <col min="2" max="2" width="35.140625" style="94" customWidth="1"/>
    <col min="3" max="3" width="31.5703125" style="94" customWidth="1"/>
    <col min="4" max="4" width="40" style="94" customWidth="1"/>
    <col min="5" max="5" width="34.5703125" style="94" customWidth="1"/>
    <col min="6" max="6" width="35.140625" style="94" customWidth="1"/>
    <col min="7" max="7" width="59.5703125" style="402" customWidth="1"/>
    <col min="8" max="8" width="16.140625" style="94" customWidth="1"/>
    <col min="9" max="9" width="26" style="94" customWidth="1"/>
    <col min="10" max="10" width="29" style="94" bestFit="1" customWidth="1"/>
    <col min="11" max="11" width="17.28515625" style="94" customWidth="1"/>
    <col min="12" max="12" width="18.28515625" style="94" customWidth="1"/>
    <col min="13" max="13" width="14.7109375" style="95" customWidth="1"/>
    <col min="14" max="14" width="18.42578125" style="94" customWidth="1"/>
    <col min="15" max="15" width="14.5703125" style="94" customWidth="1"/>
    <col min="16" max="27" width="11" style="94" customWidth="1"/>
    <col min="28" max="28" width="28.28515625" style="94" customWidth="1"/>
    <col min="29" max="29" width="30.7109375" style="94" customWidth="1"/>
    <col min="30" max="30" width="24.140625" style="94" customWidth="1"/>
    <col min="31" max="31" width="28.5703125" style="94" customWidth="1"/>
    <col min="32" max="32" width="22.7109375" style="98" customWidth="1"/>
    <col min="33" max="39" width="11.42578125" style="98"/>
    <col min="40" max="40" width="5" style="94" customWidth="1"/>
    <col min="41" max="16384" width="11.42578125" style="94"/>
  </cols>
  <sheetData>
    <row r="1" spans="1:39" ht="26.25" customHeight="1" x14ac:dyDescent="0.3"/>
    <row r="2" spans="1:39" ht="45.75" x14ac:dyDescent="0.3">
      <c r="C2" s="689" t="s">
        <v>0</v>
      </c>
      <c r="D2" s="689"/>
      <c r="E2" s="689"/>
      <c r="F2" s="689"/>
      <c r="G2" s="689"/>
      <c r="H2" s="100"/>
      <c r="I2" s="100"/>
      <c r="J2" s="100"/>
      <c r="K2" s="100"/>
      <c r="L2" s="100"/>
      <c r="M2" s="101"/>
      <c r="N2" s="100"/>
      <c r="O2" s="100"/>
      <c r="P2" s="100"/>
      <c r="Q2" s="100"/>
      <c r="R2" s="100"/>
      <c r="S2" s="100"/>
      <c r="T2" s="100"/>
      <c r="U2" s="100"/>
      <c r="V2" s="100"/>
      <c r="W2" s="100"/>
      <c r="X2" s="100"/>
      <c r="Y2" s="100"/>
      <c r="Z2" s="100"/>
      <c r="AA2" s="100"/>
      <c r="AB2" s="100"/>
      <c r="AC2" s="100"/>
    </row>
    <row r="3" spans="1:39" ht="24" customHeight="1" x14ac:dyDescent="0.3">
      <c r="C3" s="229"/>
      <c r="D3" s="105"/>
    </row>
    <row r="6" spans="1:39" s="108" customFormat="1" ht="29.25" customHeight="1" x14ac:dyDescent="0.35">
      <c r="B6" s="173" t="s">
        <v>2</v>
      </c>
      <c r="C6" s="174"/>
      <c r="D6" s="109" t="s">
        <v>4</v>
      </c>
      <c r="E6" s="109" t="s">
        <v>5</v>
      </c>
      <c r="F6" s="690" t="s">
        <v>6</v>
      </c>
      <c r="G6" s="109" t="s">
        <v>7</v>
      </c>
      <c r="H6" s="110" t="s">
        <v>8</v>
      </c>
      <c r="I6" s="110" t="s">
        <v>9</v>
      </c>
      <c r="J6" s="109" t="s">
        <v>10</v>
      </c>
      <c r="K6" s="109" t="s">
        <v>11</v>
      </c>
      <c r="L6" s="110" t="s">
        <v>12</v>
      </c>
      <c r="M6" s="110" t="s">
        <v>13</v>
      </c>
      <c r="N6" s="110" t="s">
        <v>14</v>
      </c>
      <c r="O6" s="109" t="s">
        <v>15</v>
      </c>
      <c r="P6" s="109" t="s">
        <v>16</v>
      </c>
      <c r="Q6" s="109"/>
      <c r="R6" s="109"/>
      <c r="S6" s="109"/>
      <c r="T6" s="109"/>
      <c r="U6" s="109"/>
      <c r="V6" s="109"/>
      <c r="W6" s="109"/>
      <c r="X6" s="109"/>
      <c r="Y6" s="109"/>
      <c r="Z6" s="109"/>
      <c r="AA6" s="109"/>
      <c r="AB6" s="109" t="s">
        <v>17</v>
      </c>
      <c r="AC6" s="109" t="s">
        <v>18</v>
      </c>
      <c r="AD6" s="109" t="s">
        <v>19</v>
      </c>
      <c r="AE6" s="110" t="s">
        <v>605</v>
      </c>
      <c r="AF6" s="109" t="s">
        <v>21</v>
      </c>
      <c r="AG6" s="111"/>
      <c r="AH6" s="111"/>
      <c r="AI6" s="111"/>
      <c r="AJ6" s="111"/>
      <c r="AK6" s="111"/>
      <c r="AL6" s="111"/>
      <c r="AM6" s="111"/>
    </row>
    <row r="7" spans="1:39" s="108" customFormat="1" ht="39.75" customHeight="1" thickBot="1" x14ac:dyDescent="0.4">
      <c r="A7" s="230"/>
      <c r="B7" s="177" t="s">
        <v>22</v>
      </c>
      <c r="C7" s="177" t="s">
        <v>23</v>
      </c>
      <c r="D7" s="231"/>
      <c r="E7" s="231"/>
      <c r="F7" s="691"/>
      <c r="G7" s="231"/>
      <c r="H7" s="178"/>
      <c r="I7" s="178"/>
      <c r="J7" s="231"/>
      <c r="K7" s="231"/>
      <c r="L7" s="178"/>
      <c r="M7" s="178"/>
      <c r="N7" s="178"/>
      <c r="O7" s="231"/>
      <c r="P7" s="177" t="s">
        <v>24</v>
      </c>
      <c r="Q7" s="177" t="s">
        <v>25</v>
      </c>
      <c r="R7" s="177" t="s">
        <v>26</v>
      </c>
      <c r="S7" s="177" t="s">
        <v>27</v>
      </c>
      <c r="T7" s="177" t="s">
        <v>28</v>
      </c>
      <c r="U7" s="177" t="s">
        <v>29</v>
      </c>
      <c r="V7" s="177" t="s">
        <v>30</v>
      </c>
      <c r="W7" s="177" t="s">
        <v>31</v>
      </c>
      <c r="X7" s="177" t="s">
        <v>32</v>
      </c>
      <c r="Y7" s="177" t="s">
        <v>33</v>
      </c>
      <c r="Z7" s="177" t="s">
        <v>34</v>
      </c>
      <c r="AA7" s="177" t="s">
        <v>35</v>
      </c>
      <c r="AB7" s="231"/>
      <c r="AC7" s="231"/>
      <c r="AD7" s="231"/>
      <c r="AE7" s="178"/>
      <c r="AF7" s="231"/>
      <c r="AG7" s="111"/>
      <c r="AH7" s="111"/>
      <c r="AI7" s="111"/>
      <c r="AJ7" s="111"/>
      <c r="AK7" s="111"/>
      <c r="AL7" s="111"/>
      <c r="AM7" s="111"/>
    </row>
    <row r="8" spans="1:39" ht="54.75" thickTop="1" x14ac:dyDescent="0.3">
      <c r="B8" s="692" t="s">
        <v>36</v>
      </c>
      <c r="C8" s="454" t="s">
        <v>37</v>
      </c>
      <c r="D8" s="693" t="s">
        <v>2128</v>
      </c>
      <c r="E8" s="239" t="s">
        <v>2129</v>
      </c>
      <c r="F8" s="239"/>
      <c r="G8" s="694" t="s">
        <v>2130</v>
      </c>
      <c r="H8" s="241">
        <v>3</v>
      </c>
      <c r="I8" s="239" t="s">
        <v>41</v>
      </c>
      <c r="J8" s="241" t="s">
        <v>2131</v>
      </c>
      <c r="K8" s="241" t="s">
        <v>43</v>
      </c>
      <c r="L8" s="239" t="s">
        <v>44</v>
      </c>
      <c r="M8" s="241" t="s">
        <v>214</v>
      </c>
      <c r="N8" s="241" t="s">
        <v>46</v>
      </c>
      <c r="O8" s="695">
        <v>1</v>
      </c>
      <c r="P8" s="696">
        <v>1</v>
      </c>
      <c r="Q8" s="696">
        <v>1</v>
      </c>
      <c r="R8" s="696">
        <v>1</v>
      </c>
      <c r="S8" s="696">
        <v>1</v>
      </c>
      <c r="T8" s="696">
        <v>1</v>
      </c>
      <c r="U8" s="696">
        <v>1</v>
      </c>
      <c r="V8" s="696">
        <v>1</v>
      </c>
      <c r="W8" s="696">
        <v>1</v>
      </c>
      <c r="X8" s="696">
        <v>1</v>
      </c>
      <c r="Y8" s="696">
        <v>1</v>
      </c>
      <c r="Z8" s="696">
        <v>1</v>
      </c>
      <c r="AA8" s="696">
        <v>1</v>
      </c>
      <c r="AB8" s="241" t="s">
        <v>2132</v>
      </c>
      <c r="AC8" s="241" t="s">
        <v>2133</v>
      </c>
      <c r="AD8" s="241" t="s">
        <v>2134</v>
      </c>
      <c r="AE8" s="241"/>
      <c r="AF8" s="697"/>
    </row>
    <row r="9" spans="1:39" ht="43.5" customHeight="1" x14ac:dyDescent="0.3">
      <c r="B9" s="698"/>
      <c r="C9" s="650" t="s">
        <v>51</v>
      </c>
      <c r="D9" s="650" t="s">
        <v>2135</v>
      </c>
      <c r="E9" s="239" t="s">
        <v>2136</v>
      </c>
      <c r="F9" s="239" t="s">
        <v>2136</v>
      </c>
      <c r="G9" s="694" t="s">
        <v>2137</v>
      </c>
      <c r="H9" s="241">
        <v>3</v>
      </c>
      <c r="I9" s="239" t="s">
        <v>41</v>
      </c>
      <c r="J9" s="241" t="s">
        <v>2138</v>
      </c>
      <c r="K9" s="241" t="s">
        <v>89</v>
      </c>
      <c r="L9" s="239" t="s">
        <v>44</v>
      </c>
      <c r="M9" s="241" t="s">
        <v>45</v>
      </c>
      <c r="N9" s="241" t="s">
        <v>696</v>
      </c>
      <c r="O9" s="699">
        <f>+SUM(P9:AA9)</f>
        <v>12775</v>
      </c>
      <c r="P9" s="700">
        <v>0</v>
      </c>
      <c r="Q9" s="700">
        <v>0</v>
      </c>
      <c r="R9" s="700">
        <v>0</v>
      </c>
      <c r="S9" s="700">
        <v>1022</v>
      </c>
      <c r="T9" s="700">
        <v>1090</v>
      </c>
      <c r="U9" s="700">
        <v>1295</v>
      </c>
      <c r="V9" s="700">
        <v>1405</v>
      </c>
      <c r="W9" s="700">
        <v>1593</v>
      </c>
      <c r="X9" s="700">
        <v>1686</v>
      </c>
      <c r="Y9" s="700">
        <v>1733</v>
      </c>
      <c r="Z9" s="700">
        <v>1780</v>
      </c>
      <c r="AA9" s="700">
        <v>1171</v>
      </c>
      <c r="AB9" s="241" t="s">
        <v>2139</v>
      </c>
      <c r="AC9" s="241" t="s">
        <v>2140</v>
      </c>
      <c r="AD9" s="241" t="s">
        <v>2141</v>
      </c>
      <c r="AE9" s="241" t="s">
        <v>440</v>
      </c>
      <c r="AF9" s="701">
        <v>2467141.3407223206</v>
      </c>
    </row>
    <row r="10" spans="1:39" ht="52.5" customHeight="1" x14ac:dyDescent="0.3">
      <c r="B10" s="698"/>
      <c r="C10" s="651"/>
      <c r="D10" s="652"/>
      <c r="E10" s="239" t="s">
        <v>2142</v>
      </c>
      <c r="F10" s="239" t="s">
        <v>2142</v>
      </c>
      <c r="G10" s="694" t="s">
        <v>2143</v>
      </c>
      <c r="H10" s="241">
        <v>3</v>
      </c>
      <c r="I10" s="239" t="s">
        <v>41</v>
      </c>
      <c r="J10" s="241" t="s">
        <v>2144</v>
      </c>
      <c r="K10" s="241" t="s">
        <v>43</v>
      </c>
      <c r="L10" s="239" t="s">
        <v>44</v>
      </c>
      <c r="M10" s="241" t="s">
        <v>214</v>
      </c>
      <c r="N10" s="241" t="s">
        <v>696</v>
      </c>
      <c r="O10" s="242">
        <v>1</v>
      </c>
      <c r="P10" s="303">
        <v>0.85</v>
      </c>
      <c r="Q10" s="303">
        <v>0.88</v>
      </c>
      <c r="R10" s="303">
        <v>0.9</v>
      </c>
      <c r="S10" s="303">
        <v>0.93</v>
      </c>
      <c r="T10" s="303">
        <v>0.94400000000000006</v>
      </c>
      <c r="U10" s="303">
        <v>0.95800000000000007</v>
      </c>
      <c r="V10" s="303">
        <v>0.97200000000000009</v>
      </c>
      <c r="W10" s="303">
        <v>0.9860000000000001</v>
      </c>
      <c r="X10" s="303">
        <v>1</v>
      </c>
      <c r="Y10" s="303">
        <v>1</v>
      </c>
      <c r="Z10" s="303">
        <v>1</v>
      </c>
      <c r="AA10" s="303">
        <v>1</v>
      </c>
      <c r="AB10" s="241" t="s">
        <v>2139</v>
      </c>
      <c r="AC10" s="241" t="s">
        <v>2140</v>
      </c>
      <c r="AD10" s="241" t="s">
        <v>2141</v>
      </c>
      <c r="AE10" s="241" t="s">
        <v>2145</v>
      </c>
      <c r="AF10" s="702"/>
    </row>
    <row r="11" spans="1:39" ht="43.5" customHeight="1" x14ac:dyDescent="0.3">
      <c r="B11" s="698"/>
      <c r="C11" s="651"/>
      <c r="D11" s="650" t="s">
        <v>2146</v>
      </c>
      <c r="E11" s="239" t="s">
        <v>2136</v>
      </c>
      <c r="F11" s="239" t="s">
        <v>2136</v>
      </c>
      <c r="G11" s="694" t="s">
        <v>2137</v>
      </c>
      <c r="H11" s="241">
        <v>3</v>
      </c>
      <c r="I11" s="239" t="s">
        <v>41</v>
      </c>
      <c r="J11" s="241" t="s">
        <v>2138</v>
      </c>
      <c r="K11" s="241" t="s">
        <v>89</v>
      </c>
      <c r="L11" s="239" t="s">
        <v>44</v>
      </c>
      <c r="M11" s="241" t="s">
        <v>45</v>
      </c>
      <c r="N11" s="241" t="s">
        <v>696</v>
      </c>
      <c r="O11" s="699">
        <f>+SUM(P11:AA11)</f>
        <v>2496</v>
      </c>
      <c r="P11" s="700">
        <v>0</v>
      </c>
      <c r="Q11" s="700">
        <v>0</v>
      </c>
      <c r="R11" s="700">
        <v>0</v>
      </c>
      <c r="S11" s="700">
        <v>200</v>
      </c>
      <c r="T11" s="700">
        <v>213</v>
      </c>
      <c r="U11" s="700">
        <v>253</v>
      </c>
      <c r="V11" s="700">
        <v>275</v>
      </c>
      <c r="W11" s="700">
        <v>311</v>
      </c>
      <c r="X11" s="700">
        <v>329</v>
      </c>
      <c r="Y11" s="700">
        <v>339</v>
      </c>
      <c r="Z11" s="700">
        <v>348</v>
      </c>
      <c r="AA11" s="700">
        <v>228</v>
      </c>
      <c r="AB11" s="241" t="s">
        <v>2139</v>
      </c>
      <c r="AC11" s="241" t="s">
        <v>2147</v>
      </c>
      <c r="AD11" s="241" t="s">
        <v>2148</v>
      </c>
      <c r="AE11" s="241" t="s">
        <v>440</v>
      </c>
      <c r="AF11" s="701">
        <v>497260.30053787731</v>
      </c>
    </row>
    <row r="12" spans="1:39" ht="53.25" customHeight="1" x14ac:dyDescent="0.3">
      <c r="B12" s="698"/>
      <c r="C12" s="651"/>
      <c r="D12" s="652"/>
      <c r="E12" s="239" t="s">
        <v>2142</v>
      </c>
      <c r="F12" s="239" t="s">
        <v>2142</v>
      </c>
      <c r="G12" s="694" t="s">
        <v>2143</v>
      </c>
      <c r="H12" s="241">
        <v>3</v>
      </c>
      <c r="I12" s="239" t="s">
        <v>41</v>
      </c>
      <c r="J12" s="241" t="s">
        <v>2144</v>
      </c>
      <c r="K12" s="241" t="s">
        <v>43</v>
      </c>
      <c r="L12" s="239" t="s">
        <v>44</v>
      </c>
      <c r="M12" s="241" t="s">
        <v>214</v>
      </c>
      <c r="N12" s="241" t="s">
        <v>696</v>
      </c>
      <c r="O12" s="242">
        <v>1</v>
      </c>
      <c r="P12" s="303">
        <v>0.85</v>
      </c>
      <c r="Q12" s="303">
        <v>0.88</v>
      </c>
      <c r="R12" s="303">
        <v>0.9</v>
      </c>
      <c r="S12" s="303">
        <v>0.93</v>
      </c>
      <c r="T12" s="303">
        <v>0.94400000000000006</v>
      </c>
      <c r="U12" s="303">
        <v>0.95800000000000007</v>
      </c>
      <c r="V12" s="303">
        <v>0.97200000000000009</v>
      </c>
      <c r="W12" s="303">
        <v>0.9860000000000001</v>
      </c>
      <c r="X12" s="303">
        <v>1</v>
      </c>
      <c r="Y12" s="303">
        <v>1</v>
      </c>
      <c r="Z12" s="303">
        <v>1</v>
      </c>
      <c r="AA12" s="303">
        <v>1</v>
      </c>
      <c r="AB12" s="241" t="s">
        <v>2139</v>
      </c>
      <c r="AC12" s="241" t="s">
        <v>2147</v>
      </c>
      <c r="AD12" s="241" t="s">
        <v>2148</v>
      </c>
      <c r="AE12" s="241" t="s">
        <v>2145</v>
      </c>
      <c r="AF12" s="703"/>
    </row>
    <row r="13" spans="1:39" ht="43.5" customHeight="1" x14ac:dyDescent="0.3">
      <c r="B13" s="698"/>
      <c r="C13" s="651"/>
      <c r="D13" s="650" t="s">
        <v>2149</v>
      </c>
      <c r="E13" s="239" t="s">
        <v>2136</v>
      </c>
      <c r="F13" s="239" t="s">
        <v>2136</v>
      </c>
      <c r="G13" s="694" t="s">
        <v>2137</v>
      </c>
      <c r="H13" s="241">
        <v>3</v>
      </c>
      <c r="I13" s="239" t="s">
        <v>41</v>
      </c>
      <c r="J13" s="241" t="s">
        <v>2138</v>
      </c>
      <c r="K13" s="241" t="s">
        <v>89</v>
      </c>
      <c r="L13" s="239" t="s">
        <v>44</v>
      </c>
      <c r="M13" s="241" t="s">
        <v>45</v>
      </c>
      <c r="N13" s="241" t="s">
        <v>696</v>
      </c>
      <c r="O13" s="699">
        <f>+SUM(P13:AA13)</f>
        <v>8046</v>
      </c>
      <c r="P13" s="700">
        <v>0</v>
      </c>
      <c r="Q13" s="700">
        <v>0</v>
      </c>
      <c r="R13" s="700">
        <v>0</v>
      </c>
      <c r="S13" s="700">
        <v>644</v>
      </c>
      <c r="T13" s="700">
        <v>687</v>
      </c>
      <c r="U13" s="700">
        <v>815</v>
      </c>
      <c r="V13" s="700">
        <v>885</v>
      </c>
      <c r="W13" s="700">
        <v>1003</v>
      </c>
      <c r="X13" s="700">
        <v>1062</v>
      </c>
      <c r="Y13" s="700">
        <v>1092</v>
      </c>
      <c r="Z13" s="700">
        <v>1121</v>
      </c>
      <c r="AA13" s="700">
        <v>737</v>
      </c>
      <c r="AB13" s="241" t="s">
        <v>2139</v>
      </c>
      <c r="AC13" s="241" t="s">
        <v>2150</v>
      </c>
      <c r="AD13" s="241" t="s">
        <v>2151</v>
      </c>
      <c r="AE13" s="241" t="s">
        <v>440</v>
      </c>
      <c r="AF13" s="701">
        <v>1534375.7734642441</v>
      </c>
    </row>
    <row r="14" spans="1:39" ht="69" customHeight="1" x14ac:dyDescent="0.3">
      <c r="B14" s="698"/>
      <c r="C14" s="651"/>
      <c r="D14" s="652"/>
      <c r="E14" s="239" t="s">
        <v>2142</v>
      </c>
      <c r="F14" s="239" t="s">
        <v>2142</v>
      </c>
      <c r="G14" s="694" t="s">
        <v>2143</v>
      </c>
      <c r="H14" s="241">
        <v>3</v>
      </c>
      <c r="I14" s="239" t="s">
        <v>41</v>
      </c>
      <c r="J14" s="241" t="s">
        <v>2144</v>
      </c>
      <c r="K14" s="241" t="s">
        <v>43</v>
      </c>
      <c r="L14" s="239" t="s">
        <v>44</v>
      </c>
      <c r="M14" s="241" t="s">
        <v>214</v>
      </c>
      <c r="N14" s="241" t="s">
        <v>696</v>
      </c>
      <c r="O14" s="242">
        <v>1</v>
      </c>
      <c r="P14" s="303">
        <v>0.85</v>
      </c>
      <c r="Q14" s="303">
        <v>0.88</v>
      </c>
      <c r="R14" s="303">
        <v>0.9</v>
      </c>
      <c r="S14" s="303">
        <v>0.93</v>
      </c>
      <c r="T14" s="303">
        <v>0.94400000000000006</v>
      </c>
      <c r="U14" s="303">
        <v>0.95800000000000007</v>
      </c>
      <c r="V14" s="303">
        <v>0.97200000000000009</v>
      </c>
      <c r="W14" s="303">
        <v>0.9860000000000001</v>
      </c>
      <c r="X14" s="303">
        <v>1</v>
      </c>
      <c r="Y14" s="303">
        <v>1</v>
      </c>
      <c r="Z14" s="303">
        <v>1</v>
      </c>
      <c r="AA14" s="303">
        <v>1</v>
      </c>
      <c r="AB14" s="241" t="s">
        <v>2139</v>
      </c>
      <c r="AC14" s="241" t="s">
        <v>2150</v>
      </c>
      <c r="AD14" s="241" t="s">
        <v>2151</v>
      </c>
      <c r="AE14" s="241" t="s">
        <v>2145</v>
      </c>
      <c r="AF14" s="703"/>
    </row>
    <row r="15" spans="1:39" ht="43.5" customHeight="1" x14ac:dyDescent="0.3">
      <c r="B15" s="698"/>
      <c r="C15" s="651"/>
      <c r="D15" s="650" t="s">
        <v>2152</v>
      </c>
      <c r="E15" s="239" t="s">
        <v>2136</v>
      </c>
      <c r="F15" s="239" t="s">
        <v>2136</v>
      </c>
      <c r="G15" s="694" t="s">
        <v>2137</v>
      </c>
      <c r="H15" s="241">
        <v>3</v>
      </c>
      <c r="I15" s="239" t="s">
        <v>41</v>
      </c>
      <c r="J15" s="241" t="s">
        <v>2138</v>
      </c>
      <c r="K15" s="241" t="s">
        <v>89</v>
      </c>
      <c r="L15" s="239" t="s">
        <v>44</v>
      </c>
      <c r="M15" s="241" t="s">
        <v>45</v>
      </c>
      <c r="N15" s="241" t="s">
        <v>696</v>
      </c>
      <c r="O15" s="699">
        <f>+SUM(P15:AA15)</f>
        <v>14494</v>
      </c>
      <c r="P15" s="700">
        <v>0</v>
      </c>
      <c r="Q15" s="700">
        <v>0</v>
      </c>
      <c r="R15" s="700">
        <v>0</v>
      </c>
      <c r="S15" s="700">
        <v>1160</v>
      </c>
      <c r="T15" s="700">
        <v>1237</v>
      </c>
      <c r="U15" s="700">
        <v>1469</v>
      </c>
      <c r="V15" s="700">
        <v>1594</v>
      </c>
      <c r="W15" s="700">
        <v>1807</v>
      </c>
      <c r="X15" s="700">
        <v>1913</v>
      </c>
      <c r="Y15" s="700">
        <v>1966</v>
      </c>
      <c r="Z15" s="700">
        <v>2020</v>
      </c>
      <c r="AA15" s="700">
        <v>1328</v>
      </c>
      <c r="AB15" s="241" t="s">
        <v>2139</v>
      </c>
      <c r="AC15" s="241" t="s">
        <v>2153</v>
      </c>
      <c r="AD15" s="241" t="s">
        <v>2154</v>
      </c>
      <c r="AE15" s="241" t="s">
        <v>440</v>
      </c>
      <c r="AF15" s="701">
        <v>2637988.7818196812</v>
      </c>
    </row>
    <row r="16" spans="1:39" ht="50.25" customHeight="1" x14ac:dyDescent="0.3">
      <c r="B16" s="698"/>
      <c r="C16" s="651"/>
      <c r="D16" s="652"/>
      <c r="E16" s="239" t="s">
        <v>2142</v>
      </c>
      <c r="F16" s="239" t="s">
        <v>2142</v>
      </c>
      <c r="G16" s="694" t="s">
        <v>2143</v>
      </c>
      <c r="H16" s="241">
        <v>3</v>
      </c>
      <c r="I16" s="239" t="s">
        <v>41</v>
      </c>
      <c r="J16" s="241" t="s">
        <v>2144</v>
      </c>
      <c r="K16" s="241" t="s">
        <v>43</v>
      </c>
      <c r="L16" s="239" t="s">
        <v>44</v>
      </c>
      <c r="M16" s="241" t="s">
        <v>214</v>
      </c>
      <c r="N16" s="241" t="s">
        <v>696</v>
      </c>
      <c r="O16" s="242">
        <v>1</v>
      </c>
      <c r="P16" s="303">
        <v>0.85</v>
      </c>
      <c r="Q16" s="303">
        <v>0.88</v>
      </c>
      <c r="R16" s="303">
        <v>0.9</v>
      </c>
      <c r="S16" s="303">
        <v>0.93</v>
      </c>
      <c r="T16" s="303">
        <v>0.94400000000000006</v>
      </c>
      <c r="U16" s="303">
        <v>0.95800000000000007</v>
      </c>
      <c r="V16" s="303">
        <v>0.97200000000000009</v>
      </c>
      <c r="W16" s="303">
        <v>0.9860000000000001</v>
      </c>
      <c r="X16" s="303">
        <v>1</v>
      </c>
      <c r="Y16" s="303">
        <v>1</v>
      </c>
      <c r="Z16" s="303">
        <v>1</v>
      </c>
      <c r="AA16" s="303">
        <v>1</v>
      </c>
      <c r="AB16" s="241" t="s">
        <v>2139</v>
      </c>
      <c r="AC16" s="241" t="s">
        <v>2153</v>
      </c>
      <c r="AD16" s="241" t="s">
        <v>2154</v>
      </c>
      <c r="AE16" s="241" t="s">
        <v>2145</v>
      </c>
      <c r="AF16" s="703"/>
    </row>
    <row r="17" spans="2:32" ht="43.5" customHeight="1" x14ac:dyDescent="0.3">
      <c r="B17" s="698"/>
      <c r="C17" s="651"/>
      <c r="D17" s="650" t="s">
        <v>2155</v>
      </c>
      <c r="E17" s="239" t="s">
        <v>2136</v>
      </c>
      <c r="F17" s="239" t="s">
        <v>2136</v>
      </c>
      <c r="G17" s="694" t="s">
        <v>2137</v>
      </c>
      <c r="H17" s="241">
        <v>3</v>
      </c>
      <c r="I17" s="239" t="s">
        <v>41</v>
      </c>
      <c r="J17" s="241" t="s">
        <v>2138</v>
      </c>
      <c r="K17" s="241" t="s">
        <v>89</v>
      </c>
      <c r="L17" s="239" t="s">
        <v>44</v>
      </c>
      <c r="M17" s="241" t="s">
        <v>45</v>
      </c>
      <c r="N17" s="241" t="s">
        <v>696</v>
      </c>
      <c r="O17" s="699">
        <f>+SUM(P17:AA17)</f>
        <v>4894</v>
      </c>
      <c r="P17" s="700">
        <v>0</v>
      </c>
      <c r="Q17" s="700">
        <v>0</v>
      </c>
      <c r="R17" s="700">
        <v>0</v>
      </c>
      <c r="S17" s="700">
        <v>392</v>
      </c>
      <c r="T17" s="700">
        <v>418</v>
      </c>
      <c r="U17" s="700">
        <v>496</v>
      </c>
      <c r="V17" s="700">
        <v>538</v>
      </c>
      <c r="W17" s="700">
        <v>610</v>
      </c>
      <c r="X17" s="700">
        <v>646</v>
      </c>
      <c r="Y17" s="700">
        <v>664</v>
      </c>
      <c r="Z17" s="700">
        <v>682</v>
      </c>
      <c r="AA17" s="700">
        <v>448</v>
      </c>
      <c r="AB17" s="241" t="s">
        <v>2139</v>
      </c>
      <c r="AC17" s="241" t="s">
        <v>2156</v>
      </c>
      <c r="AD17" s="241" t="s">
        <v>2157</v>
      </c>
      <c r="AE17" s="241" t="s">
        <v>440</v>
      </c>
      <c r="AF17" s="701">
        <v>1074289.140013977</v>
      </c>
    </row>
    <row r="18" spans="2:32" ht="63.75" customHeight="1" x14ac:dyDescent="0.3">
      <c r="B18" s="698"/>
      <c r="C18" s="651"/>
      <c r="D18" s="652"/>
      <c r="E18" s="239" t="s">
        <v>2142</v>
      </c>
      <c r="F18" s="239" t="s">
        <v>2142</v>
      </c>
      <c r="G18" s="694" t="s">
        <v>2143</v>
      </c>
      <c r="H18" s="241">
        <v>3</v>
      </c>
      <c r="I18" s="239" t="s">
        <v>41</v>
      </c>
      <c r="J18" s="241" t="s">
        <v>2144</v>
      </c>
      <c r="K18" s="241" t="s">
        <v>43</v>
      </c>
      <c r="L18" s="239" t="s">
        <v>44</v>
      </c>
      <c r="M18" s="241" t="s">
        <v>214</v>
      </c>
      <c r="N18" s="241" t="s">
        <v>696</v>
      </c>
      <c r="O18" s="242">
        <v>1</v>
      </c>
      <c r="P18" s="303">
        <v>0.85</v>
      </c>
      <c r="Q18" s="303">
        <v>0.88</v>
      </c>
      <c r="R18" s="303">
        <v>0.9</v>
      </c>
      <c r="S18" s="303">
        <v>0.93</v>
      </c>
      <c r="T18" s="303">
        <v>0.94400000000000006</v>
      </c>
      <c r="U18" s="303">
        <v>0.95800000000000007</v>
      </c>
      <c r="V18" s="303">
        <v>0.97200000000000009</v>
      </c>
      <c r="W18" s="303">
        <v>0.9860000000000001</v>
      </c>
      <c r="X18" s="303">
        <v>1</v>
      </c>
      <c r="Y18" s="303">
        <v>1</v>
      </c>
      <c r="Z18" s="303">
        <v>1</v>
      </c>
      <c r="AA18" s="303">
        <v>1</v>
      </c>
      <c r="AB18" s="241" t="s">
        <v>2139</v>
      </c>
      <c r="AC18" s="241" t="s">
        <v>2156</v>
      </c>
      <c r="AD18" s="241" t="s">
        <v>2157</v>
      </c>
      <c r="AE18" s="241" t="s">
        <v>2145</v>
      </c>
      <c r="AF18" s="703"/>
    </row>
    <row r="19" spans="2:32" ht="106.5" customHeight="1" x14ac:dyDescent="0.3">
      <c r="B19" s="698"/>
      <c r="C19" s="651"/>
      <c r="D19" s="650" t="s">
        <v>2158</v>
      </c>
      <c r="E19" s="239" t="s">
        <v>2159</v>
      </c>
      <c r="F19" s="239"/>
      <c r="G19" s="694" t="s">
        <v>2160</v>
      </c>
      <c r="H19" s="241">
        <v>3</v>
      </c>
      <c r="I19" s="239" t="s">
        <v>41</v>
      </c>
      <c r="J19" s="241" t="s">
        <v>2161</v>
      </c>
      <c r="K19" s="241" t="s">
        <v>43</v>
      </c>
      <c r="L19" s="239" t="s">
        <v>44</v>
      </c>
      <c r="M19" s="241" t="s">
        <v>214</v>
      </c>
      <c r="N19" s="241" t="s">
        <v>46</v>
      </c>
      <c r="O19" s="695">
        <v>1</v>
      </c>
      <c r="P19" s="696">
        <v>1</v>
      </c>
      <c r="Q19" s="696">
        <v>1</v>
      </c>
      <c r="R19" s="696">
        <v>1</v>
      </c>
      <c r="S19" s="696">
        <v>1</v>
      </c>
      <c r="T19" s="696">
        <v>1</v>
      </c>
      <c r="U19" s="696">
        <v>1</v>
      </c>
      <c r="V19" s="696">
        <v>1</v>
      </c>
      <c r="W19" s="696">
        <v>1</v>
      </c>
      <c r="X19" s="696">
        <v>1</v>
      </c>
      <c r="Y19" s="696">
        <v>1</v>
      </c>
      <c r="Z19" s="696">
        <v>1</v>
      </c>
      <c r="AA19" s="696">
        <v>1</v>
      </c>
      <c r="AB19" s="241" t="s">
        <v>2162</v>
      </c>
      <c r="AC19" s="241" t="s">
        <v>2163</v>
      </c>
      <c r="AD19" s="241" t="s">
        <v>2164</v>
      </c>
      <c r="AE19" s="241"/>
      <c r="AF19" s="704"/>
    </row>
    <row r="20" spans="2:32" ht="82.5" customHeight="1" x14ac:dyDescent="0.3">
      <c r="B20" s="698"/>
      <c r="C20" s="651"/>
      <c r="D20" s="651"/>
      <c r="E20" s="239" t="s">
        <v>2165</v>
      </c>
      <c r="F20" s="239"/>
      <c r="G20" s="694" t="s">
        <v>2166</v>
      </c>
      <c r="H20" s="241">
        <v>2</v>
      </c>
      <c r="I20" s="239" t="s">
        <v>41</v>
      </c>
      <c r="J20" s="241" t="s">
        <v>2167</v>
      </c>
      <c r="K20" s="241" t="s">
        <v>89</v>
      </c>
      <c r="L20" s="239" t="s">
        <v>44</v>
      </c>
      <c r="M20" s="241" t="s">
        <v>45</v>
      </c>
      <c r="N20" s="241" t="s">
        <v>46</v>
      </c>
      <c r="O20" s="247">
        <v>1</v>
      </c>
      <c r="P20" s="705"/>
      <c r="Q20" s="705"/>
      <c r="R20" s="705"/>
      <c r="S20" s="705"/>
      <c r="T20" s="705"/>
      <c r="U20" s="705"/>
      <c r="V20" s="705"/>
      <c r="W20" s="705">
        <v>1</v>
      </c>
      <c r="X20" s="705"/>
      <c r="Y20" s="705"/>
      <c r="Z20" s="705"/>
      <c r="AA20" s="705"/>
      <c r="AB20" s="241" t="s">
        <v>2168</v>
      </c>
      <c r="AC20" s="241" t="s">
        <v>2163</v>
      </c>
      <c r="AD20" s="241" t="s">
        <v>2164</v>
      </c>
      <c r="AE20" s="241"/>
      <c r="AF20" s="704"/>
    </row>
    <row r="21" spans="2:32" ht="54" customHeight="1" x14ac:dyDescent="0.3">
      <c r="B21" s="698"/>
      <c r="C21" s="651"/>
      <c r="D21" s="652"/>
      <c r="E21" s="239" t="s">
        <v>2169</v>
      </c>
      <c r="F21" s="239"/>
      <c r="G21" s="694" t="s">
        <v>2170</v>
      </c>
      <c r="H21" s="241">
        <v>3</v>
      </c>
      <c r="I21" s="239" t="s">
        <v>41</v>
      </c>
      <c r="J21" s="241" t="s">
        <v>2171</v>
      </c>
      <c r="K21" s="241" t="s">
        <v>43</v>
      </c>
      <c r="L21" s="239" t="s">
        <v>44</v>
      </c>
      <c r="M21" s="241" t="s">
        <v>45</v>
      </c>
      <c r="N21" s="241" t="s">
        <v>46</v>
      </c>
      <c r="O21" s="695">
        <v>1</v>
      </c>
      <c r="P21" s="696">
        <v>0.5</v>
      </c>
      <c r="Q21" s="696">
        <v>0.5</v>
      </c>
      <c r="R21" s="705"/>
      <c r="S21" s="705"/>
      <c r="T21" s="705"/>
      <c r="U21" s="705"/>
      <c r="V21" s="705"/>
      <c r="W21" s="705"/>
      <c r="X21" s="705"/>
      <c r="Y21" s="705"/>
      <c r="Z21" s="705"/>
      <c r="AA21" s="705"/>
      <c r="AB21" s="241" t="s">
        <v>2172</v>
      </c>
      <c r="AC21" s="241" t="s">
        <v>2163</v>
      </c>
      <c r="AD21" s="241" t="s">
        <v>2164</v>
      </c>
      <c r="AE21" s="241"/>
      <c r="AF21" s="704"/>
    </row>
    <row r="22" spans="2:32" ht="127.5" customHeight="1" x14ac:dyDescent="0.3">
      <c r="B22" s="698"/>
      <c r="C22" s="651"/>
      <c r="D22" s="650" t="s">
        <v>2173</v>
      </c>
      <c r="E22" s="239" t="s">
        <v>2174</v>
      </c>
      <c r="F22" s="239"/>
      <c r="G22" s="694" t="s">
        <v>2175</v>
      </c>
      <c r="H22" s="241">
        <v>3</v>
      </c>
      <c r="I22" s="239" t="s">
        <v>41</v>
      </c>
      <c r="J22" s="241" t="s">
        <v>2161</v>
      </c>
      <c r="K22" s="241" t="s">
        <v>43</v>
      </c>
      <c r="L22" s="239" t="s">
        <v>44</v>
      </c>
      <c r="M22" s="241" t="s">
        <v>214</v>
      </c>
      <c r="N22" s="241" t="s">
        <v>46</v>
      </c>
      <c r="O22" s="695">
        <v>1</v>
      </c>
      <c r="P22" s="706"/>
      <c r="Q22" s="706"/>
      <c r="R22" s="707">
        <v>1</v>
      </c>
      <c r="S22" s="707"/>
      <c r="T22" s="707"/>
      <c r="U22" s="707">
        <v>1</v>
      </c>
      <c r="V22" s="707"/>
      <c r="W22" s="707"/>
      <c r="X22" s="707">
        <v>1</v>
      </c>
      <c r="Y22" s="707"/>
      <c r="Z22" s="707"/>
      <c r="AA22" s="707">
        <v>1</v>
      </c>
      <c r="AB22" s="241" t="s">
        <v>2176</v>
      </c>
      <c r="AC22" s="241" t="s">
        <v>2133</v>
      </c>
      <c r="AD22" s="241" t="s">
        <v>2134</v>
      </c>
      <c r="AE22" s="241"/>
      <c r="AF22" s="704"/>
    </row>
    <row r="23" spans="2:32" ht="70.5" customHeight="1" x14ac:dyDescent="0.3">
      <c r="B23" s="698"/>
      <c r="C23" s="651"/>
      <c r="D23" s="651"/>
      <c r="E23" s="239" t="s">
        <v>2177</v>
      </c>
      <c r="F23" s="239"/>
      <c r="G23" s="694" t="s">
        <v>2178</v>
      </c>
      <c r="H23" s="241">
        <v>3</v>
      </c>
      <c r="I23" s="239" t="s">
        <v>41</v>
      </c>
      <c r="J23" s="241" t="s">
        <v>2179</v>
      </c>
      <c r="K23" s="241" t="s">
        <v>89</v>
      </c>
      <c r="L23" s="239" t="s">
        <v>44</v>
      </c>
      <c r="M23" s="241" t="s">
        <v>45</v>
      </c>
      <c r="N23" s="241" t="s">
        <v>46</v>
      </c>
      <c r="O23" s="247">
        <v>12</v>
      </c>
      <c r="P23" s="708"/>
      <c r="Q23" s="708"/>
      <c r="R23" s="709">
        <v>3</v>
      </c>
      <c r="S23" s="710"/>
      <c r="T23" s="710"/>
      <c r="U23" s="710">
        <v>3</v>
      </c>
      <c r="V23" s="710"/>
      <c r="W23" s="710"/>
      <c r="X23" s="710">
        <v>3</v>
      </c>
      <c r="Y23" s="710"/>
      <c r="Z23" s="710"/>
      <c r="AA23" s="710">
        <v>3</v>
      </c>
      <c r="AB23" s="241" t="s">
        <v>2180</v>
      </c>
      <c r="AC23" s="241" t="s">
        <v>2133</v>
      </c>
      <c r="AD23" s="241" t="s">
        <v>2134</v>
      </c>
      <c r="AE23" s="241"/>
      <c r="AF23" s="704"/>
    </row>
    <row r="24" spans="2:32" ht="53.25" customHeight="1" x14ac:dyDescent="0.3">
      <c r="B24" s="698"/>
      <c r="C24" s="652"/>
      <c r="D24" s="652"/>
      <c r="E24" s="239" t="s">
        <v>2181</v>
      </c>
      <c r="F24" s="239"/>
      <c r="G24" s="694" t="s">
        <v>2182</v>
      </c>
      <c r="H24" s="241">
        <v>3</v>
      </c>
      <c r="I24" s="239" t="s">
        <v>41</v>
      </c>
      <c r="J24" s="241" t="s">
        <v>2183</v>
      </c>
      <c r="K24" s="241" t="s">
        <v>43</v>
      </c>
      <c r="L24" s="239" t="s">
        <v>44</v>
      </c>
      <c r="M24" s="241" t="s">
        <v>45</v>
      </c>
      <c r="N24" s="241" t="s">
        <v>46</v>
      </c>
      <c r="O24" s="695">
        <v>1</v>
      </c>
      <c r="P24" s="707">
        <v>1</v>
      </c>
      <c r="Q24" s="707">
        <v>1</v>
      </c>
      <c r="R24" s="707">
        <v>1</v>
      </c>
      <c r="S24" s="707">
        <v>1</v>
      </c>
      <c r="T24" s="707">
        <v>1</v>
      </c>
      <c r="U24" s="707">
        <v>1</v>
      </c>
      <c r="V24" s="707">
        <v>1</v>
      </c>
      <c r="W24" s="707">
        <v>1</v>
      </c>
      <c r="X24" s="707">
        <v>1</v>
      </c>
      <c r="Y24" s="707">
        <v>1</v>
      </c>
      <c r="Z24" s="707">
        <v>1</v>
      </c>
      <c r="AA24" s="707">
        <v>1</v>
      </c>
      <c r="AB24" s="241" t="s">
        <v>2180</v>
      </c>
      <c r="AC24" s="241" t="s">
        <v>2133</v>
      </c>
      <c r="AD24" s="241" t="s">
        <v>2134</v>
      </c>
      <c r="AE24" s="241"/>
      <c r="AF24" s="704"/>
    </row>
    <row r="25" spans="2:32" ht="105" customHeight="1" x14ac:dyDescent="0.3">
      <c r="B25" s="698"/>
      <c r="C25" s="650" t="s">
        <v>1629</v>
      </c>
      <c r="D25" s="693" t="s">
        <v>2184</v>
      </c>
      <c r="E25" s="239" t="s">
        <v>2185</v>
      </c>
      <c r="F25" s="239" t="s">
        <v>2185</v>
      </c>
      <c r="G25" s="694" t="s">
        <v>2186</v>
      </c>
      <c r="H25" s="241">
        <v>3</v>
      </c>
      <c r="I25" s="239" t="s">
        <v>41</v>
      </c>
      <c r="J25" s="241" t="s">
        <v>2187</v>
      </c>
      <c r="K25" s="241" t="s">
        <v>43</v>
      </c>
      <c r="L25" s="239" t="s">
        <v>44</v>
      </c>
      <c r="M25" s="241" t="s">
        <v>214</v>
      </c>
      <c r="N25" s="241" t="s">
        <v>696</v>
      </c>
      <c r="O25" s="711">
        <v>0.94959472428759484</v>
      </c>
      <c r="P25" s="712">
        <v>0.92959472428759482</v>
      </c>
      <c r="Q25" s="712">
        <v>0.93134472428759485</v>
      </c>
      <c r="R25" s="712">
        <v>0.93309472428759488</v>
      </c>
      <c r="S25" s="712">
        <v>0.9346113909542616</v>
      </c>
      <c r="T25" s="712">
        <v>0.93612805762092832</v>
      </c>
      <c r="U25" s="712">
        <v>0.93764472428759504</v>
      </c>
      <c r="V25" s="712">
        <v>0.93963639095426166</v>
      </c>
      <c r="W25" s="712">
        <v>0.94162805762092827</v>
      </c>
      <c r="X25" s="712">
        <v>0.94361972428759489</v>
      </c>
      <c r="Y25" s="712">
        <v>0.9456113909542615</v>
      </c>
      <c r="Z25" s="712">
        <v>0.94760305762092811</v>
      </c>
      <c r="AA25" s="712">
        <v>0.94959472428759473</v>
      </c>
      <c r="AB25" s="241" t="s">
        <v>2139</v>
      </c>
      <c r="AC25" s="241" t="s">
        <v>2140</v>
      </c>
      <c r="AD25" s="241" t="s">
        <v>2141</v>
      </c>
      <c r="AE25" s="241" t="s">
        <v>440</v>
      </c>
      <c r="AF25" s="713">
        <v>439809.01145000005</v>
      </c>
    </row>
    <row r="26" spans="2:32" ht="146.25" customHeight="1" x14ac:dyDescent="0.3">
      <c r="B26" s="698"/>
      <c r="C26" s="651"/>
      <c r="D26" s="693" t="s">
        <v>2188</v>
      </c>
      <c r="E26" s="239" t="s">
        <v>2185</v>
      </c>
      <c r="F26" s="239" t="s">
        <v>2185</v>
      </c>
      <c r="G26" s="694" t="s">
        <v>2186</v>
      </c>
      <c r="H26" s="241">
        <v>3</v>
      </c>
      <c r="I26" s="239" t="s">
        <v>41</v>
      </c>
      <c r="J26" s="241" t="s">
        <v>2187</v>
      </c>
      <c r="K26" s="241" t="s">
        <v>43</v>
      </c>
      <c r="L26" s="241" t="s">
        <v>44</v>
      </c>
      <c r="M26" s="241" t="s">
        <v>214</v>
      </c>
      <c r="N26" s="241" t="s">
        <v>696</v>
      </c>
      <c r="O26" s="711">
        <v>0.95002739777521283</v>
      </c>
      <c r="P26" s="712">
        <v>0.92502739777521281</v>
      </c>
      <c r="Q26" s="712">
        <v>0.92721489777521282</v>
      </c>
      <c r="R26" s="712">
        <v>0.92940239777521283</v>
      </c>
      <c r="S26" s="712">
        <v>0.93129823110854615</v>
      </c>
      <c r="T26" s="712">
        <v>0.93319406444187947</v>
      </c>
      <c r="U26" s="712">
        <v>0.93508989777521279</v>
      </c>
      <c r="V26" s="712">
        <v>0.93757948110854616</v>
      </c>
      <c r="W26" s="712">
        <v>0.94006906444187954</v>
      </c>
      <c r="X26" s="712">
        <v>0.94255864777521292</v>
      </c>
      <c r="Y26" s="712">
        <v>0.9450482311085463</v>
      </c>
      <c r="Z26" s="712">
        <v>0.94753781444187968</v>
      </c>
      <c r="AA26" s="712">
        <v>0.95002739777521306</v>
      </c>
      <c r="AB26" s="241" t="s">
        <v>2139</v>
      </c>
      <c r="AC26" s="241" t="s">
        <v>2147</v>
      </c>
      <c r="AD26" s="241" t="s">
        <v>2148</v>
      </c>
      <c r="AE26" s="241" t="s">
        <v>440</v>
      </c>
      <c r="AF26" s="713">
        <v>240263.46470033328</v>
      </c>
    </row>
    <row r="27" spans="2:32" ht="143.25" customHeight="1" x14ac:dyDescent="0.3">
      <c r="B27" s="698"/>
      <c r="C27" s="651"/>
      <c r="D27" s="693" t="s">
        <v>2189</v>
      </c>
      <c r="E27" s="239" t="s">
        <v>2185</v>
      </c>
      <c r="F27" s="239" t="s">
        <v>2185</v>
      </c>
      <c r="G27" s="694" t="s">
        <v>2186</v>
      </c>
      <c r="H27" s="241">
        <v>3</v>
      </c>
      <c r="I27" s="239" t="s">
        <v>41</v>
      </c>
      <c r="J27" s="241" t="s">
        <v>2187</v>
      </c>
      <c r="K27" s="241" t="s">
        <v>43</v>
      </c>
      <c r="L27" s="241" t="s">
        <v>44</v>
      </c>
      <c r="M27" s="241" t="s">
        <v>214</v>
      </c>
      <c r="N27" s="241" t="s">
        <v>696</v>
      </c>
      <c r="O27" s="711">
        <v>0.89996723494849551</v>
      </c>
      <c r="P27" s="712">
        <v>0.85996723494849547</v>
      </c>
      <c r="Q27" s="712">
        <v>0.86346723494849542</v>
      </c>
      <c r="R27" s="712">
        <v>0.86696723494849537</v>
      </c>
      <c r="S27" s="712">
        <v>0.8700005682818287</v>
      </c>
      <c r="T27" s="712">
        <v>0.87303390161516203</v>
      </c>
      <c r="U27" s="712">
        <v>0.87606723494849537</v>
      </c>
      <c r="V27" s="712">
        <v>0.8800505682818287</v>
      </c>
      <c r="W27" s="712">
        <v>0.88403390161516204</v>
      </c>
      <c r="X27" s="712">
        <v>0.88801723494849538</v>
      </c>
      <c r="Y27" s="712">
        <v>0.89200056828182872</v>
      </c>
      <c r="Z27" s="712">
        <v>0.89598390161516206</v>
      </c>
      <c r="AA27" s="712">
        <v>0.8999672349484954</v>
      </c>
      <c r="AB27" s="241" t="s">
        <v>2139</v>
      </c>
      <c r="AC27" s="241" t="s">
        <v>2150</v>
      </c>
      <c r="AD27" s="241" t="s">
        <v>2151</v>
      </c>
      <c r="AE27" s="241" t="s">
        <v>440</v>
      </c>
      <c r="AF27" s="713">
        <v>450414.08716566674</v>
      </c>
    </row>
    <row r="28" spans="2:32" ht="67.5" customHeight="1" x14ac:dyDescent="0.3">
      <c r="B28" s="698"/>
      <c r="C28" s="651"/>
      <c r="D28" s="693" t="s">
        <v>2190</v>
      </c>
      <c r="E28" s="239" t="s">
        <v>2185</v>
      </c>
      <c r="F28" s="239" t="s">
        <v>2185</v>
      </c>
      <c r="G28" s="694" t="s">
        <v>2186</v>
      </c>
      <c r="H28" s="241">
        <v>3</v>
      </c>
      <c r="I28" s="239" t="s">
        <v>41</v>
      </c>
      <c r="J28" s="241" t="s">
        <v>2187</v>
      </c>
      <c r="K28" s="241" t="s">
        <v>43</v>
      </c>
      <c r="L28" s="241" t="s">
        <v>44</v>
      </c>
      <c r="M28" s="241" t="s">
        <v>214</v>
      </c>
      <c r="N28" s="241" t="s">
        <v>696</v>
      </c>
      <c r="O28" s="711">
        <v>0.89984687690511145</v>
      </c>
      <c r="P28" s="712">
        <v>0.85734687690511147</v>
      </c>
      <c r="Q28" s="712">
        <v>0.86106562690511146</v>
      </c>
      <c r="R28" s="712">
        <v>0.86478437690511145</v>
      </c>
      <c r="S28" s="712">
        <v>0.86800729357177808</v>
      </c>
      <c r="T28" s="712">
        <v>0.87123021023844471</v>
      </c>
      <c r="U28" s="712">
        <v>0.87445312690511134</v>
      </c>
      <c r="V28" s="712">
        <v>0.87868541857177807</v>
      </c>
      <c r="W28" s="712">
        <v>0.88291771023844479</v>
      </c>
      <c r="X28" s="712">
        <v>0.88715000190511151</v>
      </c>
      <c r="Y28" s="712">
        <v>0.89138229357177823</v>
      </c>
      <c r="Z28" s="712">
        <v>0.89561458523844495</v>
      </c>
      <c r="AA28" s="712">
        <v>0.89984687690511167</v>
      </c>
      <c r="AB28" s="241" t="s">
        <v>2139</v>
      </c>
      <c r="AC28" s="241" t="s">
        <v>2153</v>
      </c>
      <c r="AD28" s="241" t="s">
        <v>2154</v>
      </c>
      <c r="AE28" s="241" t="s">
        <v>440</v>
      </c>
      <c r="AF28" s="713">
        <v>334318.79658300005</v>
      </c>
    </row>
    <row r="29" spans="2:32" ht="70.5" customHeight="1" x14ac:dyDescent="0.3">
      <c r="B29" s="698"/>
      <c r="C29" s="651"/>
      <c r="D29" s="693" t="s">
        <v>2191</v>
      </c>
      <c r="E29" s="239" t="s">
        <v>2185</v>
      </c>
      <c r="F29" s="239" t="s">
        <v>2185</v>
      </c>
      <c r="G29" s="694" t="s">
        <v>2186</v>
      </c>
      <c r="H29" s="241">
        <v>3</v>
      </c>
      <c r="I29" s="239" t="s">
        <v>41</v>
      </c>
      <c r="J29" s="241" t="s">
        <v>2187</v>
      </c>
      <c r="K29" s="241" t="s">
        <v>43</v>
      </c>
      <c r="L29" s="241" t="s">
        <v>44</v>
      </c>
      <c r="M29" s="241" t="s">
        <v>214</v>
      </c>
      <c r="N29" s="241" t="s">
        <v>696</v>
      </c>
      <c r="O29" s="711">
        <v>0.9333867035259471</v>
      </c>
      <c r="P29" s="712">
        <v>0.90338670352594708</v>
      </c>
      <c r="Q29" s="712">
        <v>0.90601170352594707</v>
      </c>
      <c r="R29" s="712">
        <v>0.90863670352594705</v>
      </c>
      <c r="S29" s="712">
        <v>0.91091170352594708</v>
      </c>
      <c r="T29" s="712">
        <v>0.91318670352594711</v>
      </c>
      <c r="U29" s="712">
        <v>0.91546170352594713</v>
      </c>
      <c r="V29" s="712">
        <v>0.91844920352594717</v>
      </c>
      <c r="W29" s="712">
        <v>0.9214367035259472</v>
      </c>
      <c r="X29" s="712">
        <v>0.92442420352594723</v>
      </c>
      <c r="Y29" s="712">
        <v>0.92741170352594726</v>
      </c>
      <c r="Z29" s="712">
        <v>0.93039920352594729</v>
      </c>
      <c r="AA29" s="712">
        <v>0.93338670352594733</v>
      </c>
      <c r="AB29" s="241" t="s">
        <v>2139</v>
      </c>
      <c r="AC29" s="241" t="s">
        <v>2156</v>
      </c>
      <c r="AD29" s="241" t="s">
        <v>2157</v>
      </c>
      <c r="AE29" s="241" t="s">
        <v>440</v>
      </c>
      <c r="AF29" s="713">
        <v>329691.39140033338</v>
      </c>
    </row>
    <row r="30" spans="2:32" ht="75.75" customHeight="1" x14ac:dyDescent="0.3">
      <c r="B30" s="698"/>
      <c r="C30" s="651"/>
      <c r="D30" s="650" t="s">
        <v>2192</v>
      </c>
      <c r="E30" s="239" t="s">
        <v>2193</v>
      </c>
      <c r="F30" s="239" t="s">
        <v>2193</v>
      </c>
      <c r="G30" s="694" t="s">
        <v>2194</v>
      </c>
      <c r="H30" s="241">
        <v>3</v>
      </c>
      <c r="I30" s="239" t="s">
        <v>41</v>
      </c>
      <c r="J30" s="241" t="s">
        <v>2195</v>
      </c>
      <c r="K30" s="241" t="s">
        <v>89</v>
      </c>
      <c r="L30" s="241" t="s">
        <v>44</v>
      </c>
      <c r="M30" s="241" t="s">
        <v>45</v>
      </c>
      <c r="N30" s="241" t="s">
        <v>696</v>
      </c>
      <c r="O30" s="699">
        <v>160452.6</v>
      </c>
      <c r="P30" s="700">
        <v>10781.4</v>
      </c>
      <c r="Q30" s="700">
        <v>12684</v>
      </c>
      <c r="R30" s="700">
        <v>14586.6</v>
      </c>
      <c r="S30" s="700">
        <v>13318.2</v>
      </c>
      <c r="T30" s="700">
        <v>13318.2</v>
      </c>
      <c r="U30" s="700">
        <v>13318.2</v>
      </c>
      <c r="V30" s="700">
        <v>13952.400000000001</v>
      </c>
      <c r="W30" s="700">
        <v>13318.2</v>
      </c>
      <c r="X30" s="700">
        <v>13952.400000000001</v>
      </c>
      <c r="Y30" s="700">
        <v>13318.2</v>
      </c>
      <c r="Z30" s="700">
        <v>13952.400000000001</v>
      </c>
      <c r="AA30" s="700">
        <v>13952.400000000001</v>
      </c>
      <c r="AB30" s="241" t="s">
        <v>2196</v>
      </c>
      <c r="AC30" s="241" t="s">
        <v>2197</v>
      </c>
      <c r="AD30" s="241" t="s">
        <v>2198</v>
      </c>
      <c r="AE30" s="241"/>
      <c r="AF30" s="704"/>
    </row>
    <row r="31" spans="2:32" ht="53.25" customHeight="1" x14ac:dyDescent="0.3">
      <c r="B31" s="698"/>
      <c r="C31" s="651"/>
      <c r="D31" s="651"/>
      <c r="E31" s="239" t="s">
        <v>2199</v>
      </c>
      <c r="F31" s="239" t="s">
        <v>2199</v>
      </c>
      <c r="G31" s="694" t="s">
        <v>2200</v>
      </c>
      <c r="H31" s="241">
        <v>3</v>
      </c>
      <c r="I31" s="239" t="s">
        <v>41</v>
      </c>
      <c r="J31" s="241" t="s">
        <v>2195</v>
      </c>
      <c r="K31" s="241" t="s">
        <v>89</v>
      </c>
      <c r="L31" s="241" t="s">
        <v>44</v>
      </c>
      <c r="M31" s="241" t="s">
        <v>45</v>
      </c>
      <c r="N31" s="241" t="s">
        <v>46</v>
      </c>
      <c r="O31" s="699">
        <v>172141.2</v>
      </c>
      <c r="P31" s="700">
        <v>11566.800000000001</v>
      </c>
      <c r="Q31" s="700">
        <v>13608</v>
      </c>
      <c r="R31" s="700">
        <v>15649.2</v>
      </c>
      <c r="S31" s="700">
        <v>14288.400000000001</v>
      </c>
      <c r="T31" s="700">
        <v>14288.400000000001</v>
      </c>
      <c r="U31" s="700">
        <v>14288.400000000001</v>
      </c>
      <c r="V31" s="700">
        <v>14968.800000000001</v>
      </c>
      <c r="W31" s="700">
        <v>14288.400000000001</v>
      </c>
      <c r="X31" s="700">
        <v>14968.800000000001</v>
      </c>
      <c r="Y31" s="700">
        <v>14288.400000000001</v>
      </c>
      <c r="Z31" s="700">
        <v>14968.800000000001</v>
      </c>
      <c r="AA31" s="700">
        <v>14968.800000000001</v>
      </c>
      <c r="AB31" s="241" t="s">
        <v>2196</v>
      </c>
      <c r="AC31" s="241" t="s">
        <v>2197</v>
      </c>
      <c r="AD31" s="241" t="s">
        <v>2198</v>
      </c>
      <c r="AE31" s="241"/>
      <c r="AF31" s="704"/>
    </row>
    <row r="32" spans="2:32" ht="168.75" customHeight="1" x14ac:dyDescent="0.3">
      <c r="B32" s="698"/>
      <c r="C32" s="651"/>
      <c r="D32" s="651"/>
      <c r="E32" s="658" t="s">
        <v>2201</v>
      </c>
      <c r="F32" s="658"/>
      <c r="G32" s="714" t="s">
        <v>2202</v>
      </c>
      <c r="H32" s="292">
        <v>2</v>
      </c>
      <c r="I32" s="658" t="s">
        <v>41</v>
      </c>
      <c r="J32" s="292" t="s">
        <v>2203</v>
      </c>
      <c r="K32" s="292" t="s">
        <v>43</v>
      </c>
      <c r="L32" s="292" t="s">
        <v>44</v>
      </c>
      <c r="M32" s="292" t="s">
        <v>45</v>
      </c>
      <c r="N32" s="292" t="s">
        <v>46</v>
      </c>
      <c r="O32" s="242">
        <v>1</v>
      </c>
      <c r="P32" s="700"/>
      <c r="Q32" s="700"/>
      <c r="R32" s="700"/>
      <c r="S32" s="700"/>
      <c r="T32" s="303">
        <v>0.5</v>
      </c>
      <c r="U32" s="303">
        <v>0.5</v>
      </c>
      <c r="V32" s="303"/>
      <c r="W32" s="700"/>
      <c r="X32" s="303"/>
      <c r="Y32" s="303"/>
      <c r="Z32" s="700"/>
      <c r="AA32" s="700"/>
      <c r="AB32" s="292" t="s">
        <v>2204</v>
      </c>
      <c r="AC32" s="292" t="s">
        <v>2197</v>
      </c>
      <c r="AD32" s="292" t="s">
        <v>2198</v>
      </c>
      <c r="AE32" s="715" t="s">
        <v>118</v>
      </c>
      <c r="AF32" s="716"/>
    </row>
    <row r="33" spans="2:39" ht="138" customHeight="1" x14ac:dyDescent="0.3">
      <c r="B33" s="698"/>
      <c r="C33" s="651"/>
      <c r="D33" s="651"/>
      <c r="E33" s="658" t="s">
        <v>2205</v>
      </c>
      <c r="F33" s="658"/>
      <c r="G33" s="351" t="s">
        <v>2206</v>
      </c>
      <c r="H33" s="292">
        <v>2</v>
      </c>
      <c r="I33" s="658" t="s">
        <v>41</v>
      </c>
      <c r="J33" s="292" t="s">
        <v>2203</v>
      </c>
      <c r="K33" s="292" t="s">
        <v>43</v>
      </c>
      <c r="L33" s="292" t="s">
        <v>44</v>
      </c>
      <c r="M33" s="292" t="s">
        <v>45</v>
      </c>
      <c r="N33" s="292" t="s">
        <v>46</v>
      </c>
      <c r="O33" s="242">
        <v>1</v>
      </c>
      <c r="P33" s="700"/>
      <c r="Q33" s="700"/>
      <c r="R33" s="700"/>
      <c r="S33" s="700"/>
      <c r="T33" s="700"/>
      <c r="U33" s="700"/>
      <c r="V33" s="700"/>
      <c r="W33" s="700"/>
      <c r="X33" s="303">
        <v>0.5</v>
      </c>
      <c r="Y33" s="303">
        <v>0.5</v>
      </c>
      <c r="Z33" s="700"/>
      <c r="AA33" s="700"/>
      <c r="AB33" s="292" t="s">
        <v>2204</v>
      </c>
      <c r="AC33" s="292" t="s">
        <v>2197</v>
      </c>
      <c r="AD33" s="292" t="s">
        <v>2198</v>
      </c>
      <c r="AE33" s="715" t="s">
        <v>118</v>
      </c>
      <c r="AF33" s="716"/>
    </row>
    <row r="34" spans="2:39" ht="51.75" customHeight="1" x14ac:dyDescent="0.3">
      <c r="B34" s="698"/>
      <c r="C34" s="651"/>
      <c r="D34" s="652"/>
      <c r="E34" s="239" t="s">
        <v>2192</v>
      </c>
      <c r="F34" s="239" t="s">
        <v>2192</v>
      </c>
      <c r="G34" s="694" t="s">
        <v>2207</v>
      </c>
      <c r="H34" s="241">
        <v>3</v>
      </c>
      <c r="I34" s="239" t="s">
        <v>41</v>
      </c>
      <c r="J34" s="241" t="s">
        <v>2195</v>
      </c>
      <c r="K34" s="241" t="s">
        <v>89</v>
      </c>
      <c r="L34" s="241" t="s">
        <v>44</v>
      </c>
      <c r="M34" s="241" t="s">
        <v>45</v>
      </c>
      <c r="N34" s="241" t="s">
        <v>696</v>
      </c>
      <c r="O34" s="699">
        <v>190228.5</v>
      </c>
      <c r="P34" s="700">
        <v>14458.5</v>
      </c>
      <c r="Q34" s="700">
        <v>17010</v>
      </c>
      <c r="R34" s="700">
        <v>16905</v>
      </c>
      <c r="S34" s="700">
        <v>15435</v>
      </c>
      <c r="T34" s="700">
        <v>15435</v>
      </c>
      <c r="U34" s="700">
        <v>15435</v>
      </c>
      <c r="V34" s="700">
        <v>16170</v>
      </c>
      <c r="W34" s="700">
        <v>15435</v>
      </c>
      <c r="X34" s="700">
        <v>16170</v>
      </c>
      <c r="Y34" s="700">
        <v>15435</v>
      </c>
      <c r="Z34" s="700">
        <v>16170</v>
      </c>
      <c r="AA34" s="700">
        <v>16170</v>
      </c>
      <c r="AB34" s="241" t="s">
        <v>2196</v>
      </c>
      <c r="AC34" s="241" t="s">
        <v>2197</v>
      </c>
      <c r="AD34" s="241" t="s">
        <v>2198</v>
      </c>
      <c r="AE34" s="241"/>
      <c r="AF34" s="704"/>
    </row>
    <row r="35" spans="2:39" ht="43.5" customHeight="1" x14ac:dyDescent="0.3">
      <c r="B35" s="698"/>
      <c r="C35" s="651"/>
      <c r="D35" s="650" t="s">
        <v>2208</v>
      </c>
      <c r="E35" s="239" t="s">
        <v>2209</v>
      </c>
      <c r="F35" s="239"/>
      <c r="G35" s="694" t="s">
        <v>2210</v>
      </c>
      <c r="H35" s="241">
        <v>3</v>
      </c>
      <c r="I35" s="239" t="s">
        <v>41</v>
      </c>
      <c r="J35" s="241" t="s">
        <v>2211</v>
      </c>
      <c r="K35" s="241" t="s">
        <v>2212</v>
      </c>
      <c r="L35" s="241" t="s">
        <v>317</v>
      </c>
      <c r="M35" s="241" t="s">
        <v>214</v>
      </c>
      <c r="N35" s="241" t="s">
        <v>46</v>
      </c>
      <c r="O35" s="247">
        <v>5</v>
      </c>
      <c r="P35" s="705">
        <v>5</v>
      </c>
      <c r="Q35" s="705">
        <v>5</v>
      </c>
      <c r="R35" s="705">
        <v>5</v>
      </c>
      <c r="S35" s="705">
        <v>5</v>
      </c>
      <c r="T35" s="705">
        <v>5</v>
      </c>
      <c r="U35" s="705">
        <v>5</v>
      </c>
      <c r="V35" s="705">
        <v>5</v>
      </c>
      <c r="W35" s="705">
        <v>5</v>
      </c>
      <c r="X35" s="705">
        <v>5</v>
      </c>
      <c r="Y35" s="705">
        <v>5</v>
      </c>
      <c r="Z35" s="705">
        <v>5</v>
      </c>
      <c r="AA35" s="705">
        <v>5</v>
      </c>
      <c r="AB35" s="241" t="s">
        <v>2204</v>
      </c>
      <c r="AC35" s="241" t="s">
        <v>2197</v>
      </c>
      <c r="AD35" s="241" t="s">
        <v>2198</v>
      </c>
      <c r="AE35" s="241"/>
      <c r="AF35" s="704"/>
    </row>
    <row r="36" spans="2:39" ht="43.5" customHeight="1" x14ac:dyDescent="0.3">
      <c r="B36" s="698"/>
      <c r="C36" s="651"/>
      <c r="D36" s="651"/>
      <c r="E36" s="239" t="s">
        <v>2213</v>
      </c>
      <c r="F36" s="239"/>
      <c r="G36" s="694" t="s">
        <v>2210</v>
      </c>
      <c r="H36" s="241">
        <v>3</v>
      </c>
      <c r="I36" s="239" t="s">
        <v>41</v>
      </c>
      <c r="J36" s="241" t="s">
        <v>2203</v>
      </c>
      <c r="K36" s="241" t="s">
        <v>43</v>
      </c>
      <c r="L36" s="241" t="s">
        <v>44</v>
      </c>
      <c r="M36" s="241" t="s">
        <v>214</v>
      </c>
      <c r="N36" s="241" t="s">
        <v>46</v>
      </c>
      <c r="O36" s="695">
        <v>0.68</v>
      </c>
      <c r="P36" s="707">
        <v>0.6</v>
      </c>
      <c r="Q36" s="707">
        <v>0.6</v>
      </c>
      <c r="R36" s="707">
        <v>0.6</v>
      </c>
      <c r="S36" s="707">
        <v>0.6</v>
      </c>
      <c r="T36" s="707">
        <v>0.62</v>
      </c>
      <c r="U36" s="707">
        <v>0.62</v>
      </c>
      <c r="V36" s="707">
        <v>0.64</v>
      </c>
      <c r="W36" s="707">
        <v>0.64</v>
      </c>
      <c r="X36" s="707">
        <v>0.66</v>
      </c>
      <c r="Y36" s="707">
        <v>0.66</v>
      </c>
      <c r="Z36" s="707">
        <v>0.68</v>
      </c>
      <c r="AA36" s="707">
        <v>0.68</v>
      </c>
      <c r="AB36" s="241" t="s">
        <v>2214</v>
      </c>
      <c r="AC36" s="241" t="s">
        <v>2197</v>
      </c>
      <c r="AD36" s="241" t="s">
        <v>2198</v>
      </c>
      <c r="AE36" s="241"/>
      <c r="AF36" s="704"/>
    </row>
    <row r="37" spans="2:39" ht="55.5" customHeight="1" x14ac:dyDescent="0.3">
      <c r="B37" s="698"/>
      <c r="C37" s="651"/>
      <c r="D37" s="651"/>
      <c r="E37" s="239" t="s">
        <v>2215</v>
      </c>
      <c r="F37" s="239"/>
      <c r="G37" s="694" t="s">
        <v>2216</v>
      </c>
      <c r="H37" s="241">
        <v>3</v>
      </c>
      <c r="I37" s="239" t="s">
        <v>41</v>
      </c>
      <c r="J37" s="241" t="s">
        <v>2217</v>
      </c>
      <c r="K37" s="241" t="s">
        <v>89</v>
      </c>
      <c r="L37" s="241" t="s">
        <v>44</v>
      </c>
      <c r="M37" s="241" t="s">
        <v>45</v>
      </c>
      <c r="N37" s="241" t="s">
        <v>696</v>
      </c>
      <c r="O37" s="247">
        <v>1</v>
      </c>
      <c r="P37" s="705"/>
      <c r="Q37" s="705">
        <v>1</v>
      </c>
      <c r="R37" s="705"/>
      <c r="S37" s="705"/>
      <c r="T37" s="705"/>
      <c r="U37" s="705"/>
      <c r="V37" s="705"/>
      <c r="W37" s="705"/>
      <c r="X37" s="705"/>
      <c r="Y37" s="705"/>
      <c r="Z37" s="705"/>
      <c r="AA37" s="705"/>
      <c r="AB37" s="241" t="s">
        <v>409</v>
      </c>
      <c r="AC37" s="241" t="s">
        <v>2197</v>
      </c>
      <c r="AD37" s="241" t="s">
        <v>2198</v>
      </c>
      <c r="AE37" s="241" t="s">
        <v>2218</v>
      </c>
      <c r="AF37" s="704"/>
    </row>
    <row r="38" spans="2:39" ht="95.25" customHeight="1" x14ac:dyDescent="0.3">
      <c r="B38" s="698"/>
      <c r="C38" s="651"/>
      <c r="D38" s="651"/>
      <c r="E38" s="611" t="s">
        <v>2219</v>
      </c>
      <c r="F38" s="239" t="s">
        <v>2220</v>
      </c>
      <c r="G38" s="694" t="s">
        <v>2221</v>
      </c>
      <c r="H38" s="241">
        <v>3</v>
      </c>
      <c r="I38" s="239" t="s">
        <v>41</v>
      </c>
      <c r="J38" s="241" t="s">
        <v>2222</v>
      </c>
      <c r="K38" s="241" t="s">
        <v>43</v>
      </c>
      <c r="L38" s="241" t="s">
        <v>44</v>
      </c>
      <c r="M38" s="241" t="s">
        <v>214</v>
      </c>
      <c r="N38" s="241" t="s">
        <v>46</v>
      </c>
      <c r="O38" s="717">
        <v>0.98299999999999998</v>
      </c>
      <c r="P38" s="718">
        <v>0.97899999999999998</v>
      </c>
      <c r="Q38" s="718">
        <v>0.97899999999999998</v>
      </c>
      <c r="R38" s="718">
        <v>0.97940000000000005</v>
      </c>
      <c r="S38" s="718">
        <v>0.9798</v>
      </c>
      <c r="T38" s="718">
        <v>0.98019999999999996</v>
      </c>
      <c r="U38" s="718">
        <v>0.98060000000000003</v>
      </c>
      <c r="V38" s="718">
        <v>0.98099999999999998</v>
      </c>
      <c r="W38" s="718">
        <v>0.98140000000000005</v>
      </c>
      <c r="X38" s="718">
        <v>0.98180000000000001</v>
      </c>
      <c r="Y38" s="718">
        <v>0.98219999999999996</v>
      </c>
      <c r="Z38" s="718">
        <v>0.98260000000000003</v>
      </c>
      <c r="AA38" s="718">
        <v>0.98299999999999998</v>
      </c>
      <c r="AB38" s="241" t="s">
        <v>2204</v>
      </c>
      <c r="AC38" s="241" t="s">
        <v>2197</v>
      </c>
      <c r="AD38" s="241" t="s">
        <v>2198</v>
      </c>
      <c r="AE38" s="241"/>
      <c r="AF38" s="704"/>
    </row>
    <row r="39" spans="2:39" ht="70.5" customHeight="1" x14ac:dyDescent="0.3">
      <c r="B39" s="698"/>
      <c r="C39" s="651"/>
      <c r="D39" s="651"/>
      <c r="E39" s="612"/>
      <c r="F39" s="239" t="s">
        <v>2223</v>
      </c>
      <c r="G39" s="694" t="s">
        <v>2221</v>
      </c>
      <c r="H39" s="241">
        <v>3</v>
      </c>
      <c r="I39" s="239" t="s">
        <v>41</v>
      </c>
      <c r="J39" s="241" t="s">
        <v>2222</v>
      </c>
      <c r="K39" s="241" t="s">
        <v>43</v>
      </c>
      <c r="L39" s="241" t="s">
        <v>44</v>
      </c>
      <c r="M39" s="241" t="s">
        <v>214</v>
      </c>
      <c r="N39" s="241" t="s">
        <v>46</v>
      </c>
      <c r="O39" s="717">
        <v>0.97899999999999998</v>
      </c>
      <c r="P39" s="719">
        <v>0.97119999999999995</v>
      </c>
      <c r="Q39" s="719">
        <v>0.97119999999999995</v>
      </c>
      <c r="R39" s="719">
        <v>0.97119999999999995</v>
      </c>
      <c r="S39" s="719">
        <v>0.97189999999999999</v>
      </c>
      <c r="T39" s="719">
        <v>0.97270000000000001</v>
      </c>
      <c r="U39" s="719">
        <v>0.97350000000000003</v>
      </c>
      <c r="V39" s="719">
        <v>0.97430000000000005</v>
      </c>
      <c r="W39" s="719">
        <v>0.97509999999999997</v>
      </c>
      <c r="X39" s="719">
        <v>0.9758</v>
      </c>
      <c r="Y39" s="719">
        <v>0.97660000000000002</v>
      </c>
      <c r="Z39" s="719">
        <v>0.97740000000000005</v>
      </c>
      <c r="AA39" s="719">
        <v>0.97899999999999998</v>
      </c>
      <c r="AB39" s="241" t="s">
        <v>2204</v>
      </c>
      <c r="AC39" s="241" t="s">
        <v>2197</v>
      </c>
      <c r="AD39" s="241" t="s">
        <v>2198</v>
      </c>
      <c r="AE39" s="241"/>
      <c r="AF39" s="704"/>
    </row>
    <row r="40" spans="2:39" ht="69.75" customHeight="1" x14ac:dyDescent="0.3">
      <c r="B40" s="698"/>
      <c r="C40" s="651"/>
      <c r="D40" s="652"/>
      <c r="E40" s="613"/>
      <c r="F40" s="239" t="s">
        <v>2224</v>
      </c>
      <c r="G40" s="694" t="s">
        <v>2221</v>
      </c>
      <c r="H40" s="241">
        <v>3</v>
      </c>
      <c r="I40" s="239" t="s">
        <v>41</v>
      </c>
      <c r="J40" s="241" t="s">
        <v>2222</v>
      </c>
      <c r="K40" s="241" t="s">
        <v>43</v>
      </c>
      <c r="L40" s="241" t="s">
        <v>44</v>
      </c>
      <c r="M40" s="241" t="s">
        <v>214</v>
      </c>
      <c r="N40" s="241" t="s">
        <v>46</v>
      </c>
      <c r="O40" s="717">
        <v>0.98499999999999999</v>
      </c>
      <c r="P40" s="719">
        <v>0.96230000000000004</v>
      </c>
      <c r="Q40" s="719">
        <v>0.96120000000000005</v>
      </c>
      <c r="R40" s="719">
        <v>0.96230000000000004</v>
      </c>
      <c r="S40" s="719">
        <v>0.96230000000000004</v>
      </c>
      <c r="T40" s="719">
        <v>0.96509999999999996</v>
      </c>
      <c r="U40" s="719">
        <v>0.96509999999999996</v>
      </c>
      <c r="V40" s="719">
        <v>0.96789999999999998</v>
      </c>
      <c r="W40" s="719">
        <v>0.9708</v>
      </c>
      <c r="X40" s="719">
        <v>0.97360000000000002</v>
      </c>
      <c r="Y40" s="719">
        <v>0.97640000000000005</v>
      </c>
      <c r="Z40" s="719">
        <v>0.97929999999999995</v>
      </c>
      <c r="AA40" s="719">
        <v>0.98499999999999999</v>
      </c>
      <c r="AB40" s="241" t="s">
        <v>2204</v>
      </c>
      <c r="AC40" s="241" t="s">
        <v>2197</v>
      </c>
      <c r="AD40" s="241" t="s">
        <v>2198</v>
      </c>
      <c r="AE40" s="241"/>
      <c r="AF40" s="704"/>
    </row>
    <row r="41" spans="2:39" ht="110.25" customHeight="1" x14ac:dyDescent="0.3">
      <c r="B41" s="698"/>
      <c r="C41" s="651"/>
      <c r="D41" s="693" t="s">
        <v>2219</v>
      </c>
      <c r="E41" s="239" t="s">
        <v>2219</v>
      </c>
      <c r="F41" s="239" t="s">
        <v>2225</v>
      </c>
      <c r="G41" s="694"/>
      <c r="H41" s="241">
        <v>3</v>
      </c>
      <c r="I41" s="239" t="s">
        <v>41</v>
      </c>
      <c r="J41" s="241" t="s">
        <v>2222</v>
      </c>
      <c r="K41" s="241" t="s">
        <v>43</v>
      </c>
      <c r="L41" s="241" t="s">
        <v>44</v>
      </c>
      <c r="M41" s="241" t="s">
        <v>214</v>
      </c>
      <c r="N41" s="241" t="s">
        <v>46</v>
      </c>
      <c r="O41" s="717">
        <v>0.97</v>
      </c>
      <c r="P41" s="720">
        <v>0.94</v>
      </c>
      <c r="Q41" s="720">
        <v>0.94499999999999995</v>
      </c>
      <c r="R41" s="720">
        <v>0.95</v>
      </c>
      <c r="S41" s="720">
        <v>0.95499999999999996</v>
      </c>
      <c r="T41" s="720">
        <v>0.96</v>
      </c>
      <c r="U41" s="720">
        <v>0.96499999999999997</v>
      </c>
      <c r="V41" s="720">
        <v>0.96499999999999997</v>
      </c>
      <c r="W41" s="720">
        <v>0.97</v>
      </c>
      <c r="X41" s="720">
        <v>0.97</v>
      </c>
      <c r="Y41" s="720">
        <v>0.97</v>
      </c>
      <c r="Z41" s="720">
        <v>0.97</v>
      </c>
      <c r="AA41" s="720">
        <v>0.97</v>
      </c>
      <c r="AB41" s="241" t="s">
        <v>2204</v>
      </c>
      <c r="AC41" s="241" t="s">
        <v>2197</v>
      </c>
      <c r="AD41" s="241" t="s">
        <v>2198</v>
      </c>
      <c r="AE41" s="241" t="s">
        <v>2226</v>
      </c>
      <c r="AF41" s="704"/>
    </row>
    <row r="42" spans="2:39" ht="53.25" customHeight="1" x14ac:dyDescent="0.3">
      <c r="B42" s="698"/>
      <c r="C42" s="651"/>
      <c r="D42" s="721"/>
      <c r="E42" s="722" t="s">
        <v>2227</v>
      </c>
      <c r="F42" s="658"/>
      <c r="G42" s="351" t="s">
        <v>2228</v>
      </c>
      <c r="H42" s="292">
        <v>2</v>
      </c>
      <c r="I42" s="658" t="s">
        <v>41</v>
      </c>
      <c r="J42" s="129" t="s">
        <v>2229</v>
      </c>
      <c r="K42" s="292" t="s">
        <v>43</v>
      </c>
      <c r="L42" s="292" t="s">
        <v>44</v>
      </c>
      <c r="M42" s="292" t="s">
        <v>45</v>
      </c>
      <c r="N42" s="292" t="s">
        <v>2230</v>
      </c>
      <c r="O42" s="717">
        <v>1</v>
      </c>
      <c r="P42" s="723"/>
      <c r="Q42" s="723"/>
      <c r="R42" s="723"/>
      <c r="S42" s="723"/>
      <c r="T42" s="723"/>
      <c r="U42" s="723"/>
      <c r="V42" s="723"/>
      <c r="W42" s="723"/>
      <c r="X42" s="723">
        <v>0.25</v>
      </c>
      <c r="Y42" s="723">
        <v>0.25</v>
      </c>
      <c r="Z42" s="723">
        <v>0.25</v>
      </c>
      <c r="AA42" s="723">
        <v>0.25</v>
      </c>
      <c r="AB42" s="292" t="s">
        <v>2231</v>
      </c>
      <c r="AC42" s="292" t="s">
        <v>2197</v>
      </c>
      <c r="AD42" s="292" t="s">
        <v>2198</v>
      </c>
      <c r="AE42" s="292"/>
      <c r="AF42" s="716"/>
    </row>
    <row r="43" spans="2:39" ht="77.25" customHeight="1" x14ac:dyDescent="0.3">
      <c r="B43" s="698"/>
      <c r="C43" s="651"/>
      <c r="D43" s="650" t="s">
        <v>2232</v>
      </c>
      <c r="E43" s="239" t="s">
        <v>2233</v>
      </c>
      <c r="F43" s="239" t="s">
        <v>2234</v>
      </c>
      <c r="G43" s="694" t="s">
        <v>2235</v>
      </c>
      <c r="H43" s="241">
        <v>3</v>
      </c>
      <c r="I43" s="239" t="s">
        <v>41</v>
      </c>
      <c r="J43" s="241" t="s">
        <v>2236</v>
      </c>
      <c r="K43" s="241" t="s">
        <v>89</v>
      </c>
      <c r="L43" s="241" t="s">
        <v>44</v>
      </c>
      <c r="M43" s="241" t="s">
        <v>45</v>
      </c>
      <c r="N43" s="241" t="s">
        <v>46</v>
      </c>
      <c r="O43" s="247">
        <v>24</v>
      </c>
      <c r="P43" s="705">
        <v>2</v>
      </c>
      <c r="Q43" s="705">
        <v>2</v>
      </c>
      <c r="R43" s="705">
        <v>2</v>
      </c>
      <c r="S43" s="705">
        <v>2</v>
      </c>
      <c r="T43" s="705">
        <v>2</v>
      </c>
      <c r="U43" s="705">
        <v>2</v>
      </c>
      <c r="V43" s="705">
        <v>2</v>
      </c>
      <c r="W43" s="705">
        <v>2</v>
      </c>
      <c r="X43" s="705">
        <v>2</v>
      </c>
      <c r="Y43" s="705">
        <v>2</v>
      </c>
      <c r="Z43" s="705">
        <v>2</v>
      </c>
      <c r="AA43" s="705">
        <v>2</v>
      </c>
      <c r="AB43" s="241" t="s">
        <v>2237</v>
      </c>
      <c r="AC43" s="241" t="s">
        <v>2238</v>
      </c>
      <c r="AD43" s="241" t="s">
        <v>2239</v>
      </c>
      <c r="AE43" s="241"/>
      <c r="AF43" s="704"/>
    </row>
    <row r="44" spans="2:39" ht="69.75" customHeight="1" x14ac:dyDescent="0.3">
      <c r="B44" s="698"/>
      <c r="C44" s="651"/>
      <c r="D44" s="652"/>
      <c r="E44" s="239" t="s">
        <v>2240</v>
      </c>
      <c r="F44" s="239" t="s">
        <v>2241</v>
      </c>
      <c r="G44" s="694"/>
      <c r="H44" s="241">
        <v>3</v>
      </c>
      <c r="I44" s="239" t="s">
        <v>41</v>
      </c>
      <c r="J44" s="241" t="s">
        <v>2236</v>
      </c>
      <c r="K44" s="241" t="s">
        <v>89</v>
      </c>
      <c r="L44" s="241" t="s">
        <v>44</v>
      </c>
      <c r="M44" s="241" t="s">
        <v>45</v>
      </c>
      <c r="N44" s="241" t="s">
        <v>46</v>
      </c>
      <c r="O44" s="247">
        <v>12</v>
      </c>
      <c r="P44" s="705">
        <v>1</v>
      </c>
      <c r="Q44" s="705">
        <v>1</v>
      </c>
      <c r="R44" s="705">
        <v>1</v>
      </c>
      <c r="S44" s="705">
        <v>1</v>
      </c>
      <c r="T44" s="705">
        <v>1</v>
      </c>
      <c r="U44" s="705">
        <v>1</v>
      </c>
      <c r="V44" s="705">
        <v>1</v>
      </c>
      <c r="W44" s="705">
        <v>1</v>
      </c>
      <c r="X44" s="705">
        <v>1</v>
      </c>
      <c r="Y44" s="705">
        <v>1</v>
      </c>
      <c r="Z44" s="705">
        <v>1</v>
      </c>
      <c r="AA44" s="705">
        <v>1</v>
      </c>
      <c r="AB44" s="241" t="s">
        <v>2237</v>
      </c>
      <c r="AC44" s="241" t="s">
        <v>2238</v>
      </c>
      <c r="AD44" s="241" t="s">
        <v>2239</v>
      </c>
      <c r="AE44" s="241"/>
      <c r="AF44" s="704"/>
    </row>
    <row r="45" spans="2:39" ht="72.75" customHeight="1" x14ac:dyDescent="0.3">
      <c r="B45" s="698"/>
      <c r="C45" s="651"/>
      <c r="D45" s="650" t="s">
        <v>2242</v>
      </c>
      <c r="E45" s="239" t="s">
        <v>2243</v>
      </c>
      <c r="F45" s="239"/>
      <c r="G45" s="694" t="s">
        <v>2244</v>
      </c>
      <c r="H45" s="241">
        <v>3</v>
      </c>
      <c r="I45" s="239" t="s">
        <v>41</v>
      </c>
      <c r="J45" s="241" t="s">
        <v>2245</v>
      </c>
      <c r="K45" s="241" t="s">
        <v>43</v>
      </c>
      <c r="L45" s="241" t="s">
        <v>44</v>
      </c>
      <c r="M45" s="241" t="s">
        <v>214</v>
      </c>
      <c r="N45" s="241" t="s">
        <v>46</v>
      </c>
      <c r="O45" s="717">
        <f t="shared" ref="O45:O46" si="0">+AVERAGE(P45:AA45)</f>
        <v>2.0149875000000001E-2</v>
      </c>
      <c r="P45" s="724">
        <v>3.3333E-3</v>
      </c>
      <c r="Q45" s="706">
        <v>6.6666E-3</v>
      </c>
      <c r="R45" s="706">
        <v>9.9998999999999991E-3</v>
      </c>
      <c r="S45" s="706">
        <v>1.33332E-2</v>
      </c>
      <c r="T45" s="706">
        <v>1.6666500000000001E-2</v>
      </c>
      <c r="U45" s="706">
        <v>1.9999800000000002E-2</v>
      </c>
      <c r="V45" s="706">
        <v>2.3333100000000002E-2</v>
      </c>
      <c r="W45" s="706">
        <v>2.6666400000000003E-2</v>
      </c>
      <c r="X45" s="706">
        <v>2.9999700000000004E-2</v>
      </c>
      <c r="Y45" s="725">
        <v>3.0300000000000001E-2</v>
      </c>
      <c r="Z45" s="725">
        <v>3.0599999999999999E-2</v>
      </c>
      <c r="AA45" s="725">
        <v>3.09E-2</v>
      </c>
      <c r="AB45" s="241" t="s">
        <v>2246</v>
      </c>
      <c r="AC45" s="241" t="s">
        <v>2163</v>
      </c>
      <c r="AD45" s="241" t="s">
        <v>2164</v>
      </c>
      <c r="AE45" s="241"/>
      <c r="AF45" s="704"/>
    </row>
    <row r="46" spans="2:39" ht="91.5" customHeight="1" x14ac:dyDescent="0.3">
      <c r="B46" s="726"/>
      <c r="C46" s="652"/>
      <c r="D46" s="652"/>
      <c r="E46" s="239" t="s">
        <v>2247</v>
      </c>
      <c r="F46" s="239"/>
      <c r="G46" s="694" t="s">
        <v>2248</v>
      </c>
      <c r="H46" s="241">
        <v>3</v>
      </c>
      <c r="I46" s="239" t="s">
        <v>41</v>
      </c>
      <c r="J46" s="241" t="s">
        <v>2249</v>
      </c>
      <c r="K46" s="241" t="s">
        <v>43</v>
      </c>
      <c r="L46" s="241" t="s">
        <v>44</v>
      </c>
      <c r="M46" s="241" t="s">
        <v>214</v>
      </c>
      <c r="N46" s="241" t="s">
        <v>46</v>
      </c>
      <c r="O46" s="717">
        <f t="shared" si="0"/>
        <v>0.8849999999999999</v>
      </c>
      <c r="P46" s="727">
        <v>0.87</v>
      </c>
      <c r="Q46" s="727">
        <v>0.87</v>
      </c>
      <c r="R46" s="727">
        <v>0.87</v>
      </c>
      <c r="S46" s="727">
        <v>0.88</v>
      </c>
      <c r="T46" s="707">
        <v>0.88</v>
      </c>
      <c r="U46" s="707">
        <v>0.88</v>
      </c>
      <c r="V46" s="707">
        <v>0.89</v>
      </c>
      <c r="W46" s="707">
        <v>0.89</v>
      </c>
      <c r="X46" s="707">
        <v>0.89</v>
      </c>
      <c r="Y46" s="707">
        <v>0.9</v>
      </c>
      <c r="Z46" s="707">
        <v>0.9</v>
      </c>
      <c r="AA46" s="707">
        <v>0.9</v>
      </c>
      <c r="AB46" s="241" t="s">
        <v>2250</v>
      </c>
      <c r="AC46" s="241" t="s">
        <v>2163</v>
      </c>
      <c r="AD46" s="241" t="s">
        <v>2164</v>
      </c>
      <c r="AE46" s="241"/>
      <c r="AF46" s="704"/>
    </row>
    <row r="47" spans="2:39" ht="75" customHeight="1" x14ac:dyDescent="0.25">
      <c r="B47" s="728" t="s">
        <v>83</v>
      </c>
      <c r="C47" s="324" t="s">
        <v>105</v>
      </c>
      <c r="D47" s="650" t="s">
        <v>2251</v>
      </c>
      <c r="E47" s="611" t="s">
        <v>2252</v>
      </c>
      <c r="F47" s="240" t="s">
        <v>2253</v>
      </c>
      <c r="G47" s="141" t="s">
        <v>2254</v>
      </c>
      <c r="H47" s="241">
        <v>3</v>
      </c>
      <c r="I47" s="239" t="s">
        <v>41</v>
      </c>
      <c r="J47" s="119" t="s">
        <v>2255</v>
      </c>
      <c r="K47" s="241" t="s">
        <v>43</v>
      </c>
      <c r="L47" s="241" t="s">
        <v>44</v>
      </c>
      <c r="M47" s="241" t="s">
        <v>45</v>
      </c>
      <c r="N47" s="241" t="s">
        <v>46</v>
      </c>
      <c r="O47" s="717">
        <f>AVERAGE(P47:AA47)</f>
        <v>1</v>
      </c>
      <c r="P47" s="155">
        <v>1</v>
      </c>
      <c r="Q47" s="155">
        <v>1</v>
      </c>
      <c r="R47" s="155">
        <v>1</v>
      </c>
      <c r="S47" s="155">
        <v>1</v>
      </c>
      <c r="T47" s="155">
        <v>1</v>
      </c>
      <c r="U47" s="155">
        <v>1</v>
      </c>
      <c r="V47" s="155">
        <v>1</v>
      </c>
      <c r="W47" s="155">
        <v>1</v>
      </c>
      <c r="X47" s="155">
        <v>1</v>
      </c>
      <c r="Y47" s="155">
        <v>1</v>
      </c>
      <c r="Z47" s="155">
        <v>1</v>
      </c>
      <c r="AA47" s="155">
        <v>1</v>
      </c>
      <c r="AB47" s="119" t="s">
        <v>2237</v>
      </c>
      <c r="AC47" s="119" t="s">
        <v>2238</v>
      </c>
      <c r="AD47" s="241" t="s">
        <v>2239</v>
      </c>
      <c r="AE47" s="241"/>
      <c r="AF47" s="240"/>
      <c r="AG47" s="94"/>
      <c r="AH47" s="94"/>
      <c r="AI47" s="94"/>
      <c r="AJ47" s="94"/>
      <c r="AK47" s="94"/>
      <c r="AL47" s="94"/>
      <c r="AM47" s="94"/>
    </row>
    <row r="48" spans="2:39" ht="75.75" customHeight="1" x14ac:dyDescent="0.25">
      <c r="B48" s="729"/>
      <c r="C48" s="327"/>
      <c r="D48" s="651"/>
      <c r="E48" s="612"/>
      <c r="F48" s="240" t="s">
        <v>2256</v>
      </c>
      <c r="G48" s="141" t="s">
        <v>2254</v>
      </c>
      <c r="H48" s="241">
        <v>3</v>
      </c>
      <c r="I48" s="239" t="s">
        <v>41</v>
      </c>
      <c r="J48" s="119" t="s">
        <v>2257</v>
      </c>
      <c r="K48" s="241" t="s">
        <v>43</v>
      </c>
      <c r="L48" s="241" t="s">
        <v>44</v>
      </c>
      <c r="M48" s="241" t="s">
        <v>45</v>
      </c>
      <c r="N48" s="241" t="s">
        <v>46</v>
      </c>
      <c r="O48" s="717">
        <f>AVERAGE(P48:AA48)</f>
        <v>1</v>
      </c>
      <c r="P48" s="155">
        <v>1</v>
      </c>
      <c r="Q48" s="155">
        <v>1</v>
      </c>
      <c r="R48" s="155">
        <v>1</v>
      </c>
      <c r="S48" s="155">
        <v>1</v>
      </c>
      <c r="T48" s="155">
        <v>1</v>
      </c>
      <c r="U48" s="155">
        <v>1</v>
      </c>
      <c r="V48" s="155">
        <v>1</v>
      </c>
      <c r="W48" s="155">
        <v>1</v>
      </c>
      <c r="X48" s="155">
        <v>1</v>
      </c>
      <c r="Y48" s="155">
        <v>1</v>
      </c>
      <c r="Z48" s="155">
        <v>1</v>
      </c>
      <c r="AA48" s="155">
        <v>1</v>
      </c>
      <c r="AB48" s="119" t="s">
        <v>2237</v>
      </c>
      <c r="AC48" s="119" t="s">
        <v>2238</v>
      </c>
      <c r="AD48" s="241" t="s">
        <v>2239</v>
      </c>
      <c r="AE48" s="241"/>
      <c r="AF48" s="240"/>
      <c r="AG48" s="94"/>
      <c r="AH48" s="94"/>
      <c r="AI48" s="94"/>
      <c r="AJ48" s="94"/>
      <c r="AK48" s="94"/>
      <c r="AL48" s="94"/>
      <c r="AM48" s="94"/>
    </row>
    <row r="49" spans="2:39" ht="76.5" customHeight="1" x14ac:dyDescent="0.25">
      <c r="B49" s="729"/>
      <c r="C49" s="327"/>
      <c r="D49" s="652"/>
      <c r="E49" s="613"/>
      <c r="F49" s="240" t="s">
        <v>2258</v>
      </c>
      <c r="G49" s="141" t="s">
        <v>2254</v>
      </c>
      <c r="H49" s="241">
        <v>3</v>
      </c>
      <c r="I49" s="239" t="s">
        <v>41</v>
      </c>
      <c r="J49" s="119" t="s">
        <v>2259</v>
      </c>
      <c r="K49" s="241" t="s">
        <v>43</v>
      </c>
      <c r="L49" s="241" t="s">
        <v>44</v>
      </c>
      <c r="M49" s="241" t="s">
        <v>45</v>
      </c>
      <c r="N49" s="241" t="s">
        <v>46</v>
      </c>
      <c r="O49" s="717">
        <f>AVERAGE(P49:AA49)</f>
        <v>1</v>
      </c>
      <c r="P49" s="155">
        <v>1</v>
      </c>
      <c r="Q49" s="155">
        <v>1</v>
      </c>
      <c r="R49" s="155">
        <v>1</v>
      </c>
      <c r="S49" s="155">
        <v>1</v>
      </c>
      <c r="T49" s="155">
        <v>1</v>
      </c>
      <c r="U49" s="155">
        <v>1</v>
      </c>
      <c r="V49" s="155">
        <v>1</v>
      </c>
      <c r="W49" s="155">
        <v>1</v>
      </c>
      <c r="X49" s="155">
        <v>1</v>
      </c>
      <c r="Y49" s="155">
        <v>1</v>
      </c>
      <c r="Z49" s="155">
        <v>1</v>
      </c>
      <c r="AA49" s="155">
        <v>1</v>
      </c>
      <c r="AB49" s="119" t="s">
        <v>2237</v>
      </c>
      <c r="AC49" s="119" t="s">
        <v>2238</v>
      </c>
      <c r="AD49" s="241" t="s">
        <v>2239</v>
      </c>
      <c r="AE49" s="241"/>
      <c r="AF49" s="240"/>
      <c r="AG49" s="94"/>
      <c r="AH49" s="94"/>
      <c r="AI49" s="94"/>
      <c r="AJ49" s="94"/>
      <c r="AK49" s="94"/>
      <c r="AL49" s="94"/>
      <c r="AM49" s="94"/>
    </row>
    <row r="50" spans="2:39" ht="75" customHeight="1" x14ac:dyDescent="0.25">
      <c r="B50" s="729"/>
      <c r="C50" s="327"/>
      <c r="D50" s="650" t="s">
        <v>2260</v>
      </c>
      <c r="E50" s="141" t="s">
        <v>2261</v>
      </c>
      <c r="F50" s="240"/>
      <c r="G50" s="141" t="s">
        <v>2262</v>
      </c>
      <c r="H50" s="241">
        <v>3</v>
      </c>
      <c r="I50" s="239" t="s">
        <v>41</v>
      </c>
      <c r="J50" s="119" t="s">
        <v>2263</v>
      </c>
      <c r="K50" s="241" t="s">
        <v>43</v>
      </c>
      <c r="L50" s="241" t="s">
        <v>44</v>
      </c>
      <c r="M50" s="241" t="s">
        <v>45</v>
      </c>
      <c r="N50" s="241" t="s">
        <v>46</v>
      </c>
      <c r="O50" s="717">
        <v>1</v>
      </c>
      <c r="P50" s="122"/>
      <c r="Q50" s="122"/>
      <c r="R50" s="122"/>
      <c r="S50" s="730">
        <v>0.05</v>
      </c>
      <c r="T50" s="730">
        <v>0.1</v>
      </c>
      <c r="U50" s="730">
        <v>0.15</v>
      </c>
      <c r="V50" s="730">
        <v>0.15</v>
      </c>
      <c r="W50" s="730">
        <v>0.15</v>
      </c>
      <c r="X50" s="730">
        <v>0.2</v>
      </c>
      <c r="Y50" s="730">
        <v>0.2</v>
      </c>
      <c r="Z50" s="122"/>
      <c r="AA50" s="122"/>
      <c r="AB50" s="119" t="s">
        <v>2264</v>
      </c>
      <c r="AC50" s="119" t="s">
        <v>2238</v>
      </c>
      <c r="AD50" s="241" t="s">
        <v>2239</v>
      </c>
      <c r="AE50" s="241"/>
      <c r="AF50" s="240"/>
      <c r="AG50" s="94"/>
      <c r="AH50" s="94"/>
      <c r="AI50" s="94"/>
      <c r="AJ50" s="94"/>
      <c r="AK50" s="94"/>
      <c r="AL50" s="94"/>
      <c r="AM50" s="94"/>
    </row>
    <row r="51" spans="2:39" ht="61.5" customHeight="1" x14ac:dyDescent="0.25">
      <c r="B51" s="729"/>
      <c r="C51" s="327"/>
      <c r="D51" s="651"/>
      <c r="E51" s="141" t="s">
        <v>2265</v>
      </c>
      <c r="F51" s="240"/>
      <c r="G51" s="141" t="s">
        <v>2266</v>
      </c>
      <c r="H51" s="241">
        <v>3</v>
      </c>
      <c r="I51" s="239" t="s">
        <v>41</v>
      </c>
      <c r="J51" s="119" t="s">
        <v>2267</v>
      </c>
      <c r="K51" s="241" t="s">
        <v>43</v>
      </c>
      <c r="L51" s="241" t="s">
        <v>44</v>
      </c>
      <c r="M51" s="241" t="s">
        <v>45</v>
      </c>
      <c r="N51" s="241" t="s">
        <v>46</v>
      </c>
      <c r="O51" s="717">
        <v>1</v>
      </c>
      <c r="P51" s="122"/>
      <c r="Q51" s="122"/>
      <c r="R51" s="707">
        <v>0.05</v>
      </c>
      <c r="S51" s="707">
        <v>0.1</v>
      </c>
      <c r="T51" s="707">
        <v>0.15</v>
      </c>
      <c r="U51" s="707">
        <v>0.15</v>
      </c>
      <c r="V51" s="707">
        <v>0.15</v>
      </c>
      <c r="W51" s="707">
        <v>0.2</v>
      </c>
      <c r="X51" s="707">
        <v>0.2</v>
      </c>
      <c r="Y51" s="122"/>
      <c r="Z51" s="122"/>
      <c r="AA51" s="122"/>
      <c r="AB51" s="119" t="s">
        <v>2268</v>
      </c>
      <c r="AC51" s="119" t="s">
        <v>2238</v>
      </c>
      <c r="AD51" s="241" t="s">
        <v>2239</v>
      </c>
      <c r="AE51" s="241"/>
      <c r="AF51" s="240"/>
      <c r="AG51" s="94"/>
      <c r="AH51" s="94"/>
      <c r="AI51" s="94"/>
      <c r="AJ51" s="94"/>
      <c r="AK51" s="94"/>
      <c r="AL51" s="94"/>
      <c r="AM51" s="94"/>
    </row>
    <row r="52" spans="2:39" ht="58.5" customHeight="1" x14ac:dyDescent="0.25">
      <c r="B52" s="729"/>
      <c r="C52" s="327"/>
      <c r="D52" s="651"/>
      <c r="E52" s="141" t="s">
        <v>2269</v>
      </c>
      <c r="F52" s="240"/>
      <c r="G52" s="141" t="s">
        <v>2270</v>
      </c>
      <c r="H52" s="241">
        <v>3</v>
      </c>
      <c r="I52" s="239" t="s">
        <v>41</v>
      </c>
      <c r="J52" s="119" t="s">
        <v>2271</v>
      </c>
      <c r="K52" s="241" t="s">
        <v>43</v>
      </c>
      <c r="L52" s="241" t="s">
        <v>44</v>
      </c>
      <c r="M52" s="241" t="s">
        <v>214</v>
      </c>
      <c r="N52" s="241" t="s">
        <v>46</v>
      </c>
      <c r="O52" s="717">
        <v>0.96</v>
      </c>
      <c r="P52" s="731">
        <v>0.93</v>
      </c>
      <c r="Q52" s="731">
        <v>0.93</v>
      </c>
      <c r="R52" s="731">
        <v>0.93</v>
      </c>
      <c r="S52" s="731">
        <v>0.93</v>
      </c>
      <c r="T52" s="731">
        <v>0.94</v>
      </c>
      <c r="U52" s="731">
        <v>0.94</v>
      </c>
      <c r="V52" s="731">
        <v>0.95</v>
      </c>
      <c r="W52" s="731">
        <v>0.95</v>
      </c>
      <c r="X52" s="731">
        <v>0.95499999999999996</v>
      </c>
      <c r="Y52" s="731">
        <v>0.96</v>
      </c>
      <c r="Z52" s="731">
        <v>0.96499999999999997</v>
      </c>
      <c r="AA52" s="731">
        <v>0.96</v>
      </c>
      <c r="AB52" s="119" t="s">
        <v>2272</v>
      </c>
      <c r="AC52" s="119" t="s">
        <v>2197</v>
      </c>
      <c r="AD52" s="241" t="s">
        <v>2198</v>
      </c>
      <c r="AE52" s="241"/>
      <c r="AF52" s="240"/>
      <c r="AG52" s="94"/>
      <c r="AH52" s="94"/>
      <c r="AI52" s="94"/>
      <c r="AJ52" s="94"/>
      <c r="AK52" s="94"/>
      <c r="AL52" s="94"/>
      <c r="AM52" s="94"/>
    </row>
    <row r="53" spans="2:39" ht="125.25" customHeight="1" x14ac:dyDescent="0.25">
      <c r="B53" s="732"/>
      <c r="C53" s="330"/>
      <c r="D53" s="652"/>
      <c r="E53" s="141" t="s">
        <v>2273</v>
      </c>
      <c r="F53" s="240"/>
      <c r="G53" s="141" t="s">
        <v>2274</v>
      </c>
      <c r="H53" s="241">
        <v>2</v>
      </c>
      <c r="I53" s="239" t="s">
        <v>41</v>
      </c>
      <c r="J53" s="141" t="s">
        <v>2229</v>
      </c>
      <c r="K53" s="694" t="s">
        <v>43</v>
      </c>
      <c r="L53" s="239" t="s">
        <v>44</v>
      </c>
      <c r="M53" s="239" t="s">
        <v>45</v>
      </c>
      <c r="N53" s="239" t="s">
        <v>46</v>
      </c>
      <c r="O53" s="717">
        <v>1</v>
      </c>
      <c r="P53" s="122"/>
      <c r="Q53" s="122"/>
      <c r="R53" s="122"/>
      <c r="S53" s="122"/>
      <c r="T53" s="122"/>
      <c r="U53" s="122"/>
      <c r="V53" s="122"/>
      <c r="W53" s="122"/>
      <c r="X53" s="733">
        <v>1</v>
      </c>
      <c r="Y53" s="734"/>
      <c r="Z53" s="122"/>
      <c r="AA53" s="122"/>
      <c r="AB53" s="119" t="s">
        <v>2275</v>
      </c>
      <c r="AC53" s="119" t="s">
        <v>2238</v>
      </c>
      <c r="AD53" s="241" t="s">
        <v>2239</v>
      </c>
      <c r="AE53" s="241"/>
      <c r="AF53" s="240"/>
      <c r="AG53" s="94"/>
      <c r="AH53" s="94"/>
      <c r="AI53" s="94"/>
      <c r="AJ53" s="94"/>
      <c r="AK53" s="94"/>
      <c r="AL53" s="94"/>
      <c r="AM53" s="94"/>
    </row>
    <row r="54" spans="2:39" ht="69" customHeight="1" x14ac:dyDescent="0.25">
      <c r="B54" s="735" t="s">
        <v>83</v>
      </c>
      <c r="C54" s="736" t="s">
        <v>105</v>
      </c>
      <c r="D54" s="407" t="s">
        <v>459</v>
      </c>
      <c r="E54" s="419" t="s">
        <v>459</v>
      </c>
      <c r="F54" s="141" t="s">
        <v>460</v>
      </c>
      <c r="G54" s="240" t="s">
        <v>461</v>
      </c>
      <c r="H54" s="119">
        <v>1</v>
      </c>
      <c r="I54" s="141" t="s">
        <v>59</v>
      </c>
      <c r="J54" s="141" t="s">
        <v>462</v>
      </c>
      <c r="K54" s="141" t="s">
        <v>43</v>
      </c>
      <c r="L54" s="240" t="s">
        <v>44</v>
      </c>
      <c r="M54" s="240" t="s">
        <v>45</v>
      </c>
      <c r="N54" s="240" t="s">
        <v>46</v>
      </c>
      <c r="O54" s="717">
        <v>1</v>
      </c>
      <c r="P54" s="622"/>
      <c r="Q54" s="622"/>
      <c r="R54" s="622"/>
      <c r="S54" s="622"/>
      <c r="T54" s="622"/>
      <c r="U54" s="622"/>
      <c r="V54" s="622"/>
      <c r="W54" s="622"/>
      <c r="X54" s="707">
        <v>1</v>
      </c>
      <c r="Y54" s="707"/>
      <c r="Z54" s="707"/>
      <c r="AA54" s="707"/>
      <c r="AB54" s="119" t="s">
        <v>1058</v>
      </c>
      <c r="AC54" s="241" t="s">
        <v>2163</v>
      </c>
      <c r="AD54" s="241" t="s">
        <v>2164</v>
      </c>
      <c r="AE54" s="168"/>
      <c r="AF54" s="168"/>
      <c r="AG54" s="94"/>
      <c r="AH54" s="94"/>
      <c r="AI54" s="94"/>
      <c r="AJ54" s="94"/>
      <c r="AK54" s="94"/>
      <c r="AL54" s="94"/>
      <c r="AM54" s="94"/>
    </row>
    <row r="55" spans="2:39" ht="72.75" customHeight="1" x14ac:dyDescent="0.25">
      <c r="B55" s="735"/>
      <c r="C55" s="736"/>
      <c r="D55" s="407"/>
      <c r="E55" s="419"/>
      <c r="F55" s="141" t="s">
        <v>464</v>
      </c>
      <c r="G55" s="240" t="s">
        <v>465</v>
      </c>
      <c r="H55" s="119">
        <v>3</v>
      </c>
      <c r="I55" s="141" t="s">
        <v>59</v>
      </c>
      <c r="J55" s="141" t="s">
        <v>462</v>
      </c>
      <c r="K55" s="141" t="s">
        <v>43</v>
      </c>
      <c r="L55" s="240" t="s">
        <v>44</v>
      </c>
      <c r="M55" s="240" t="s">
        <v>45</v>
      </c>
      <c r="N55" s="240" t="s">
        <v>46</v>
      </c>
      <c r="O55" s="717">
        <v>1</v>
      </c>
      <c r="P55" s="622"/>
      <c r="Q55" s="622"/>
      <c r="R55" s="622"/>
      <c r="S55" s="622"/>
      <c r="T55" s="622"/>
      <c r="U55" s="622"/>
      <c r="V55" s="622"/>
      <c r="W55" s="622"/>
      <c r="X55" s="707">
        <v>0.5</v>
      </c>
      <c r="Y55" s="707">
        <v>0.5</v>
      </c>
      <c r="Z55" s="707"/>
      <c r="AA55" s="707"/>
      <c r="AB55" s="119" t="s">
        <v>1627</v>
      </c>
      <c r="AC55" s="241" t="s">
        <v>2163</v>
      </c>
      <c r="AD55" s="241" t="s">
        <v>2164</v>
      </c>
      <c r="AE55" s="168"/>
      <c r="AF55" s="168"/>
      <c r="AG55" s="94"/>
      <c r="AH55" s="94"/>
      <c r="AI55" s="94"/>
      <c r="AJ55" s="94"/>
      <c r="AK55" s="94"/>
      <c r="AL55" s="94"/>
      <c r="AM55" s="94"/>
    </row>
    <row r="56" spans="2:39" ht="69" customHeight="1" x14ac:dyDescent="0.25">
      <c r="B56" s="735"/>
      <c r="C56" s="736"/>
      <c r="D56" s="407"/>
      <c r="E56" s="419"/>
      <c r="F56" s="141" t="s">
        <v>467</v>
      </c>
      <c r="G56" s="240" t="s">
        <v>468</v>
      </c>
      <c r="H56" s="119">
        <v>2</v>
      </c>
      <c r="I56" s="141" t="s">
        <v>59</v>
      </c>
      <c r="J56" s="141" t="s">
        <v>462</v>
      </c>
      <c r="K56" s="141" t="s">
        <v>43</v>
      </c>
      <c r="L56" s="240" t="s">
        <v>44</v>
      </c>
      <c r="M56" s="240" t="s">
        <v>45</v>
      </c>
      <c r="N56" s="240" t="s">
        <v>46</v>
      </c>
      <c r="O56" s="717">
        <v>1</v>
      </c>
      <c r="P56" s="622"/>
      <c r="Q56" s="622"/>
      <c r="R56" s="622"/>
      <c r="S56" s="622"/>
      <c r="T56" s="622"/>
      <c r="U56" s="622"/>
      <c r="V56" s="622"/>
      <c r="W56" s="622"/>
      <c r="X56" s="707"/>
      <c r="Y56" s="707">
        <v>0.5</v>
      </c>
      <c r="Z56" s="707">
        <v>0.5</v>
      </c>
      <c r="AA56" s="707"/>
      <c r="AB56" s="119" t="s">
        <v>1058</v>
      </c>
      <c r="AC56" s="241" t="s">
        <v>2163</v>
      </c>
      <c r="AD56" s="241" t="s">
        <v>2164</v>
      </c>
      <c r="AE56" s="168"/>
      <c r="AF56" s="168"/>
      <c r="AG56" s="94"/>
      <c r="AH56" s="94"/>
      <c r="AI56" s="94"/>
      <c r="AJ56" s="94"/>
      <c r="AK56" s="94"/>
      <c r="AL56" s="94"/>
      <c r="AM56" s="94"/>
    </row>
    <row r="57" spans="2:39" x14ac:dyDescent="0.25">
      <c r="AF57" s="94"/>
      <c r="AG57" s="94"/>
      <c r="AH57" s="94"/>
      <c r="AI57" s="94"/>
      <c r="AJ57" s="94"/>
      <c r="AK57" s="94"/>
      <c r="AL57" s="94"/>
      <c r="AM57" s="94"/>
    </row>
    <row r="65" spans="32:39" x14ac:dyDescent="0.25">
      <c r="AF65" s="94"/>
      <c r="AG65" s="94"/>
      <c r="AH65" s="94"/>
      <c r="AI65" s="94"/>
      <c r="AJ65" s="94"/>
      <c r="AK65" s="94"/>
      <c r="AL65" s="94"/>
      <c r="AM65" s="94"/>
    </row>
  </sheetData>
  <autoFilter ref="A7:AN56"/>
  <mergeCells count="49">
    <mergeCell ref="B47:B53"/>
    <mergeCell ref="C47:C53"/>
    <mergeCell ref="D47:D49"/>
    <mergeCell ref="E47:E49"/>
    <mergeCell ref="D50:D53"/>
    <mergeCell ref="B54:B56"/>
    <mergeCell ref="C54:C56"/>
    <mergeCell ref="D54:D56"/>
    <mergeCell ref="E54:E56"/>
    <mergeCell ref="C25:C46"/>
    <mergeCell ref="D30:D34"/>
    <mergeCell ref="D35:D40"/>
    <mergeCell ref="E38:E40"/>
    <mergeCell ref="D43:D44"/>
    <mergeCell ref="D45:D46"/>
    <mergeCell ref="D15:D16"/>
    <mergeCell ref="AF15:AF16"/>
    <mergeCell ref="D17:D18"/>
    <mergeCell ref="AF17:AF18"/>
    <mergeCell ref="D19:D21"/>
    <mergeCell ref="D22:D24"/>
    <mergeCell ref="AE6:AE7"/>
    <mergeCell ref="AF6:AF7"/>
    <mergeCell ref="B8:B46"/>
    <mergeCell ref="C9:C24"/>
    <mergeCell ref="D9:D10"/>
    <mergeCell ref="AF9:AF10"/>
    <mergeCell ref="D11:D12"/>
    <mergeCell ref="AF11:AF12"/>
    <mergeCell ref="D13:D14"/>
    <mergeCell ref="AF13:AF14"/>
    <mergeCell ref="N6:N7"/>
    <mergeCell ref="O6:O7"/>
    <mergeCell ref="P6:AA6"/>
    <mergeCell ref="AB6:AB7"/>
    <mergeCell ref="AC6:AC7"/>
    <mergeCell ref="AD6:AD7"/>
    <mergeCell ref="H6:H7"/>
    <mergeCell ref="I6:I7"/>
    <mergeCell ref="J6:J7"/>
    <mergeCell ref="K6:K7"/>
    <mergeCell ref="L6:L7"/>
    <mergeCell ref="M6:M7"/>
    <mergeCell ref="C2:G2"/>
    <mergeCell ref="B6:C6"/>
    <mergeCell ref="D6:D7"/>
    <mergeCell ref="E6:E7"/>
    <mergeCell ref="F6:F7"/>
    <mergeCell ref="G6:G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K8:K53</xm:sqref>
        </x14:dataValidation>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N8:N53</xm:sqref>
        </x14:dataValidation>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M8:M53</xm:sqref>
        </x14:dataValidation>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L8:L53</xm:sqref>
        </x14:dataValidation>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I8:I53</xm:sqref>
        </x14:dataValidation>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H8:H53</xm:sqref>
        </x14:dataValidation>
        <x14:dataValidation type="list" allowBlank="1" showInputMessage="1" showErrorMessage="1">
          <x14:formula1>
            <xm:f>'P:\2-Gerencia de Planificacion y Presupuesto\3- GERENCIA PLANIFICACION Y PRESUPUESTOS\PC\PE2021\POAS 2021\[12. Plan Operativo Anual 2021 - Dirección Reducción de Pérdidas.xlsx]Hoja1'!#REF!</xm:f>
          </x14:formula1>
          <xm:sqref>AE8:AE31 AE34:AE53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
  <sheetViews>
    <sheetView showGridLines="0" zoomScale="50" zoomScaleNormal="50" zoomScaleSheetLayoutView="50" workbookViewId="0">
      <pane xSplit="4" ySplit="7" topLeftCell="E8" activePane="bottomRight" state="frozen"/>
      <selection pane="topRight" activeCell="E1" sqref="E1"/>
      <selection pane="bottomLeft" activeCell="A8" sqref="A8"/>
      <selection pane="bottomRight" activeCell="F20" sqref="F20"/>
    </sheetView>
  </sheetViews>
  <sheetFormatPr baseColWidth="10" defaultColWidth="11.42578125" defaultRowHeight="16.5" x14ac:dyDescent="0.3"/>
  <cols>
    <col min="1" max="1" width="43.7109375" style="1" customWidth="1"/>
    <col min="2" max="3" width="41.140625" style="1" customWidth="1"/>
    <col min="4" max="4" width="67.5703125" style="1" customWidth="1"/>
    <col min="5" max="5" width="25.5703125" style="1" customWidth="1"/>
    <col min="6" max="6" width="71.140625" style="1" customWidth="1"/>
    <col min="7" max="7" width="23.5703125" style="1" customWidth="1"/>
    <col min="8" max="8" width="40.7109375" style="1" customWidth="1"/>
    <col min="9" max="9" width="29" style="1" customWidth="1"/>
    <col min="10" max="10" width="22.7109375" style="1" customWidth="1"/>
    <col min="11" max="11" width="25.5703125" style="1" customWidth="1"/>
    <col min="12" max="12" width="22.140625" style="1" customWidth="1"/>
    <col min="13" max="13" width="25.28515625" style="1" customWidth="1"/>
    <col min="14" max="14" width="19.85546875" style="1" bestFit="1" customWidth="1"/>
    <col min="15" max="20" width="10.42578125" style="1" customWidth="1"/>
    <col min="21" max="21" width="11" style="1" customWidth="1"/>
    <col min="22" max="26" width="10.42578125" style="1" customWidth="1"/>
    <col min="27" max="28" width="26.28515625" style="1" customWidth="1"/>
    <col min="29" max="30" width="28.5703125" style="1" customWidth="1"/>
    <col min="31" max="31" width="22.7109375" style="11" customWidth="1"/>
    <col min="32" max="38" width="11.42578125" style="11"/>
    <col min="39" max="39" width="5" style="1" customWidth="1"/>
    <col min="40" max="16384" width="11.42578125" style="1"/>
  </cols>
  <sheetData>
    <row r="1" spans="1:38" ht="26.25" customHeight="1" x14ac:dyDescent="0.3"/>
    <row r="2" spans="1:38" ht="45.75" x14ac:dyDescent="0.3">
      <c r="B2" s="737" t="s">
        <v>2276</v>
      </c>
      <c r="D2" s="8"/>
      <c r="E2" s="8"/>
      <c r="F2" s="8"/>
      <c r="G2" s="8"/>
      <c r="H2" s="8"/>
      <c r="I2" s="8"/>
      <c r="J2" s="8"/>
      <c r="K2" s="8"/>
      <c r="L2" s="8"/>
      <c r="M2" s="8"/>
      <c r="N2" s="8"/>
      <c r="O2" s="8"/>
      <c r="P2" s="8"/>
      <c r="Q2" s="8"/>
      <c r="R2" s="8"/>
      <c r="S2" s="8"/>
      <c r="T2" s="8"/>
      <c r="U2" s="8"/>
      <c r="V2" s="8"/>
      <c r="W2" s="8"/>
      <c r="X2" s="8"/>
      <c r="Y2" s="8"/>
      <c r="Z2" s="8"/>
      <c r="AA2" s="8"/>
      <c r="AB2" s="8"/>
    </row>
    <row r="3" spans="1:38" ht="24" customHeight="1" x14ac:dyDescent="0.3">
      <c r="B3" s="106" t="s">
        <v>2277</v>
      </c>
    </row>
    <row r="6" spans="1:38" s="17" customFormat="1" ht="98.25" customHeight="1" x14ac:dyDescent="0.35">
      <c r="A6" s="25" t="s">
        <v>23</v>
      </c>
      <c r="B6" s="25" t="s">
        <v>1885</v>
      </c>
      <c r="C6" s="26" t="s">
        <v>4</v>
      </c>
      <c r="D6" s="26" t="s">
        <v>5</v>
      </c>
      <c r="E6" s="25" t="s">
        <v>6</v>
      </c>
      <c r="F6" s="26" t="s">
        <v>7</v>
      </c>
      <c r="G6" s="25" t="s">
        <v>8</v>
      </c>
      <c r="H6" s="25" t="s">
        <v>9</v>
      </c>
      <c r="I6" s="26" t="s">
        <v>10</v>
      </c>
      <c r="J6" s="26" t="s">
        <v>11</v>
      </c>
      <c r="K6" s="25" t="s">
        <v>12</v>
      </c>
      <c r="L6" s="25" t="s">
        <v>13</v>
      </c>
      <c r="M6" s="25" t="s">
        <v>14</v>
      </c>
      <c r="N6" s="26" t="s">
        <v>2278</v>
      </c>
      <c r="O6" s="26" t="s">
        <v>16</v>
      </c>
      <c r="P6" s="26"/>
      <c r="Q6" s="26"/>
      <c r="R6" s="26"/>
      <c r="S6" s="26"/>
      <c r="T6" s="26"/>
      <c r="U6" s="26"/>
      <c r="V6" s="26"/>
      <c r="W6" s="26"/>
      <c r="X6" s="26"/>
      <c r="Y6" s="26"/>
      <c r="Z6" s="26"/>
      <c r="AA6" s="26" t="s">
        <v>17</v>
      </c>
      <c r="AB6" s="26" t="s">
        <v>18</v>
      </c>
      <c r="AC6" s="26" t="s">
        <v>19</v>
      </c>
      <c r="AD6" s="25" t="s">
        <v>20</v>
      </c>
      <c r="AE6" s="26" t="s">
        <v>21</v>
      </c>
      <c r="AF6" s="27"/>
      <c r="AG6" s="27"/>
      <c r="AH6" s="27"/>
      <c r="AI6" s="27"/>
      <c r="AJ6" s="27"/>
      <c r="AK6" s="27"/>
      <c r="AL6" s="27"/>
    </row>
    <row r="7" spans="1:38" s="17" customFormat="1" ht="47.25" customHeight="1" x14ac:dyDescent="0.35">
      <c r="A7" s="738"/>
      <c r="B7" s="738"/>
      <c r="C7" s="26"/>
      <c r="D7" s="26"/>
      <c r="E7" s="738"/>
      <c r="F7" s="26"/>
      <c r="G7" s="738"/>
      <c r="H7" s="738"/>
      <c r="I7" s="26"/>
      <c r="J7" s="26"/>
      <c r="K7" s="738"/>
      <c r="L7" s="738"/>
      <c r="M7" s="738"/>
      <c r="N7" s="26"/>
      <c r="O7" s="739" t="s">
        <v>24</v>
      </c>
      <c r="P7" s="739" t="s">
        <v>25</v>
      </c>
      <c r="Q7" s="739" t="s">
        <v>26</v>
      </c>
      <c r="R7" s="739" t="s">
        <v>27</v>
      </c>
      <c r="S7" s="739" t="s">
        <v>28</v>
      </c>
      <c r="T7" s="739" t="s">
        <v>29</v>
      </c>
      <c r="U7" s="739" t="s">
        <v>30</v>
      </c>
      <c r="V7" s="739" t="s">
        <v>31</v>
      </c>
      <c r="W7" s="739" t="s">
        <v>32</v>
      </c>
      <c r="X7" s="739" t="s">
        <v>33</v>
      </c>
      <c r="Y7" s="739" t="s">
        <v>34</v>
      </c>
      <c r="Z7" s="739" t="s">
        <v>35</v>
      </c>
      <c r="AA7" s="26"/>
      <c r="AB7" s="26"/>
      <c r="AC7" s="26"/>
      <c r="AD7" s="738"/>
      <c r="AE7" s="26"/>
      <c r="AF7" s="27"/>
      <c r="AG7" s="27"/>
      <c r="AH7" s="27"/>
      <c r="AI7" s="27"/>
      <c r="AJ7" s="27"/>
      <c r="AK7" s="27"/>
      <c r="AL7" s="27"/>
    </row>
    <row r="8" spans="1:38" ht="90" x14ac:dyDescent="0.3">
      <c r="A8" s="740" t="s">
        <v>37</v>
      </c>
      <c r="B8" s="741" t="s">
        <v>2279</v>
      </c>
      <c r="C8" s="40"/>
      <c r="D8" s="235" t="s">
        <v>2280</v>
      </c>
      <c r="E8" s="260"/>
      <c r="F8" s="260" t="s">
        <v>2281</v>
      </c>
      <c r="G8" s="62">
        <v>3</v>
      </c>
      <c r="H8" s="62" t="s">
        <v>41</v>
      </c>
      <c r="I8" s="47" t="s">
        <v>2282</v>
      </c>
      <c r="J8" s="47" t="s">
        <v>43</v>
      </c>
      <c r="K8" s="47" t="s">
        <v>44</v>
      </c>
      <c r="L8" s="47" t="s">
        <v>45</v>
      </c>
      <c r="M8" s="47" t="s">
        <v>46</v>
      </c>
      <c r="N8" s="742">
        <f>+AVERAGE(O8:Z8)</f>
        <v>1</v>
      </c>
      <c r="O8" s="743">
        <v>1</v>
      </c>
      <c r="P8" s="743">
        <v>1</v>
      </c>
      <c r="Q8" s="743">
        <v>1</v>
      </c>
      <c r="R8" s="743">
        <v>1</v>
      </c>
      <c r="S8" s="743">
        <v>1</v>
      </c>
      <c r="T8" s="743">
        <v>1</v>
      </c>
      <c r="U8" s="743">
        <v>1</v>
      </c>
      <c r="V8" s="743">
        <v>1</v>
      </c>
      <c r="W8" s="743">
        <v>1</v>
      </c>
      <c r="X8" s="743">
        <v>1</v>
      </c>
      <c r="Y8" s="743">
        <v>1</v>
      </c>
      <c r="Z8" s="743">
        <v>1</v>
      </c>
      <c r="AA8" s="53" t="s">
        <v>239</v>
      </c>
      <c r="AB8" s="53" t="s">
        <v>2283</v>
      </c>
      <c r="AC8" s="53" t="s">
        <v>2284</v>
      </c>
      <c r="AD8" s="198"/>
      <c r="AE8" s="66"/>
    </row>
    <row r="9" spans="1:38" ht="93" customHeight="1" x14ac:dyDescent="0.3">
      <c r="A9" s="744" t="s">
        <v>1702</v>
      </c>
      <c r="B9" s="745"/>
      <c r="C9" s="40"/>
      <c r="D9" s="235" t="s">
        <v>2285</v>
      </c>
      <c r="E9" s="260"/>
      <c r="F9" s="260" t="s">
        <v>2285</v>
      </c>
      <c r="G9" s="62">
        <v>3</v>
      </c>
      <c r="H9" s="62" t="s">
        <v>705</v>
      </c>
      <c r="I9" s="47" t="s">
        <v>2286</v>
      </c>
      <c r="J9" s="47" t="s">
        <v>43</v>
      </c>
      <c r="K9" s="47" t="s">
        <v>44</v>
      </c>
      <c r="L9" s="47" t="s">
        <v>45</v>
      </c>
      <c r="M9" s="47" t="s">
        <v>46</v>
      </c>
      <c r="N9" s="742">
        <f t="shared" ref="N9:N14" si="0">+AVERAGE(O9:Z9)</f>
        <v>1</v>
      </c>
      <c r="O9" s="93">
        <v>1</v>
      </c>
      <c r="P9" s="93">
        <v>1</v>
      </c>
      <c r="Q9" s="93">
        <v>1</v>
      </c>
      <c r="R9" s="93">
        <v>1</v>
      </c>
      <c r="S9" s="93">
        <v>1</v>
      </c>
      <c r="T9" s="93">
        <v>1</v>
      </c>
      <c r="U9" s="93">
        <v>1</v>
      </c>
      <c r="V9" s="93">
        <v>1</v>
      </c>
      <c r="W9" s="93">
        <v>1</v>
      </c>
      <c r="X9" s="93">
        <v>1</v>
      </c>
      <c r="Y9" s="93">
        <v>1</v>
      </c>
      <c r="Z9" s="93">
        <v>1</v>
      </c>
      <c r="AA9" s="459" t="s">
        <v>239</v>
      </c>
      <c r="AB9" s="53" t="s">
        <v>2287</v>
      </c>
      <c r="AC9" s="53" t="s">
        <v>2288</v>
      </c>
      <c r="AD9" s="198"/>
      <c r="AE9" s="59"/>
    </row>
    <row r="10" spans="1:38" ht="144" customHeight="1" x14ac:dyDescent="0.3">
      <c r="A10" s="746" t="s">
        <v>1262</v>
      </c>
      <c r="B10" s="255" t="s">
        <v>2279</v>
      </c>
      <c r="C10" s="40"/>
      <c r="D10" s="237" t="s">
        <v>2289</v>
      </c>
      <c r="E10" s="259"/>
      <c r="F10" s="260" t="s">
        <v>2290</v>
      </c>
      <c r="G10" s="62">
        <v>2</v>
      </c>
      <c r="H10" s="62" t="s">
        <v>245</v>
      </c>
      <c r="I10" s="43" t="s">
        <v>2291</v>
      </c>
      <c r="J10" s="47" t="s">
        <v>43</v>
      </c>
      <c r="K10" s="47" t="s">
        <v>44</v>
      </c>
      <c r="L10" s="47" t="s">
        <v>45</v>
      </c>
      <c r="M10" s="47" t="s">
        <v>46</v>
      </c>
      <c r="N10" s="742">
        <f t="shared" si="0"/>
        <v>1</v>
      </c>
      <c r="O10" s="93">
        <v>1</v>
      </c>
      <c r="P10" s="93">
        <v>1</v>
      </c>
      <c r="Q10" s="93">
        <v>1</v>
      </c>
      <c r="R10" s="93">
        <v>1</v>
      </c>
      <c r="S10" s="93">
        <v>1</v>
      </c>
      <c r="T10" s="93">
        <v>1</v>
      </c>
      <c r="U10" s="93">
        <v>1</v>
      </c>
      <c r="V10" s="93">
        <v>1</v>
      </c>
      <c r="W10" s="93">
        <v>1</v>
      </c>
      <c r="X10" s="93">
        <v>1</v>
      </c>
      <c r="Y10" s="93">
        <v>1</v>
      </c>
      <c r="Z10" s="93">
        <v>1</v>
      </c>
      <c r="AA10" s="459" t="s">
        <v>2292</v>
      </c>
      <c r="AB10" s="459" t="s">
        <v>2293</v>
      </c>
      <c r="AC10" s="53" t="s">
        <v>2294</v>
      </c>
      <c r="AD10" s="198"/>
      <c r="AE10" s="59"/>
    </row>
    <row r="11" spans="1:38" s="87" customFormat="1" ht="137.25" customHeight="1" x14ac:dyDescent="0.3">
      <c r="A11" s="747"/>
      <c r="B11" s="255" t="s">
        <v>2295</v>
      </c>
      <c r="C11" s="748"/>
      <c r="D11" s="237" t="s">
        <v>2296</v>
      </c>
      <c r="E11" s="237"/>
      <c r="F11" s="235" t="s">
        <v>2297</v>
      </c>
      <c r="G11" s="62">
        <v>3</v>
      </c>
      <c r="H11" s="76" t="s">
        <v>176</v>
      </c>
      <c r="I11" s="43" t="s">
        <v>2291</v>
      </c>
      <c r="J11" s="76" t="s">
        <v>43</v>
      </c>
      <c r="K11" s="47" t="s">
        <v>44</v>
      </c>
      <c r="L11" s="47" t="s">
        <v>45</v>
      </c>
      <c r="M11" s="47" t="s">
        <v>46</v>
      </c>
      <c r="N11" s="742">
        <f t="shared" si="0"/>
        <v>1</v>
      </c>
      <c r="O11" s="93">
        <v>1</v>
      </c>
      <c r="P11" s="93">
        <v>1</v>
      </c>
      <c r="Q11" s="93">
        <v>1</v>
      </c>
      <c r="R11" s="93">
        <v>1</v>
      </c>
      <c r="S11" s="93">
        <v>1</v>
      </c>
      <c r="T11" s="93">
        <v>1</v>
      </c>
      <c r="U11" s="93">
        <v>1</v>
      </c>
      <c r="V11" s="93">
        <v>1</v>
      </c>
      <c r="W11" s="93">
        <v>1</v>
      </c>
      <c r="X11" s="93">
        <v>1</v>
      </c>
      <c r="Y11" s="93">
        <v>1</v>
      </c>
      <c r="Z11" s="93">
        <v>1</v>
      </c>
      <c r="AA11" s="459" t="s">
        <v>239</v>
      </c>
      <c r="AB11" s="429" t="s">
        <v>2293</v>
      </c>
      <c r="AC11" s="85" t="s">
        <v>2294</v>
      </c>
      <c r="AD11" s="749"/>
      <c r="AE11" s="750"/>
      <c r="AF11" s="751"/>
      <c r="AG11" s="751"/>
      <c r="AH11" s="751"/>
      <c r="AI11" s="751"/>
      <c r="AJ11" s="751"/>
      <c r="AK11" s="751"/>
      <c r="AL11" s="751"/>
    </row>
    <row r="12" spans="1:38" ht="94.5" customHeight="1" x14ac:dyDescent="0.3">
      <c r="A12" s="744" t="s">
        <v>1262</v>
      </c>
      <c r="B12" s="255" t="s">
        <v>2295</v>
      </c>
      <c r="C12" s="40"/>
      <c r="D12" s="237" t="s">
        <v>2298</v>
      </c>
      <c r="E12" s="259"/>
      <c r="F12" s="259" t="s">
        <v>2299</v>
      </c>
      <c r="G12" s="62">
        <v>3</v>
      </c>
      <c r="H12" s="62"/>
      <c r="I12" s="47" t="s">
        <v>2300</v>
      </c>
      <c r="J12" s="47" t="s">
        <v>43</v>
      </c>
      <c r="K12" s="47" t="s">
        <v>44</v>
      </c>
      <c r="L12" s="47" t="s">
        <v>45</v>
      </c>
      <c r="M12" s="47" t="s">
        <v>46</v>
      </c>
      <c r="N12" s="742">
        <f t="shared" si="0"/>
        <v>1</v>
      </c>
      <c r="O12" s="93">
        <v>1</v>
      </c>
      <c r="P12" s="93">
        <v>1</v>
      </c>
      <c r="Q12" s="93">
        <v>1</v>
      </c>
      <c r="R12" s="93">
        <v>1</v>
      </c>
      <c r="S12" s="93">
        <v>1</v>
      </c>
      <c r="T12" s="93">
        <v>1</v>
      </c>
      <c r="U12" s="93">
        <v>1</v>
      </c>
      <c r="V12" s="93">
        <v>1</v>
      </c>
      <c r="W12" s="93">
        <v>1</v>
      </c>
      <c r="X12" s="93">
        <v>1</v>
      </c>
      <c r="Y12" s="93">
        <v>1</v>
      </c>
      <c r="Z12" s="93">
        <v>1</v>
      </c>
      <c r="AA12" s="459" t="s">
        <v>239</v>
      </c>
      <c r="AB12" s="53" t="s">
        <v>2287</v>
      </c>
      <c r="AC12" s="53" t="s">
        <v>2288</v>
      </c>
      <c r="AD12" s="198"/>
      <c r="AE12" s="59"/>
    </row>
    <row r="13" spans="1:38" ht="84.75" customHeight="1" x14ac:dyDescent="0.25">
      <c r="A13" s="744" t="s">
        <v>192</v>
      </c>
      <c r="B13" s="255" t="s">
        <v>2279</v>
      </c>
      <c r="C13" s="56"/>
      <c r="D13" s="237" t="s">
        <v>2301</v>
      </c>
      <c r="E13" s="259"/>
      <c r="F13" s="237" t="s">
        <v>2302</v>
      </c>
      <c r="G13" s="62">
        <v>3</v>
      </c>
      <c r="H13" s="62" t="s">
        <v>195</v>
      </c>
      <c r="I13" s="62" t="s">
        <v>2303</v>
      </c>
      <c r="J13" s="47" t="s">
        <v>43</v>
      </c>
      <c r="K13" s="47" t="s">
        <v>44</v>
      </c>
      <c r="L13" s="47" t="s">
        <v>45</v>
      </c>
      <c r="M13" s="47" t="s">
        <v>46</v>
      </c>
      <c r="N13" s="742">
        <f t="shared" si="0"/>
        <v>1</v>
      </c>
      <c r="O13" s="743">
        <v>1</v>
      </c>
      <c r="P13" s="743">
        <v>1</v>
      </c>
      <c r="Q13" s="743">
        <v>1</v>
      </c>
      <c r="R13" s="743">
        <v>1</v>
      </c>
      <c r="S13" s="743">
        <v>1</v>
      </c>
      <c r="T13" s="743">
        <v>1</v>
      </c>
      <c r="U13" s="743">
        <v>1</v>
      </c>
      <c r="V13" s="743">
        <v>1</v>
      </c>
      <c r="W13" s="743">
        <v>1</v>
      </c>
      <c r="X13" s="743">
        <v>1</v>
      </c>
      <c r="Y13" s="743">
        <v>1</v>
      </c>
      <c r="Z13" s="743">
        <v>1</v>
      </c>
      <c r="AA13" s="459" t="s">
        <v>239</v>
      </c>
      <c r="AB13" s="53" t="s">
        <v>2283</v>
      </c>
      <c r="AC13" s="53" t="s">
        <v>2284</v>
      </c>
      <c r="AD13" s="198"/>
      <c r="AE13" s="54"/>
      <c r="AF13" s="1"/>
      <c r="AG13" s="1"/>
      <c r="AH13" s="1"/>
      <c r="AI13" s="1"/>
      <c r="AJ13" s="1"/>
      <c r="AK13" s="1"/>
      <c r="AL13" s="1"/>
    </row>
    <row r="14" spans="1:38" ht="135" customHeight="1" x14ac:dyDescent="0.25">
      <c r="A14" s="744" t="s">
        <v>231</v>
      </c>
      <c r="B14" s="255" t="s">
        <v>2279</v>
      </c>
      <c r="C14" s="56"/>
      <c r="D14" s="237" t="s">
        <v>2304</v>
      </c>
      <c r="E14" s="259"/>
      <c r="F14" s="259" t="s">
        <v>2305</v>
      </c>
      <c r="G14" s="62">
        <v>2</v>
      </c>
      <c r="H14" s="62" t="s">
        <v>195</v>
      </c>
      <c r="I14" s="43" t="s">
        <v>2306</v>
      </c>
      <c r="J14" s="47" t="s">
        <v>43</v>
      </c>
      <c r="K14" s="47" t="s">
        <v>44</v>
      </c>
      <c r="L14" s="47" t="s">
        <v>45</v>
      </c>
      <c r="M14" s="47" t="s">
        <v>46</v>
      </c>
      <c r="N14" s="742">
        <f t="shared" si="0"/>
        <v>1</v>
      </c>
      <c r="O14" s="743">
        <v>1</v>
      </c>
      <c r="P14" s="743">
        <v>1</v>
      </c>
      <c r="Q14" s="743">
        <v>1</v>
      </c>
      <c r="R14" s="743">
        <v>1</v>
      </c>
      <c r="S14" s="743">
        <v>1</v>
      </c>
      <c r="T14" s="743">
        <v>1</v>
      </c>
      <c r="U14" s="743">
        <v>1</v>
      </c>
      <c r="V14" s="743">
        <v>1</v>
      </c>
      <c r="W14" s="743">
        <v>1</v>
      </c>
      <c r="X14" s="743">
        <v>1</v>
      </c>
      <c r="Y14" s="743">
        <v>1</v>
      </c>
      <c r="Z14" s="743">
        <v>1</v>
      </c>
      <c r="AA14" s="459" t="s">
        <v>2307</v>
      </c>
      <c r="AB14" s="459" t="s">
        <v>2308</v>
      </c>
      <c r="AC14" s="53" t="s">
        <v>2309</v>
      </c>
      <c r="AD14" s="198"/>
      <c r="AE14" s="54"/>
      <c r="AF14" s="1"/>
      <c r="AG14" s="1"/>
      <c r="AH14" s="1"/>
      <c r="AI14" s="1"/>
      <c r="AJ14" s="1"/>
      <c r="AK14" s="1"/>
      <c r="AL14" s="1"/>
    </row>
    <row r="15" spans="1:38" ht="126" customHeight="1" x14ac:dyDescent="0.25">
      <c r="A15" s="744" t="s">
        <v>1262</v>
      </c>
      <c r="B15" s="255" t="s">
        <v>2279</v>
      </c>
      <c r="C15" s="56"/>
      <c r="D15" s="210" t="s">
        <v>2310</v>
      </c>
      <c r="E15" s="259"/>
      <c r="F15" s="259" t="s">
        <v>2311</v>
      </c>
      <c r="G15" s="62">
        <v>3</v>
      </c>
      <c r="H15" s="76" t="s">
        <v>59</v>
      </c>
      <c r="I15" s="47" t="s">
        <v>2312</v>
      </c>
      <c r="J15" s="47" t="s">
        <v>89</v>
      </c>
      <c r="K15" s="47" t="s">
        <v>44</v>
      </c>
      <c r="L15" s="47" t="s">
        <v>214</v>
      </c>
      <c r="M15" s="47" t="s">
        <v>696</v>
      </c>
      <c r="N15" s="752">
        <f>SUM(O15:Z15)</f>
        <v>2</v>
      </c>
      <c r="O15" s="64"/>
      <c r="P15" s="64"/>
      <c r="Q15" s="64"/>
      <c r="R15" s="64"/>
      <c r="S15" s="64"/>
      <c r="T15" s="64">
        <v>1</v>
      </c>
      <c r="U15" s="64"/>
      <c r="V15" s="64"/>
      <c r="W15" s="64"/>
      <c r="X15" s="64">
        <v>1</v>
      </c>
      <c r="Y15" s="64"/>
      <c r="Z15" s="64"/>
      <c r="AA15" s="459" t="s">
        <v>2313</v>
      </c>
      <c r="AB15" s="459" t="s">
        <v>2308</v>
      </c>
      <c r="AC15" s="53" t="s">
        <v>2309</v>
      </c>
      <c r="AD15" s="753"/>
      <c r="AE15" s="54"/>
      <c r="AF15" s="1"/>
      <c r="AG15" s="1"/>
      <c r="AH15" s="1"/>
      <c r="AI15" s="1"/>
      <c r="AJ15" s="1"/>
      <c r="AK15" s="1"/>
      <c r="AL15" s="1"/>
    </row>
    <row r="16" spans="1:38" ht="126" customHeight="1" x14ac:dyDescent="0.25">
      <c r="A16" s="744" t="s">
        <v>1262</v>
      </c>
      <c r="B16" s="255" t="s">
        <v>2279</v>
      </c>
      <c r="C16" s="56"/>
      <c r="D16" s="210" t="s">
        <v>2314</v>
      </c>
      <c r="E16" s="259"/>
      <c r="F16" s="259" t="s">
        <v>2315</v>
      </c>
      <c r="G16" s="62">
        <v>2</v>
      </c>
      <c r="H16" s="76" t="s">
        <v>59</v>
      </c>
      <c r="I16" s="47" t="s">
        <v>2316</v>
      </c>
      <c r="J16" s="47" t="s">
        <v>43</v>
      </c>
      <c r="K16" s="47" t="s">
        <v>44</v>
      </c>
      <c r="L16" s="47" t="s">
        <v>45</v>
      </c>
      <c r="M16" s="47" t="s">
        <v>696</v>
      </c>
      <c r="N16" s="742">
        <f>+AVERAGE(O16:Z16)</f>
        <v>0.2</v>
      </c>
      <c r="O16" s="64"/>
      <c r="P16" s="743"/>
      <c r="Q16" s="743">
        <v>0.2</v>
      </c>
      <c r="R16" s="743">
        <v>0.2</v>
      </c>
      <c r="S16" s="743">
        <v>0.2</v>
      </c>
      <c r="T16" s="743">
        <v>0.2</v>
      </c>
      <c r="U16" s="743">
        <v>0.2</v>
      </c>
      <c r="V16" s="743"/>
      <c r="W16" s="743"/>
      <c r="X16" s="743"/>
      <c r="Y16" s="64"/>
      <c r="Z16" s="64"/>
      <c r="AA16" s="459" t="s">
        <v>2317</v>
      </c>
      <c r="AB16" s="459"/>
      <c r="AC16" s="53" t="s">
        <v>2318</v>
      </c>
      <c r="AD16" s="753"/>
      <c r="AE16" s="54"/>
      <c r="AF16" s="1"/>
      <c r="AG16" s="1"/>
      <c r="AH16" s="1"/>
      <c r="AI16" s="1"/>
      <c r="AJ16" s="1"/>
      <c r="AK16" s="1"/>
      <c r="AL16" s="1"/>
    </row>
    <row r="18" spans="31:38" x14ac:dyDescent="0.25">
      <c r="AE18" s="1"/>
      <c r="AF18" s="1"/>
      <c r="AG18" s="1"/>
      <c r="AH18" s="1"/>
      <c r="AI18" s="1"/>
      <c r="AJ18" s="1"/>
      <c r="AK18" s="1"/>
      <c r="AL18" s="1"/>
    </row>
  </sheetData>
  <sheetProtection formatCells="0" formatColumns="0" autoFilter="0"/>
  <autoFilter ref="A7:AM16"/>
  <mergeCells count="22">
    <mergeCell ref="AD6:AD7"/>
    <mergeCell ref="AE6:AE7"/>
    <mergeCell ref="B8:B9"/>
    <mergeCell ref="A10:A11"/>
    <mergeCell ref="M6:M7"/>
    <mergeCell ref="N6:N7"/>
    <mergeCell ref="O6:Z6"/>
    <mergeCell ref="AA6:AA7"/>
    <mergeCell ref="AB6:AB7"/>
    <mergeCell ref="AC6:AC7"/>
    <mergeCell ref="G6:G7"/>
    <mergeCell ref="H6:H7"/>
    <mergeCell ref="I6:I7"/>
    <mergeCell ref="J6:J7"/>
    <mergeCell ref="K6:K7"/>
    <mergeCell ref="L6:L7"/>
    <mergeCell ref="A6:A7"/>
    <mergeCell ref="B6:B7"/>
    <mergeCell ref="C6:C7"/>
    <mergeCell ref="D6:D7"/>
    <mergeCell ref="E6:E7"/>
    <mergeCell ref="F6:F7"/>
  </mergeCells>
  <dataValidations count="2">
    <dataValidation type="list" allowBlank="1" showInputMessage="1" showErrorMessage="1" sqref="K8:M15 G8:G10 G12:G15 J8:J10 J12:J15 H8 H10:H16">
      <formula1>#REF!</formula1>
    </dataValidation>
    <dataValidation type="list" allowBlank="1" showInputMessage="1" showErrorMessage="1" sqref="AD8:AD15">
      <formula1>#REF!</formula1>
    </dataValidation>
  </dataValidation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'C:\Users\ltejadar\AppData\Local\Microsoft\Windows\INetCache\Content.Outlook\CGWG3OJG\[Copia de Planilla Plan Operativo Anual 2020 - DSF rev.xlsx]Hoja1'!#REF!</xm:f>
          </x14:formula1>
          <xm:sqref>G11 J11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Q45"/>
  <sheetViews>
    <sheetView showGridLines="0" zoomScale="50" zoomScaleNormal="50" zoomScaleSheetLayoutView="50" workbookViewId="0">
      <pane xSplit="5" ySplit="7" topLeftCell="F8" activePane="bottomRight" state="frozen"/>
      <selection pane="topRight" activeCell="F1" sqref="F1"/>
      <selection pane="bottomLeft" activeCell="A8" sqref="A8"/>
      <selection pane="bottomRight" activeCell="G19" sqref="G19"/>
    </sheetView>
  </sheetViews>
  <sheetFormatPr baseColWidth="10" defaultColWidth="11.42578125" defaultRowHeight="16.5" x14ac:dyDescent="0.3"/>
  <cols>
    <col min="1" max="1" width="11.42578125" style="1"/>
    <col min="2" max="2" width="27.7109375" style="1" customWidth="1"/>
    <col min="3" max="3" width="26.5703125" style="1" customWidth="1"/>
    <col min="4" max="4" width="32.28515625" style="1" customWidth="1"/>
    <col min="5" max="5" width="47.7109375" style="1" customWidth="1"/>
    <col min="6" max="6" width="42.7109375" style="1" customWidth="1"/>
    <col min="7" max="7" width="67.85546875" style="1" customWidth="1"/>
    <col min="8" max="8" width="27.42578125" style="1" customWidth="1"/>
    <col min="9" max="9" width="37" style="1" customWidth="1"/>
    <col min="10" max="10" width="36.7109375" style="1" customWidth="1"/>
    <col min="11" max="11" width="27.28515625" style="1" customWidth="1"/>
    <col min="12" max="12" width="25.28515625" style="1" customWidth="1"/>
    <col min="13" max="13" width="26.140625" style="1" customWidth="1"/>
    <col min="14" max="14" width="23.28515625" style="1" customWidth="1"/>
    <col min="15" max="15" width="18.5703125" style="1" customWidth="1"/>
    <col min="16" max="16" width="12.140625" style="1" customWidth="1"/>
    <col min="17" max="27" width="10.42578125" style="1" customWidth="1"/>
    <col min="28" max="28" width="26.28515625" style="1" customWidth="1"/>
    <col min="29" max="29" width="37.28515625" style="1" customWidth="1"/>
    <col min="30" max="30" width="34.5703125" style="1" customWidth="1"/>
    <col min="31" max="31" width="28.5703125" style="1" customWidth="1"/>
    <col min="32" max="32" width="39" style="11" customWidth="1"/>
    <col min="33" max="39" width="11.42578125" style="11"/>
    <col min="40" max="40" width="5" style="1" customWidth="1"/>
    <col min="41" max="16384" width="11.42578125" style="1"/>
  </cols>
  <sheetData>
    <row r="2" spans="2:39" ht="45.75" x14ac:dyDescent="0.3">
      <c r="D2" s="737" t="s">
        <v>0</v>
      </c>
      <c r="E2" s="8"/>
      <c r="F2" s="8"/>
      <c r="G2" s="8"/>
      <c r="H2" s="8"/>
      <c r="I2" s="8"/>
      <c r="J2" s="8"/>
      <c r="K2" s="8"/>
      <c r="L2" s="8"/>
      <c r="M2" s="8"/>
      <c r="N2" s="8"/>
      <c r="O2" s="8"/>
      <c r="P2" s="8"/>
      <c r="Q2" s="8"/>
      <c r="R2" s="8"/>
      <c r="S2" s="8"/>
      <c r="T2" s="8"/>
      <c r="U2" s="8"/>
      <c r="V2" s="8"/>
      <c r="W2" s="8"/>
      <c r="X2" s="8"/>
      <c r="Y2" s="8"/>
      <c r="Z2" s="8"/>
      <c r="AA2" s="8"/>
      <c r="AB2" s="8"/>
      <c r="AC2" s="8"/>
    </row>
    <row r="3" spans="2:39" ht="23.25" x14ac:dyDescent="0.3">
      <c r="D3" s="106" t="s">
        <v>2319</v>
      </c>
    </row>
    <row r="6" spans="2:39" s="17" customFormat="1" ht="38.25" customHeight="1" x14ac:dyDescent="0.35">
      <c r="B6" s="754" t="s">
        <v>23</v>
      </c>
      <c r="C6" s="754" t="s">
        <v>1885</v>
      </c>
      <c r="D6" s="754" t="s">
        <v>4</v>
      </c>
      <c r="E6" s="754" t="s">
        <v>5</v>
      </c>
      <c r="F6" s="754" t="s">
        <v>6</v>
      </c>
      <c r="G6" s="754" t="s">
        <v>7</v>
      </c>
      <c r="H6" s="754" t="s">
        <v>8</v>
      </c>
      <c r="I6" s="754" t="s">
        <v>9</v>
      </c>
      <c r="J6" s="754" t="s">
        <v>10</v>
      </c>
      <c r="K6" s="754" t="s">
        <v>11</v>
      </c>
      <c r="L6" s="754" t="s">
        <v>12</v>
      </c>
      <c r="M6" s="754" t="s">
        <v>13</v>
      </c>
      <c r="N6" s="754" t="s">
        <v>14</v>
      </c>
      <c r="O6" s="754" t="s">
        <v>2278</v>
      </c>
      <c r="P6" s="754" t="s">
        <v>16</v>
      </c>
      <c r="Q6" s="754"/>
      <c r="R6" s="754"/>
      <c r="S6" s="754"/>
      <c r="T6" s="754"/>
      <c r="U6" s="754"/>
      <c r="V6" s="754"/>
      <c r="W6" s="754"/>
      <c r="X6" s="754"/>
      <c r="Y6" s="754"/>
      <c r="Z6" s="754"/>
      <c r="AA6" s="754"/>
      <c r="AB6" s="754" t="s">
        <v>17</v>
      </c>
      <c r="AC6" s="754" t="s">
        <v>18</v>
      </c>
      <c r="AD6" s="754" t="s">
        <v>19</v>
      </c>
      <c r="AE6" s="754" t="s">
        <v>20</v>
      </c>
      <c r="AF6" s="754" t="s">
        <v>21</v>
      </c>
      <c r="AG6" s="27"/>
      <c r="AH6" s="27"/>
      <c r="AI6" s="27"/>
      <c r="AJ6" s="27"/>
      <c r="AK6" s="27"/>
      <c r="AL6" s="27"/>
      <c r="AM6" s="27"/>
    </row>
    <row r="7" spans="2:39" s="17" customFormat="1" ht="38.25" customHeight="1" x14ac:dyDescent="0.35">
      <c r="B7" s="754"/>
      <c r="C7" s="754"/>
      <c r="D7" s="754"/>
      <c r="E7" s="754"/>
      <c r="F7" s="754"/>
      <c r="G7" s="754"/>
      <c r="H7" s="754"/>
      <c r="I7" s="754"/>
      <c r="J7" s="754"/>
      <c r="K7" s="754"/>
      <c r="L7" s="754"/>
      <c r="M7" s="754"/>
      <c r="N7" s="754"/>
      <c r="O7" s="754"/>
      <c r="P7" s="755" t="s">
        <v>24</v>
      </c>
      <c r="Q7" s="755" t="s">
        <v>25</v>
      </c>
      <c r="R7" s="755" t="s">
        <v>26</v>
      </c>
      <c r="S7" s="755" t="s">
        <v>27</v>
      </c>
      <c r="T7" s="755" t="s">
        <v>28</v>
      </c>
      <c r="U7" s="755" t="s">
        <v>29</v>
      </c>
      <c r="V7" s="755" t="s">
        <v>30</v>
      </c>
      <c r="W7" s="755" t="s">
        <v>31</v>
      </c>
      <c r="X7" s="755" t="s">
        <v>32</v>
      </c>
      <c r="Y7" s="755" t="s">
        <v>33</v>
      </c>
      <c r="Z7" s="755" t="s">
        <v>34</v>
      </c>
      <c r="AA7" s="755" t="s">
        <v>35</v>
      </c>
      <c r="AB7" s="754"/>
      <c r="AC7" s="754"/>
      <c r="AD7" s="754"/>
      <c r="AE7" s="754"/>
      <c r="AF7" s="754"/>
      <c r="AG7" s="27"/>
      <c r="AH7" s="27"/>
      <c r="AI7" s="27"/>
      <c r="AJ7" s="27"/>
      <c r="AK7" s="27"/>
      <c r="AL7" s="27"/>
      <c r="AM7" s="27"/>
    </row>
    <row r="8" spans="2:39" s="764" customFormat="1" ht="117" customHeight="1" x14ac:dyDescent="0.3">
      <c r="B8" s="180" t="s">
        <v>231</v>
      </c>
      <c r="C8" s="756"/>
      <c r="D8" s="757"/>
      <c r="E8" s="76" t="s">
        <v>2320</v>
      </c>
      <c r="F8" s="76"/>
      <c r="G8" s="260" t="s">
        <v>2321</v>
      </c>
      <c r="H8" s="47">
        <v>3</v>
      </c>
      <c r="I8" s="260" t="s">
        <v>138</v>
      </c>
      <c r="J8" s="47" t="s">
        <v>2322</v>
      </c>
      <c r="K8" s="47" t="s">
        <v>2212</v>
      </c>
      <c r="L8" s="46" t="s">
        <v>2323</v>
      </c>
      <c r="M8" s="46" t="s">
        <v>214</v>
      </c>
      <c r="N8" s="47" t="s">
        <v>46</v>
      </c>
      <c r="O8" s="758">
        <f>+AVERAGE(P8:AA8)</f>
        <v>10</v>
      </c>
      <c r="P8" s="759">
        <v>10</v>
      </c>
      <c r="Q8" s="759">
        <v>10</v>
      </c>
      <c r="R8" s="759">
        <v>10</v>
      </c>
      <c r="S8" s="759">
        <v>10</v>
      </c>
      <c r="T8" s="759">
        <v>10</v>
      </c>
      <c r="U8" s="759">
        <v>10</v>
      </c>
      <c r="V8" s="759">
        <v>10</v>
      </c>
      <c r="W8" s="759">
        <v>10</v>
      </c>
      <c r="X8" s="759">
        <v>10</v>
      </c>
      <c r="Y8" s="759">
        <v>10</v>
      </c>
      <c r="Z8" s="759">
        <v>10</v>
      </c>
      <c r="AA8" s="759">
        <v>10</v>
      </c>
      <c r="AB8" s="760" t="s">
        <v>2324</v>
      </c>
      <c r="AC8" s="53" t="s">
        <v>2325</v>
      </c>
      <c r="AD8" s="53" t="s">
        <v>2326</v>
      </c>
      <c r="AE8" s="761"/>
      <c r="AF8" s="762"/>
      <c r="AG8" s="763"/>
      <c r="AH8" s="763"/>
      <c r="AI8" s="763"/>
      <c r="AJ8" s="763"/>
      <c r="AK8" s="763"/>
      <c r="AL8" s="763"/>
      <c r="AM8" s="763"/>
    </row>
    <row r="9" spans="2:39" s="764" customFormat="1" ht="108" customHeight="1" x14ac:dyDescent="0.3">
      <c r="B9" s="191"/>
      <c r="C9" s="765"/>
      <c r="D9" s="766"/>
      <c r="E9" s="72" t="s">
        <v>2327</v>
      </c>
      <c r="F9" s="72"/>
      <c r="G9" s="259" t="s">
        <v>2328</v>
      </c>
      <c r="H9" s="264">
        <v>1</v>
      </c>
      <c r="I9" s="259" t="s">
        <v>138</v>
      </c>
      <c r="J9" s="43" t="s">
        <v>2322</v>
      </c>
      <c r="K9" s="43" t="s">
        <v>2212</v>
      </c>
      <c r="L9" s="264" t="s">
        <v>2323</v>
      </c>
      <c r="M9" s="264" t="s">
        <v>214</v>
      </c>
      <c r="N9" s="43" t="s">
        <v>46</v>
      </c>
      <c r="O9" s="767">
        <f t="shared" ref="O9:O13" si="0">+AVERAGE(P9:AA9)</f>
        <v>15</v>
      </c>
      <c r="P9" s="418">
        <v>15</v>
      </c>
      <c r="Q9" s="418">
        <v>15</v>
      </c>
      <c r="R9" s="418">
        <v>15</v>
      </c>
      <c r="S9" s="418">
        <v>15</v>
      </c>
      <c r="T9" s="418">
        <v>15</v>
      </c>
      <c r="U9" s="418">
        <v>15</v>
      </c>
      <c r="V9" s="418">
        <v>15</v>
      </c>
      <c r="W9" s="418">
        <v>15</v>
      </c>
      <c r="X9" s="418">
        <v>15</v>
      </c>
      <c r="Y9" s="418">
        <v>15</v>
      </c>
      <c r="Z9" s="418">
        <v>15</v>
      </c>
      <c r="AA9" s="418">
        <v>15</v>
      </c>
      <c r="AB9" s="768" t="s">
        <v>2324</v>
      </c>
      <c r="AC9" s="459" t="s">
        <v>2325</v>
      </c>
      <c r="AD9" s="459" t="s">
        <v>2326</v>
      </c>
      <c r="AE9" s="761"/>
      <c r="AF9" s="769"/>
      <c r="AG9" s="763"/>
      <c r="AH9" s="763"/>
      <c r="AI9" s="763"/>
      <c r="AJ9" s="763"/>
      <c r="AK9" s="763"/>
      <c r="AL9" s="763"/>
      <c r="AM9" s="763"/>
    </row>
    <row r="10" spans="2:39" s="764" customFormat="1" ht="108" customHeight="1" x14ac:dyDescent="0.3">
      <c r="B10" s="191"/>
      <c r="C10" s="765"/>
      <c r="D10" s="766"/>
      <c r="E10" s="72" t="s">
        <v>2329</v>
      </c>
      <c r="F10" s="72"/>
      <c r="G10" s="259" t="s">
        <v>2328</v>
      </c>
      <c r="H10" s="264">
        <v>1</v>
      </c>
      <c r="I10" s="259" t="s">
        <v>138</v>
      </c>
      <c r="J10" s="43" t="s">
        <v>2330</v>
      </c>
      <c r="K10" s="43" t="s">
        <v>2212</v>
      </c>
      <c r="L10" s="264" t="s">
        <v>2323</v>
      </c>
      <c r="M10" s="264" t="s">
        <v>214</v>
      </c>
      <c r="N10" s="43" t="s">
        <v>46</v>
      </c>
      <c r="O10" s="767">
        <f t="shared" si="0"/>
        <v>20</v>
      </c>
      <c r="P10" s="418">
        <v>20</v>
      </c>
      <c r="Q10" s="418">
        <v>20</v>
      </c>
      <c r="R10" s="418">
        <v>20</v>
      </c>
      <c r="S10" s="418">
        <v>20</v>
      </c>
      <c r="T10" s="418">
        <v>20</v>
      </c>
      <c r="U10" s="418">
        <v>20</v>
      </c>
      <c r="V10" s="418">
        <v>20</v>
      </c>
      <c r="W10" s="418">
        <v>20</v>
      </c>
      <c r="X10" s="418">
        <v>20</v>
      </c>
      <c r="Y10" s="418">
        <v>20</v>
      </c>
      <c r="Z10" s="418">
        <v>20</v>
      </c>
      <c r="AA10" s="418">
        <v>20</v>
      </c>
      <c r="AB10" s="768" t="s">
        <v>2331</v>
      </c>
      <c r="AC10" s="459" t="s">
        <v>2325</v>
      </c>
      <c r="AD10" s="459" t="s">
        <v>2326</v>
      </c>
      <c r="AE10" s="761"/>
      <c r="AF10" s="770"/>
      <c r="AG10" s="763"/>
      <c r="AH10" s="763"/>
      <c r="AI10" s="763"/>
      <c r="AJ10" s="763"/>
      <c r="AK10" s="763"/>
      <c r="AL10" s="763"/>
      <c r="AM10" s="763"/>
    </row>
    <row r="11" spans="2:39" s="764" customFormat="1" ht="90" customHeight="1" x14ac:dyDescent="0.3">
      <c r="B11" s="191"/>
      <c r="C11" s="765"/>
      <c r="D11" s="766"/>
      <c r="E11" s="72" t="s">
        <v>2332</v>
      </c>
      <c r="F11" s="72"/>
      <c r="G11" s="259" t="s">
        <v>2332</v>
      </c>
      <c r="H11" s="264">
        <v>2</v>
      </c>
      <c r="I11" s="237"/>
      <c r="J11" s="43" t="s">
        <v>2333</v>
      </c>
      <c r="K11" s="264" t="s">
        <v>89</v>
      </c>
      <c r="L11" s="264" t="s">
        <v>2334</v>
      </c>
      <c r="M11" s="264" t="s">
        <v>45</v>
      </c>
      <c r="N11" s="43" t="s">
        <v>46</v>
      </c>
      <c r="O11" s="767">
        <f t="shared" si="0"/>
        <v>1</v>
      </c>
      <c r="P11" s="418">
        <v>1</v>
      </c>
      <c r="Q11" s="418">
        <v>1</v>
      </c>
      <c r="R11" s="418">
        <v>1</v>
      </c>
      <c r="S11" s="418">
        <v>1</v>
      </c>
      <c r="T11" s="418">
        <v>1</v>
      </c>
      <c r="U11" s="418">
        <v>1</v>
      </c>
      <c r="V11" s="418">
        <v>1</v>
      </c>
      <c r="W11" s="418">
        <v>1</v>
      </c>
      <c r="X11" s="418">
        <v>1</v>
      </c>
      <c r="Y11" s="418">
        <v>1</v>
      </c>
      <c r="Z11" s="418">
        <v>1</v>
      </c>
      <c r="AA11" s="418">
        <v>1</v>
      </c>
      <c r="AB11" s="768" t="s">
        <v>2335</v>
      </c>
      <c r="AC11" s="459" t="s">
        <v>2325</v>
      </c>
      <c r="AD11" s="459" t="s">
        <v>2326</v>
      </c>
      <c r="AE11" s="761"/>
      <c r="AF11" s="770"/>
      <c r="AG11" s="763"/>
      <c r="AH11" s="763"/>
      <c r="AI11" s="763"/>
      <c r="AJ11" s="763"/>
      <c r="AK11" s="763"/>
      <c r="AL11" s="763"/>
      <c r="AM11" s="763"/>
    </row>
    <row r="12" spans="2:39" s="764" customFormat="1" ht="72" customHeight="1" x14ac:dyDescent="0.25">
      <c r="B12" s="191"/>
      <c r="C12" s="765"/>
      <c r="D12" s="766"/>
      <c r="E12" s="72" t="s">
        <v>2336</v>
      </c>
      <c r="F12" s="72"/>
      <c r="G12" s="259" t="s">
        <v>2337</v>
      </c>
      <c r="H12" s="264">
        <v>1</v>
      </c>
      <c r="I12" s="237"/>
      <c r="J12" s="43" t="s">
        <v>2338</v>
      </c>
      <c r="K12" s="43" t="s">
        <v>2212</v>
      </c>
      <c r="L12" s="264" t="s">
        <v>2323</v>
      </c>
      <c r="M12" s="264" t="s">
        <v>214</v>
      </c>
      <c r="N12" s="43" t="s">
        <v>46</v>
      </c>
      <c r="O12" s="767">
        <f t="shared" si="0"/>
        <v>7</v>
      </c>
      <c r="P12" s="418">
        <v>7</v>
      </c>
      <c r="Q12" s="418">
        <v>7</v>
      </c>
      <c r="R12" s="418">
        <v>7</v>
      </c>
      <c r="S12" s="418">
        <v>7</v>
      </c>
      <c r="T12" s="418">
        <v>7</v>
      </c>
      <c r="U12" s="418">
        <v>7</v>
      </c>
      <c r="V12" s="418">
        <v>7</v>
      </c>
      <c r="W12" s="418">
        <v>7</v>
      </c>
      <c r="X12" s="418">
        <v>7</v>
      </c>
      <c r="Y12" s="418">
        <v>7</v>
      </c>
      <c r="Z12" s="418">
        <v>7</v>
      </c>
      <c r="AA12" s="418">
        <v>7</v>
      </c>
      <c r="AB12" s="768" t="s">
        <v>2339</v>
      </c>
      <c r="AC12" s="459" t="s">
        <v>2325</v>
      </c>
      <c r="AD12" s="459" t="s">
        <v>2340</v>
      </c>
      <c r="AE12" s="761"/>
      <c r="AF12" s="771"/>
    </row>
    <row r="13" spans="2:39" s="764" customFormat="1" ht="108" customHeight="1" x14ac:dyDescent="0.25">
      <c r="B13" s="191"/>
      <c r="C13" s="765"/>
      <c r="D13" s="766"/>
      <c r="E13" s="72" t="s">
        <v>2341</v>
      </c>
      <c r="F13" s="72"/>
      <c r="G13" s="259" t="s">
        <v>2342</v>
      </c>
      <c r="H13" s="43">
        <v>2</v>
      </c>
      <c r="I13" s="237"/>
      <c r="J13" s="43" t="s">
        <v>2343</v>
      </c>
      <c r="K13" s="43" t="s">
        <v>2212</v>
      </c>
      <c r="L13" s="264" t="s">
        <v>2323</v>
      </c>
      <c r="M13" s="264" t="s">
        <v>214</v>
      </c>
      <c r="N13" s="43" t="s">
        <v>46</v>
      </c>
      <c r="O13" s="767">
        <f t="shared" si="0"/>
        <v>6</v>
      </c>
      <c r="P13" s="418">
        <v>6</v>
      </c>
      <c r="Q13" s="418">
        <v>6</v>
      </c>
      <c r="R13" s="418">
        <v>6</v>
      </c>
      <c r="S13" s="418">
        <v>6</v>
      </c>
      <c r="T13" s="418">
        <v>6</v>
      </c>
      <c r="U13" s="418">
        <v>6</v>
      </c>
      <c r="V13" s="418">
        <v>6</v>
      </c>
      <c r="W13" s="418">
        <v>6</v>
      </c>
      <c r="X13" s="418">
        <v>6</v>
      </c>
      <c r="Y13" s="418">
        <v>6</v>
      </c>
      <c r="Z13" s="418">
        <v>6</v>
      </c>
      <c r="AA13" s="418">
        <v>6</v>
      </c>
      <c r="AB13" s="768" t="s">
        <v>2344</v>
      </c>
      <c r="AC13" s="459" t="s">
        <v>2325</v>
      </c>
      <c r="AD13" s="459" t="s">
        <v>2345</v>
      </c>
      <c r="AE13" s="761"/>
      <c r="AF13" s="771"/>
    </row>
    <row r="14" spans="2:39" s="764" customFormat="1" ht="90" customHeight="1" x14ac:dyDescent="0.25">
      <c r="B14" s="191"/>
      <c r="C14" s="765"/>
      <c r="D14" s="766"/>
      <c r="E14" s="72" t="s">
        <v>2346</v>
      </c>
      <c r="F14" s="72"/>
      <c r="G14" s="259" t="s">
        <v>2347</v>
      </c>
      <c r="H14" s="43">
        <v>2</v>
      </c>
      <c r="I14" s="237"/>
      <c r="J14" s="43" t="s">
        <v>2348</v>
      </c>
      <c r="K14" s="43" t="s">
        <v>43</v>
      </c>
      <c r="L14" s="264" t="s">
        <v>2334</v>
      </c>
      <c r="M14" s="264" t="s">
        <v>45</v>
      </c>
      <c r="N14" s="43" t="s">
        <v>46</v>
      </c>
      <c r="O14" s="772">
        <f>+AVERAGE(P14:AA14)</f>
        <v>1</v>
      </c>
      <c r="P14" s="155">
        <v>1</v>
      </c>
      <c r="Q14" s="155">
        <v>1</v>
      </c>
      <c r="R14" s="155">
        <v>1</v>
      </c>
      <c r="S14" s="155">
        <v>1</v>
      </c>
      <c r="T14" s="155">
        <v>1</v>
      </c>
      <c r="U14" s="155">
        <v>1</v>
      </c>
      <c r="V14" s="155">
        <v>1</v>
      </c>
      <c r="W14" s="155">
        <v>1</v>
      </c>
      <c r="X14" s="155">
        <v>1</v>
      </c>
      <c r="Y14" s="155">
        <v>1</v>
      </c>
      <c r="Z14" s="155">
        <v>1</v>
      </c>
      <c r="AA14" s="155">
        <v>1</v>
      </c>
      <c r="AB14" s="768" t="s">
        <v>409</v>
      </c>
      <c r="AC14" s="459" t="s">
        <v>2325</v>
      </c>
      <c r="AD14" s="459" t="s">
        <v>2326</v>
      </c>
      <c r="AE14" s="761"/>
      <c r="AF14" s="771"/>
    </row>
    <row r="15" spans="2:39" s="764" customFormat="1" ht="90" customHeight="1" x14ac:dyDescent="0.25">
      <c r="B15" s="191"/>
      <c r="C15" s="765"/>
      <c r="D15" s="766"/>
      <c r="E15" s="72" t="s">
        <v>2349</v>
      </c>
      <c r="F15" s="72"/>
      <c r="G15" s="259" t="s">
        <v>2350</v>
      </c>
      <c r="H15" s="264">
        <v>1</v>
      </c>
      <c r="I15" s="237"/>
      <c r="J15" s="43" t="s">
        <v>2351</v>
      </c>
      <c r="K15" s="43" t="s">
        <v>43</v>
      </c>
      <c r="L15" s="264" t="s">
        <v>2334</v>
      </c>
      <c r="M15" s="264" t="s">
        <v>45</v>
      </c>
      <c r="N15" s="43" t="s">
        <v>46</v>
      </c>
      <c r="O15" s="772">
        <f>+AVERAGE(P15:AA15)</f>
        <v>1</v>
      </c>
      <c r="P15" s="155">
        <v>1</v>
      </c>
      <c r="Q15" s="155">
        <v>1</v>
      </c>
      <c r="R15" s="155">
        <v>1</v>
      </c>
      <c r="S15" s="155">
        <v>1</v>
      </c>
      <c r="T15" s="155">
        <v>1</v>
      </c>
      <c r="U15" s="155">
        <v>1</v>
      </c>
      <c r="V15" s="155">
        <v>1</v>
      </c>
      <c r="W15" s="155">
        <v>1</v>
      </c>
      <c r="X15" s="155">
        <v>1</v>
      </c>
      <c r="Y15" s="155">
        <v>1</v>
      </c>
      <c r="Z15" s="155">
        <v>1</v>
      </c>
      <c r="AA15" s="155">
        <v>1</v>
      </c>
      <c r="AB15" s="768" t="s">
        <v>409</v>
      </c>
      <c r="AC15" s="459" t="s">
        <v>2325</v>
      </c>
      <c r="AD15" s="459" t="s">
        <v>2352</v>
      </c>
      <c r="AE15" s="761"/>
      <c r="AF15" s="771"/>
    </row>
    <row r="16" spans="2:39" s="764" customFormat="1" ht="168.75" customHeight="1" x14ac:dyDescent="0.25">
      <c r="B16" s="191"/>
      <c r="C16" s="765"/>
      <c r="D16" s="766"/>
      <c r="E16" s="72" t="s">
        <v>2353</v>
      </c>
      <c r="F16" s="72"/>
      <c r="G16" s="259" t="s">
        <v>2354</v>
      </c>
      <c r="H16" s="43">
        <v>3</v>
      </c>
      <c r="I16" s="259" t="s">
        <v>138</v>
      </c>
      <c r="J16" s="43" t="s">
        <v>2355</v>
      </c>
      <c r="K16" s="43" t="s">
        <v>2212</v>
      </c>
      <c r="L16" s="264" t="s">
        <v>2323</v>
      </c>
      <c r="M16" s="264" t="s">
        <v>214</v>
      </c>
      <c r="N16" s="43" t="s">
        <v>46</v>
      </c>
      <c r="O16" s="767">
        <f t="shared" ref="O16" si="1">+AVERAGE(P16:AA16)</f>
        <v>6</v>
      </c>
      <c r="P16" s="773">
        <v>6</v>
      </c>
      <c r="Q16" s="773">
        <v>6</v>
      </c>
      <c r="R16" s="773">
        <v>6</v>
      </c>
      <c r="S16" s="418">
        <v>6</v>
      </c>
      <c r="T16" s="773">
        <v>6</v>
      </c>
      <c r="U16" s="773">
        <v>6</v>
      </c>
      <c r="V16" s="773">
        <v>6</v>
      </c>
      <c r="W16" s="773">
        <v>6</v>
      </c>
      <c r="X16" s="773">
        <v>6</v>
      </c>
      <c r="Y16" s="773">
        <v>6</v>
      </c>
      <c r="Z16" s="773">
        <v>6</v>
      </c>
      <c r="AA16" s="773">
        <v>6</v>
      </c>
      <c r="AB16" s="768" t="s">
        <v>2356</v>
      </c>
      <c r="AC16" s="459" t="s">
        <v>2325</v>
      </c>
      <c r="AD16" s="459" t="s">
        <v>2326</v>
      </c>
      <c r="AE16" s="761"/>
      <c r="AF16" s="771"/>
    </row>
    <row r="17" spans="2:43" s="764" customFormat="1" ht="120.75" customHeight="1" x14ac:dyDescent="0.25">
      <c r="B17" s="774"/>
      <c r="C17" s="775"/>
      <c r="D17" s="776"/>
      <c r="E17" s="661" t="s">
        <v>2357</v>
      </c>
      <c r="F17" s="259" t="s">
        <v>2358</v>
      </c>
      <c r="G17" s="259" t="s">
        <v>2359</v>
      </c>
      <c r="H17" s="43">
        <v>2</v>
      </c>
      <c r="I17" s="259" t="s">
        <v>100</v>
      </c>
      <c r="J17" s="43" t="s">
        <v>2360</v>
      </c>
      <c r="K17" s="264" t="s">
        <v>2212</v>
      </c>
      <c r="L17" s="264" t="s">
        <v>2323</v>
      </c>
      <c r="M17" s="264" t="s">
        <v>214</v>
      </c>
      <c r="N17" s="43" t="s">
        <v>46</v>
      </c>
      <c r="O17" s="767">
        <v>5</v>
      </c>
      <c r="P17" s="155"/>
      <c r="Q17" s="155"/>
      <c r="R17" s="155"/>
      <c r="S17" s="155"/>
      <c r="T17" s="155"/>
      <c r="U17" s="155"/>
      <c r="V17" s="155"/>
      <c r="W17" s="155"/>
      <c r="X17" s="155"/>
      <c r="Y17" s="155"/>
      <c r="Z17" s="155"/>
      <c r="AA17" s="155"/>
      <c r="AB17" s="777" t="s">
        <v>239</v>
      </c>
      <c r="AC17" s="459" t="s">
        <v>2325</v>
      </c>
      <c r="AD17" s="459" t="s">
        <v>2326</v>
      </c>
      <c r="AE17" s="761"/>
      <c r="AF17" s="771"/>
    </row>
    <row r="18" spans="2:43" s="764" customFormat="1" ht="92.25" customHeight="1" x14ac:dyDescent="0.25">
      <c r="B18" s="778"/>
      <c r="C18" s="779"/>
      <c r="D18" s="780"/>
      <c r="E18" s="663"/>
      <c r="F18" s="259" t="s">
        <v>2361</v>
      </c>
      <c r="G18" s="259" t="s">
        <v>2362</v>
      </c>
      <c r="H18" s="47">
        <v>3</v>
      </c>
      <c r="I18" s="259" t="s">
        <v>100</v>
      </c>
      <c r="J18" s="43" t="s">
        <v>2363</v>
      </c>
      <c r="K18" s="264" t="s">
        <v>2212</v>
      </c>
      <c r="L18" s="264" t="s">
        <v>2323</v>
      </c>
      <c r="M18" s="264" t="s">
        <v>214</v>
      </c>
      <c r="N18" s="43" t="s">
        <v>46</v>
      </c>
      <c r="O18" s="767">
        <v>15</v>
      </c>
      <c r="P18" s="155"/>
      <c r="Q18" s="155"/>
      <c r="R18" s="155"/>
      <c r="S18" s="155"/>
      <c r="T18" s="155"/>
      <c r="U18" s="155"/>
      <c r="V18" s="155"/>
      <c r="W18" s="155"/>
      <c r="X18" s="155"/>
      <c r="Y18" s="155"/>
      <c r="Z18" s="155"/>
      <c r="AA18" s="155"/>
      <c r="AB18" s="777" t="s">
        <v>239</v>
      </c>
      <c r="AC18" s="459" t="s">
        <v>2325</v>
      </c>
      <c r="AD18" s="459" t="s">
        <v>2326</v>
      </c>
      <c r="AE18" s="761"/>
      <c r="AF18" s="771"/>
    </row>
    <row r="19" spans="2:43" s="764" customFormat="1" ht="108" x14ac:dyDescent="0.25">
      <c r="B19" s="92" t="s">
        <v>56</v>
      </c>
      <c r="C19" s="781"/>
      <c r="D19" s="56"/>
      <c r="E19" s="460" t="s">
        <v>2364</v>
      </c>
      <c r="F19" s="76"/>
      <c r="G19" s="56" t="s">
        <v>2365</v>
      </c>
      <c r="H19" s="47">
        <v>3</v>
      </c>
      <c r="I19" s="235"/>
      <c r="J19" s="79" t="s">
        <v>2366</v>
      </c>
      <c r="K19" s="47" t="s">
        <v>43</v>
      </c>
      <c r="L19" s="264" t="s">
        <v>2334</v>
      </c>
      <c r="M19" s="47" t="s">
        <v>45</v>
      </c>
      <c r="N19" s="47" t="s">
        <v>46</v>
      </c>
      <c r="O19" s="782">
        <f t="shared" ref="O19" si="2">+AVERAGE(P19:AA19)</f>
        <v>1</v>
      </c>
      <c r="P19" s="155">
        <v>1</v>
      </c>
      <c r="Q19" s="155">
        <v>1</v>
      </c>
      <c r="R19" s="155">
        <v>1</v>
      </c>
      <c r="S19" s="155">
        <v>1</v>
      </c>
      <c r="T19" s="155">
        <v>1</v>
      </c>
      <c r="U19" s="155">
        <v>1</v>
      </c>
      <c r="V19" s="155">
        <v>1</v>
      </c>
      <c r="W19" s="155">
        <v>1</v>
      </c>
      <c r="X19" s="155">
        <v>1</v>
      </c>
      <c r="Y19" s="155">
        <v>1</v>
      </c>
      <c r="Z19" s="155">
        <v>1</v>
      </c>
      <c r="AA19" s="155">
        <v>1</v>
      </c>
      <c r="AB19" s="777" t="s">
        <v>239</v>
      </c>
      <c r="AC19" s="783" t="s">
        <v>2367</v>
      </c>
      <c r="AD19" s="784" t="s">
        <v>2368</v>
      </c>
      <c r="AE19" s="53" t="s">
        <v>68</v>
      </c>
      <c r="AF19" s="785"/>
      <c r="AG19" s="786"/>
      <c r="AH19" s="786"/>
      <c r="AI19" s="786"/>
      <c r="AJ19" s="786"/>
      <c r="AK19" s="786"/>
      <c r="AL19" s="786"/>
      <c r="AM19" s="786"/>
      <c r="AN19" s="787"/>
      <c r="AO19" s="788"/>
      <c r="AP19" s="788"/>
      <c r="AQ19" s="789"/>
    </row>
    <row r="20" spans="2:43" s="764" customFormat="1" ht="78" customHeight="1" x14ac:dyDescent="0.25">
      <c r="B20" s="92" t="s">
        <v>113</v>
      </c>
      <c r="C20" s="790"/>
      <c r="D20" s="56"/>
      <c r="E20" s="460" t="s">
        <v>2369</v>
      </c>
      <c r="F20" s="460"/>
      <c r="G20" s="56" t="s">
        <v>2370</v>
      </c>
      <c r="H20" s="73">
        <v>1</v>
      </c>
      <c r="I20" s="56" t="s">
        <v>245</v>
      </c>
      <c r="J20" s="79" t="s">
        <v>716</v>
      </c>
      <c r="K20" s="73" t="s">
        <v>89</v>
      </c>
      <c r="L20" s="264" t="s">
        <v>2334</v>
      </c>
      <c r="M20" s="73" t="s">
        <v>214</v>
      </c>
      <c r="N20" s="73" t="s">
        <v>46</v>
      </c>
      <c r="O20" s="767">
        <f>SUM(P20:AA20)</f>
        <v>12</v>
      </c>
      <c r="P20" s="418">
        <v>1</v>
      </c>
      <c r="Q20" s="418">
        <v>1</v>
      </c>
      <c r="R20" s="418">
        <v>1</v>
      </c>
      <c r="S20" s="418">
        <v>1</v>
      </c>
      <c r="T20" s="418">
        <v>1</v>
      </c>
      <c r="U20" s="418">
        <v>1</v>
      </c>
      <c r="V20" s="418">
        <v>1</v>
      </c>
      <c r="W20" s="418">
        <v>1</v>
      </c>
      <c r="X20" s="418">
        <v>1</v>
      </c>
      <c r="Y20" s="418">
        <v>1</v>
      </c>
      <c r="Z20" s="418">
        <v>1</v>
      </c>
      <c r="AA20" s="418">
        <v>1</v>
      </c>
      <c r="AB20" s="777" t="s">
        <v>1287</v>
      </c>
      <c r="AC20" s="783" t="s">
        <v>2367</v>
      </c>
      <c r="AD20" s="784" t="s">
        <v>2371</v>
      </c>
      <c r="AE20" s="761"/>
      <c r="AF20" s="791"/>
      <c r="AG20" s="786"/>
      <c r="AH20" s="786"/>
      <c r="AI20" s="786"/>
      <c r="AJ20" s="786"/>
      <c r="AK20" s="786"/>
      <c r="AL20" s="786"/>
      <c r="AM20" s="786"/>
      <c r="AN20" s="787"/>
      <c r="AO20" s="792"/>
      <c r="AP20" s="788"/>
      <c r="AQ20" s="793"/>
    </row>
    <row r="21" spans="2:43" s="764" customFormat="1" ht="126" x14ac:dyDescent="0.25">
      <c r="B21" s="794" t="s">
        <v>37</v>
      </c>
      <c r="C21" s="795"/>
      <c r="D21" s="56"/>
      <c r="E21" s="796" t="s">
        <v>2372</v>
      </c>
      <c r="F21" s="76" t="s">
        <v>2373</v>
      </c>
      <c r="G21" s="235" t="s">
        <v>2374</v>
      </c>
      <c r="H21" s="47">
        <v>3</v>
      </c>
      <c r="I21" s="260" t="s">
        <v>41</v>
      </c>
      <c r="J21" s="62" t="s">
        <v>2375</v>
      </c>
      <c r="K21" s="46" t="s">
        <v>2212</v>
      </c>
      <c r="L21" s="264" t="s">
        <v>2323</v>
      </c>
      <c r="M21" s="47" t="s">
        <v>45</v>
      </c>
      <c r="N21" s="47" t="s">
        <v>46</v>
      </c>
      <c r="O21" s="797">
        <f>+AVERAGE(P21:AA21)</f>
        <v>2</v>
      </c>
      <c r="P21" s="773">
        <v>2</v>
      </c>
      <c r="Q21" s="773">
        <v>2</v>
      </c>
      <c r="R21" s="773">
        <v>2</v>
      </c>
      <c r="S21" s="773">
        <v>2</v>
      </c>
      <c r="T21" s="773">
        <v>2</v>
      </c>
      <c r="U21" s="773">
        <v>2</v>
      </c>
      <c r="V21" s="773">
        <v>2</v>
      </c>
      <c r="W21" s="773">
        <v>2</v>
      </c>
      <c r="X21" s="773">
        <v>2</v>
      </c>
      <c r="Y21" s="773">
        <v>2</v>
      </c>
      <c r="Z21" s="773">
        <v>2</v>
      </c>
      <c r="AA21" s="773">
        <v>2</v>
      </c>
      <c r="AB21" s="798" t="s">
        <v>2376</v>
      </c>
      <c r="AC21" s="783" t="s">
        <v>2377</v>
      </c>
      <c r="AD21" s="783" t="s">
        <v>2378</v>
      </c>
      <c r="AE21" s="799"/>
      <c r="AF21" s="800"/>
      <c r="AG21" s="786"/>
      <c r="AH21" s="801"/>
      <c r="AI21" s="801"/>
      <c r="AJ21" s="786"/>
      <c r="AK21" s="786"/>
      <c r="AL21" s="786"/>
      <c r="AM21" s="786"/>
      <c r="AN21" s="802"/>
      <c r="AO21" s="788"/>
      <c r="AP21" s="788"/>
    </row>
    <row r="22" spans="2:43" s="764" customFormat="1" ht="90" x14ac:dyDescent="0.25">
      <c r="B22" s="794"/>
      <c r="C22" s="795"/>
      <c r="D22" s="56"/>
      <c r="E22" s="803"/>
      <c r="F22" s="76" t="s">
        <v>2379</v>
      </c>
      <c r="G22" s="804" t="s">
        <v>2380</v>
      </c>
      <c r="H22" s="47">
        <v>3</v>
      </c>
      <c r="I22" s="260" t="s">
        <v>41</v>
      </c>
      <c r="J22" s="62" t="s">
        <v>2381</v>
      </c>
      <c r="K22" s="47" t="s">
        <v>43</v>
      </c>
      <c r="L22" s="264" t="s">
        <v>2334</v>
      </c>
      <c r="M22" s="47" t="s">
        <v>45</v>
      </c>
      <c r="N22" s="47" t="s">
        <v>46</v>
      </c>
      <c r="O22" s="782">
        <f>+AVERAGE(P22:AA22)</f>
        <v>1</v>
      </c>
      <c r="P22" s="155">
        <v>1</v>
      </c>
      <c r="Q22" s="155">
        <v>1</v>
      </c>
      <c r="R22" s="155">
        <v>1</v>
      </c>
      <c r="S22" s="155">
        <v>1</v>
      </c>
      <c r="T22" s="155">
        <v>1</v>
      </c>
      <c r="U22" s="155">
        <v>1</v>
      </c>
      <c r="V22" s="155">
        <v>1</v>
      </c>
      <c r="W22" s="155">
        <v>1</v>
      </c>
      <c r="X22" s="155">
        <v>1</v>
      </c>
      <c r="Y22" s="155">
        <v>1</v>
      </c>
      <c r="Z22" s="155">
        <v>1</v>
      </c>
      <c r="AA22" s="155">
        <v>1</v>
      </c>
      <c r="AB22" s="798" t="s">
        <v>2382</v>
      </c>
      <c r="AC22" s="783" t="s">
        <v>2377</v>
      </c>
      <c r="AD22" s="783" t="s">
        <v>2378</v>
      </c>
      <c r="AE22" s="785"/>
      <c r="AF22" s="791"/>
      <c r="AG22" s="786"/>
      <c r="AH22" s="805"/>
      <c r="AI22" s="805"/>
      <c r="AJ22" s="786"/>
      <c r="AK22" s="786"/>
      <c r="AL22" s="786"/>
      <c r="AM22" s="786"/>
      <c r="AN22" s="802"/>
      <c r="AO22" s="788"/>
      <c r="AP22" s="788"/>
    </row>
    <row r="23" spans="2:43" s="764" customFormat="1" ht="144" x14ac:dyDescent="0.25">
      <c r="B23" s="794"/>
      <c r="C23" s="795"/>
      <c r="D23" s="56"/>
      <c r="E23" s="460" t="s">
        <v>2383</v>
      </c>
      <c r="F23" s="76"/>
      <c r="G23" s="255" t="s">
        <v>2384</v>
      </c>
      <c r="H23" s="47">
        <v>3</v>
      </c>
      <c r="I23" s="260" t="s">
        <v>41</v>
      </c>
      <c r="J23" s="62" t="s">
        <v>2385</v>
      </c>
      <c r="K23" s="264" t="s">
        <v>2212</v>
      </c>
      <c r="L23" s="264" t="s">
        <v>2323</v>
      </c>
      <c r="M23" s="47" t="s">
        <v>45</v>
      </c>
      <c r="N23" s="47" t="s">
        <v>46</v>
      </c>
      <c r="O23" s="797">
        <f>+AVERAGE(P23:AA23)</f>
        <v>15</v>
      </c>
      <c r="P23" s="773">
        <v>15</v>
      </c>
      <c r="Q23" s="773">
        <v>15</v>
      </c>
      <c r="R23" s="773">
        <v>15</v>
      </c>
      <c r="S23" s="773">
        <v>15</v>
      </c>
      <c r="T23" s="773">
        <v>15</v>
      </c>
      <c r="U23" s="773">
        <v>15</v>
      </c>
      <c r="V23" s="773">
        <v>15</v>
      </c>
      <c r="W23" s="773">
        <v>15</v>
      </c>
      <c r="X23" s="773">
        <v>15</v>
      </c>
      <c r="Y23" s="773">
        <v>15</v>
      </c>
      <c r="Z23" s="773">
        <v>15</v>
      </c>
      <c r="AA23" s="773">
        <v>15</v>
      </c>
      <c r="AB23" s="806" t="s">
        <v>2386</v>
      </c>
      <c r="AC23" s="783" t="s">
        <v>2377</v>
      </c>
      <c r="AD23" s="784" t="s">
        <v>2378</v>
      </c>
      <c r="AE23" s="791"/>
      <c r="AF23" s="800"/>
      <c r="AG23" s="786"/>
      <c r="AH23" s="801"/>
      <c r="AI23" s="801"/>
      <c r="AJ23" s="786"/>
      <c r="AK23" s="786"/>
      <c r="AL23" s="786"/>
      <c r="AM23" s="786"/>
      <c r="AN23" s="802"/>
      <c r="AO23" s="788"/>
      <c r="AP23" s="788"/>
    </row>
    <row r="24" spans="2:43" s="819" customFormat="1" ht="66" customHeight="1" x14ac:dyDescent="0.25">
      <c r="B24" s="794"/>
      <c r="C24" s="795"/>
      <c r="D24" s="780"/>
      <c r="E24" s="460" t="s">
        <v>2387</v>
      </c>
      <c r="F24" s="807"/>
      <c r="G24" s="80" t="s">
        <v>2388</v>
      </c>
      <c r="H24" s="808">
        <v>3</v>
      </c>
      <c r="I24" s="809" t="s">
        <v>41</v>
      </c>
      <c r="J24" s="492" t="s">
        <v>716</v>
      </c>
      <c r="K24" s="810" t="s">
        <v>89</v>
      </c>
      <c r="L24" s="810" t="s">
        <v>2334</v>
      </c>
      <c r="M24" s="810" t="s">
        <v>214</v>
      </c>
      <c r="N24" s="808" t="s">
        <v>46</v>
      </c>
      <c r="O24" s="767">
        <f>SUM(P24:AA24)</f>
        <v>12</v>
      </c>
      <c r="P24" s="811">
        <v>1</v>
      </c>
      <c r="Q24" s="811">
        <v>1</v>
      </c>
      <c r="R24" s="811">
        <v>1</v>
      </c>
      <c r="S24" s="811">
        <v>1</v>
      </c>
      <c r="T24" s="811">
        <v>1</v>
      </c>
      <c r="U24" s="811">
        <v>1</v>
      </c>
      <c r="V24" s="811">
        <v>1</v>
      </c>
      <c r="W24" s="811">
        <v>1</v>
      </c>
      <c r="X24" s="811">
        <v>1</v>
      </c>
      <c r="Y24" s="811">
        <v>1</v>
      </c>
      <c r="Z24" s="811">
        <v>1</v>
      </c>
      <c r="AA24" s="811">
        <v>1</v>
      </c>
      <c r="AB24" s="812" t="s">
        <v>2376</v>
      </c>
      <c r="AC24" s="813" t="s">
        <v>2377</v>
      </c>
      <c r="AD24" s="814" t="s">
        <v>2378</v>
      </c>
      <c r="AE24" s="791"/>
      <c r="AF24" s="791"/>
      <c r="AG24" s="815"/>
      <c r="AH24" s="816"/>
      <c r="AI24" s="816"/>
      <c r="AJ24" s="815"/>
      <c r="AK24" s="815"/>
      <c r="AL24" s="815"/>
      <c r="AM24" s="815"/>
      <c r="AN24" s="817"/>
      <c r="AO24" s="818"/>
      <c r="AP24" s="818"/>
    </row>
    <row r="25" spans="2:43" s="764" customFormat="1" ht="36" x14ac:dyDescent="0.25">
      <c r="B25" s="820"/>
      <c r="C25" s="795"/>
      <c r="D25" s="56"/>
      <c r="E25" s="460" t="s">
        <v>2389</v>
      </c>
      <c r="F25" s="460"/>
      <c r="G25" s="255" t="s">
        <v>2390</v>
      </c>
      <c r="H25" s="47">
        <v>3</v>
      </c>
      <c r="I25" s="260" t="s">
        <v>41</v>
      </c>
      <c r="J25" s="79" t="s">
        <v>2391</v>
      </c>
      <c r="K25" s="47" t="s">
        <v>43</v>
      </c>
      <c r="L25" s="264" t="s">
        <v>2334</v>
      </c>
      <c r="M25" s="47" t="s">
        <v>45</v>
      </c>
      <c r="N25" s="47" t="s">
        <v>46</v>
      </c>
      <c r="O25" s="782">
        <f t="shared" ref="O25:O28" si="3">+AVERAGE(P25:AA25)</f>
        <v>0.5</v>
      </c>
      <c r="P25" s="155">
        <v>0.5</v>
      </c>
      <c r="Q25" s="155">
        <v>0.5</v>
      </c>
      <c r="R25" s="155">
        <v>0.5</v>
      </c>
      <c r="S25" s="155">
        <v>0.5</v>
      </c>
      <c r="T25" s="155">
        <v>0.5</v>
      </c>
      <c r="U25" s="155">
        <v>0.5</v>
      </c>
      <c r="V25" s="155">
        <v>0.5</v>
      </c>
      <c r="W25" s="155">
        <v>0.5</v>
      </c>
      <c r="X25" s="155">
        <v>0.5</v>
      </c>
      <c r="Y25" s="155">
        <v>0.5</v>
      </c>
      <c r="Z25" s="155">
        <v>0.5</v>
      </c>
      <c r="AA25" s="155">
        <v>0.5</v>
      </c>
      <c r="AB25" s="806" t="s">
        <v>2376</v>
      </c>
      <c r="AC25" s="783" t="s">
        <v>2377</v>
      </c>
      <c r="AD25" s="784" t="s">
        <v>2378</v>
      </c>
      <c r="AE25" s="785"/>
      <c r="AF25" s="791"/>
      <c r="AG25" s="786"/>
      <c r="AH25" s="805"/>
      <c r="AI25" s="805"/>
      <c r="AJ25" s="786"/>
      <c r="AK25" s="786"/>
      <c r="AL25" s="786"/>
      <c r="AM25" s="786"/>
      <c r="AN25" s="802"/>
      <c r="AO25" s="788"/>
      <c r="AP25" s="788"/>
    </row>
    <row r="26" spans="2:43" s="764" customFormat="1" ht="72" x14ac:dyDescent="0.25">
      <c r="B26" s="821" t="s">
        <v>231</v>
      </c>
      <c r="C26" s="822"/>
      <c r="D26" s="823"/>
      <c r="E26" s="72" t="s">
        <v>2392</v>
      </c>
      <c r="F26" s="824"/>
      <c r="G26" s="259" t="s">
        <v>2393</v>
      </c>
      <c r="H26" s="264">
        <v>3</v>
      </c>
      <c r="I26" s="259" t="s">
        <v>182</v>
      </c>
      <c r="J26" s="43" t="s">
        <v>2394</v>
      </c>
      <c r="K26" s="264" t="s">
        <v>2212</v>
      </c>
      <c r="L26" s="264" t="s">
        <v>2323</v>
      </c>
      <c r="M26" s="264" t="s">
        <v>214</v>
      </c>
      <c r="N26" s="264" t="s">
        <v>46</v>
      </c>
      <c r="O26" s="797">
        <f t="shared" si="3"/>
        <v>4</v>
      </c>
      <c r="P26" s="773">
        <v>4</v>
      </c>
      <c r="Q26" s="773">
        <v>4</v>
      </c>
      <c r="R26" s="773">
        <v>4</v>
      </c>
      <c r="S26" s="773">
        <v>4</v>
      </c>
      <c r="T26" s="773">
        <v>4</v>
      </c>
      <c r="U26" s="773">
        <v>4</v>
      </c>
      <c r="V26" s="773">
        <v>4</v>
      </c>
      <c r="W26" s="773">
        <v>4</v>
      </c>
      <c r="X26" s="773">
        <v>4</v>
      </c>
      <c r="Y26" s="773">
        <v>4</v>
      </c>
      <c r="Z26" s="773">
        <v>4</v>
      </c>
      <c r="AA26" s="773">
        <v>4</v>
      </c>
      <c r="AB26" s="768" t="s">
        <v>2395</v>
      </c>
      <c r="AC26" s="459" t="s">
        <v>2396</v>
      </c>
      <c r="AD26" s="459" t="s">
        <v>2397</v>
      </c>
      <c r="AE26" s="771"/>
      <c r="AF26" s="771"/>
    </row>
    <row r="27" spans="2:43" s="764" customFormat="1" ht="72" x14ac:dyDescent="0.25">
      <c r="B27" s="821"/>
      <c r="C27" s="825"/>
      <c r="D27" s="823"/>
      <c r="E27" s="826" t="s">
        <v>2398</v>
      </c>
      <c r="F27" s="824"/>
      <c r="G27" s="827" t="s">
        <v>2399</v>
      </c>
      <c r="H27" s="264">
        <v>3</v>
      </c>
      <c r="I27" s="259" t="s">
        <v>182</v>
      </c>
      <c r="J27" s="43" t="s">
        <v>2400</v>
      </c>
      <c r="K27" s="264" t="s">
        <v>2212</v>
      </c>
      <c r="L27" s="264" t="s">
        <v>2323</v>
      </c>
      <c r="M27" s="264" t="s">
        <v>214</v>
      </c>
      <c r="N27" s="264" t="s">
        <v>46</v>
      </c>
      <c r="O27" s="797">
        <f t="shared" si="3"/>
        <v>6</v>
      </c>
      <c r="P27" s="773">
        <v>6</v>
      </c>
      <c r="Q27" s="773">
        <v>6</v>
      </c>
      <c r="R27" s="773">
        <v>6</v>
      </c>
      <c r="S27" s="773">
        <v>6</v>
      </c>
      <c r="T27" s="773">
        <v>6</v>
      </c>
      <c r="U27" s="773">
        <v>6</v>
      </c>
      <c r="V27" s="773">
        <v>6</v>
      </c>
      <c r="W27" s="773">
        <v>6</v>
      </c>
      <c r="X27" s="773">
        <v>6</v>
      </c>
      <c r="Y27" s="773">
        <v>6</v>
      </c>
      <c r="Z27" s="773">
        <v>6</v>
      </c>
      <c r="AA27" s="773">
        <v>6</v>
      </c>
      <c r="AB27" s="768" t="s">
        <v>2395</v>
      </c>
      <c r="AC27" s="459" t="s">
        <v>2396</v>
      </c>
      <c r="AD27" s="459" t="s">
        <v>2397</v>
      </c>
      <c r="AE27" s="771"/>
      <c r="AF27" s="771"/>
    </row>
    <row r="28" spans="2:43" s="764" customFormat="1" ht="72" x14ac:dyDescent="0.25">
      <c r="B28" s="821"/>
      <c r="C28" s="825"/>
      <c r="D28" s="828"/>
      <c r="E28" s="72" t="s">
        <v>2401</v>
      </c>
      <c r="F28" s="413"/>
      <c r="G28" s="259" t="s">
        <v>2402</v>
      </c>
      <c r="H28" s="264">
        <v>1</v>
      </c>
      <c r="I28" s="259" t="s">
        <v>182</v>
      </c>
      <c r="J28" s="43" t="s">
        <v>2403</v>
      </c>
      <c r="K28" s="264" t="s">
        <v>43</v>
      </c>
      <c r="L28" s="264" t="s">
        <v>2334</v>
      </c>
      <c r="M28" s="264" t="s">
        <v>45</v>
      </c>
      <c r="N28" s="264" t="s">
        <v>46</v>
      </c>
      <c r="O28" s="782">
        <f t="shared" si="3"/>
        <v>1</v>
      </c>
      <c r="P28" s="155">
        <v>1</v>
      </c>
      <c r="Q28" s="155">
        <v>1</v>
      </c>
      <c r="R28" s="155">
        <v>1</v>
      </c>
      <c r="S28" s="155">
        <v>1</v>
      </c>
      <c r="T28" s="155">
        <v>1</v>
      </c>
      <c r="U28" s="155">
        <v>1</v>
      </c>
      <c r="V28" s="155">
        <v>1</v>
      </c>
      <c r="W28" s="155">
        <v>1</v>
      </c>
      <c r="X28" s="155">
        <v>1</v>
      </c>
      <c r="Y28" s="155">
        <v>1</v>
      </c>
      <c r="Z28" s="155">
        <v>1</v>
      </c>
      <c r="AA28" s="155">
        <v>1</v>
      </c>
      <c r="AB28" s="768" t="s">
        <v>409</v>
      </c>
      <c r="AC28" s="459" t="s">
        <v>2396</v>
      </c>
      <c r="AD28" s="459" t="s">
        <v>2397</v>
      </c>
      <c r="AE28" s="771"/>
      <c r="AF28" s="771"/>
    </row>
    <row r="29" spans="2:43" s="764" customFormat="1" ht="72" x14ac:dyDescent="0.25">
      <c r="B29" s="821"/>
      <c r="C29" s="825"/>
      <c r="D29" s="828"/>
      <c r="E29" s="72" t="s">
        <v>2404</v>
      </c>
      <c r="F29" s="413"/>
      <c r="G29" s="259" t="s">
        <v>2405</v>
      </c>
      <c r="H29" s="264">
        <v>1</v>
      </c>
      <c r="I29" s="259" t="s">
        <v>182</v>
      </c>
      <c r="J29" s="43" t="s">
        <v>2406</v>
      </c>
      <c r="K29" s="264" t="s">
        <v>89</v>
      </c>
      <c r="L29" s="264" t="s">
        <v>2334</v>
      </c>
      <c r="M29" s="264" t="s">
        <v>45</v>
      </c>
      <c r="N29" s="264" t="s">
        <v>46</v>
      </c>
      <c r="O29" s="767">
        <f>SUM(P29:AA29)</f>
        <v>12</v>
      </c>
      <c r="P29" s="773">
        <v>1</v>
      </c>
      <c r="Q29" s="773">
        <v>1</v>
      </c>
      <c r="R29" s="773">
        <v>1</v>
      </c>
      <c r="S29" s="773">
        <v>1</v>
      </c>
      <c r="T29" s="773">
        <v>1</v>
      </c>
      <c r="U29" s="773">
        <v>1</v>
      </c>
      <c r="V29" s="773">
        <v>1</v>
      </c>
      <c r="W29" s="773">
        <v>1</v>
      </c>
      <c r="X29" s="773">
        <v>1</v>
      </c>
      <c r="Y29" s="773">
        <v>1</v>
      </c>
      <c r="Z29" s="773">
        <v>1</v>
      </c>
      <c r="AA29" s="773">
        <v>1</v>
      </c>
      <c r="AB29" s="768" t="s">
        <v>1095</v>
      </c>
      <c r="AC29" s="459" t="s">
        <v>2396</v>
      </c>
      <c r="AD29" s="459" t="s">
        <v>2397</v>
      </c>
      <c r="AE29" s="771"/>
      <c r="AF29" s="771"/>
    </row>
    <row r="30" spans="2:43" s="764" customFormat="1" ht="72" x14ac:dyDescent="0.3">
      <c r="B30" s="821"/>
      <c r="C30" s="825"/>
      <c r="D30" s="828"/>
      <c r="E30" s="72" t="s">
        <v>2407</v>
      </c>
      <c r="F30" s="413"/>
      <c r="G30" s="259" t="s">
        <v>2408</v>
      </c>
      <c r="H30" s="264">
        <v>3</v>
      </c>
      <c r="I30" s="259" t="s">
        <v>182</v>
      </c>
      <c r="J30" s="43" t="s">
        <v>2409</v>
      </c>
      <c r="K30" s="264" t="s">
        <v>2410</v>
      </c>
      <c r="L30" s="264" t="s">
        <v>2323</v>
      </c>
      <c r="M30" s="264" t="s">
        <v>214</v>
      </c>
      <c r="N30" s="264" t="s">
        <v>46</v>
      </c>
      <c r="O30" s="797">
        <f t="shared" ref="O30:O35" si="4">+AVERAGE(P30:AA30)</f>
        <v>24</v>
      </c>
      <c r="P30" s="773">
        <v>24</v>
      </c>
      <c r="Q30" s="773">
        <v>24</v>
      </c>
      <c r="R30" s="773">
        <v>24</v>
      </c>
      <c r="S30" s="773">
        <v>24</v>
      </c>
      <c r="T30" s="773">
        <v>24</v>
      </c>
      <c r="U30" s="773">
        <v>24</v>
      </c>
      <c r="V30" s="773">
        <v>24</v>
      </c>
      <c r="W30" s="773">
        <v>24</v>
      </c>
      <c r="X30" s="773">
        <v>24</v>
      </c>
      <c r="Y30" s="773">
        <v>24</v>
      </c>
      <c r="Z30" s="773">
        <v>24</v>
      </c>
      <c r="AA30" s="773">
        <v>24</v>
      </c>
      <c r="AB30" s="768" t="s">
        <v>409</v>
      </c>
      <c r="AC30" s="459" t="s">
        <v>2396</v>
      </c>
      <c r="AD30" s="459" t="s">
        <v>2397</v>
      </c>
      <c r="AE30" s="771"/>
      <c r="AF30" s="770"/>
      <c r="AG30" s="763"/>
      <c r="AH30" s="763"/>
      <c r="AI30" s="763"/>
      <c r="AJ30" s="763"/>
      <c r="AK30" s="763"/>
      <c r="AL30" s="763"/>
      <c r="AM30" s="763"/>
    </row>
    <row r="31" spans="2:43" s="764" customFormat="1" ht="72" x14ac:dyDescent="0.25">
      <c r="B31" s="821"/>
      <c r="C31" s="825"/>
      <c r="D31" s="828"/>
      <c r="E31" s="72" t="s">
        <v>2411</v>
      </c>
      <c r="F31" s="413"/>
      <c r="G31" s="237" t="s">
        <v>2412</v>
      </c>
      <c r="H31" s="264">
        <v>3</v>
      </c>
      <c r="I31" s="259" t="s">
        <v>182</v>
      </c>
      <c r="J31" s="43" t="s">
        <v>2413</v>
      </c>
      <c r="K31" s="264" t="s">
        <v>2410</v>
      </c>
      <c r="L31" s="264" t="s">
        <v>2323</v>
      </c>
      <c r="M31" s="264" t="s">
        <v>214</v>
      </c>
      <c r="N31" s="264" t="s">
        <v>46</v>
      </c>
      <c r="O31" s="797">
        <f t="shared" si="4"/>
        <v>48</v>
      </c>
      <c r="P31" s="773">
        <v>48</v>
      </c>
      <c r="Q31" s="773">
        <v>48</v>
      </c>
      <c r="R31" s="773">
        <v>48</v>
      </c>
      <c r="S31" s="773">
        <v>48</v>
      </c>
      <c r="T31" s="773">
        <v>48</v>
      </c>
      <c r="U31" s="773">
        <v>48</v>
      </c>
      <c r="V31" s="773">
        <v>48</v>
      </c>
      <c r="W31" s="773">
        <v>48</v>
      </c>
      <c r="X31" s="773">
        <v>48</v>
      </c>
      <c r="Y31" s="773">
        <v>48</v>
      </c>
      <c r="Z31" s="773">
        <v>48</v>
      </c>
      <c r="AA31" s="773">
        <v>48</v>
      </c>
      <c r="AB31" s="768" t="s">
        <v>409</v>
      </c>
      <c r="AC31" s="459" t="s">
        <v>2396</v>
      </c>
      <c r="AD31" s="459" t="s">
        <v>2397</v>
      </c>
      <c r="AE31" s="771"/>
      <c r="AF31" s="771"/>
    </row>
    <row r="32" spans="2:43" s="764" customFormat="1" ht="72" x14ac:dyDescent="0.25">
      <c r="B32" s="821"/>
      <c r="C32" s="829"/>
      <c r="D32" s="828"/>
      <c r="E32" s="72" t="s">
        <v>2414</v>
      </c>
      <c r="F32" s="413"/>
      <c r="G32" s="237" t="s">
        <v>2415</v>
      </c>
      <c r="H32" s="264">
        <v>3</v>
      </c>
      <c r="I32" s="259" t="s">
        <v>182</v>
      </c>
      <c r="J32" s="43" t="s">
        <v>2413</v>
      </c>
      <c r="K32" s="264" t="s">
        <v>2410</v>
      </c>
      <c r="L32" s="264" t="s">
        <v>2323</v>
      </c>
      <c r="M32" s="264" t="s">
        <v>214</v>
      </c>
      <c r="N32" s="264" t="s">
        <v>46</v>
      </c>
      <c r="O32" s="797">
        <f t="shared" si="4"/>
        <v>48</v>
      </c>
      <c r="P32" s="773">
        <v>48</v>
      </c>
      <c r="Q32" s="773">
        <v>48</v>
      </c>
      <c r="R32" s="773">
        <v>48</v>
      </c>
      <c r="S32" s="773">
        <v>48</v>
      </c>
      <c r="T32" s="773">
        <v>48</v>
      </c>
      <c r="U32" s="773">
        <v>48</v>
      </c>
      <c r="V32" s="773">
        <v>48</v>
      </c>
      <c r="W32" s="773">
        <v>48</v>
      </c>
      <c r="X32" s="773">
        <v>48</v>
      </c>
      <c r="Y32" s="773">
        <v>48</v>
      </c>
      <c r="Z32" s="773">
        <v>48</v>
      </c>
      <c r="AA32" s="773">
        <v>48</v>
      </c>
      <c r="AB32" s="768" t="s">
        <v>409</v>
      </c>
      <c r="AC32" s="459" t="s">
        <v>2396</v>
      </c>
      <c r="AD32" s="459" t="s">
        <v>2397</v>
      </c>
      <c r="AE32" s="771"/>
      <c r="AF32" s="771"/>
    </row>
    <row r="33" spans="2:39" ht="36" x14ac:dyDescent="0.3">
      <c r="B33" s="830"/>
      <c r="C33" s="831"/>
      <c r="D33" s="830"/>
      <c r="E33" s="661" t="s">
        <v>2416</v>
      </c>
      <c r="F33" s="72" t="s">
        <v>2417</v>
      </c>
      <c r="G33" s="237" t="s">
        <v>2418</v>
      </c>
      <c r="H33" s="413">
        <v>3</v>
      </c>
      <c r="I33" s="235" t="s">
        <v>41</v>
      </c>
      <c r="J33" s="72" t="s">
        <v>2419</v>
      </c>
      <c r="K33" s="264" t="s">
        <v>43</v>
      </c>
      <c r="L33" s="264" t="s">
        <v>2334</v>
      </c>
      <c r="M33" s="264" t="s">
        <v>45</v>
      </c>
      <c r="N33" s="264" t="s">
        <v>46</v>
      </c>
      <c r="O33" s="782">
        <f t="shared" si="4"/>
        <v>0.85</v>
      </c>
      <c r="P33" s="155"/>
      <c r="Q33" s="155"/>
      <c r="R33" s="155">
        <v>0.85</v>
      </c>
      <c r="S33" s="155"/>
      <c r="T33" s="155"/>
      <c r="U33" s="155">
        <v>0.85</v>
      </c>
      <c r="V33" s="155"/>
      <c r="W33" s="155"/>
      <c r="X33" s="155">
        <v>0.85</v>
      </c>
      <c r="Y33" s="155"/>
      <c r="Z33" s="155"/>
      <c r="AA33" s="155">
        <v>0.85</v>
      </c>
      <c r="AB33" s="768" t="s">
        <v>2420</v>
      </c>
      <c r="AC33" s="783" t="s">
        <v>2367</v>
      </c>
      <c r="AD33" s="784" t="s">
        <v>2371</v>
      </c>
      <c r="AE33" s="830"/>
      <c r="AF33" s="832"/>
      <c r="AG33" s="1"/>
      <c r="AH33" s="1"/>
      <c r="AI33" s="1"/>
      <c r="AJ33" s="1"/>
      <c r="AK33" s="1"/>
      <c r="AL33" s="1"/>
      <c r="AM33" s="1"/>
    </row>
    <row r="34" spans="2:39" ht="87" customHeight="1" x14ac:dyDescent="0.3">
      <c r="B34" s="830"/>
      <c r="C34" s="831"/>
      <c r="D34" s="830"/>
      <c r="E34" s="662"/>
      <c r="F34" s="72" t="s">
        <v>2421</v>
      </c>
      <c r="G34" s="237" t="s">
        <v>2422</v>
      </c>
      <c r="H34" s="413">
        <v>3</v>
      </c>
      <c r="I34" s="235" t="s">
        <v>41</v>
      </c>
      <c r="J34" s="72" t="s">
        <v>2419</v>
      </c>
      <c r="K34" s="264" t="s">
        <v>43</v>
      </c>
      <c r="L34" s="264" t="s">
        <v>2334</v>
      </c>
      <c r="M34" s="264" t="s">
        <v>45</v>
      </c>
      <c r="N34" s="264" t="s">
        <v>46</v>
      </c>
      <c r="O34" s="782">
        <f t="shared" si="4"/>
        <v>0.85</v>
      </c>
      <c r="P34" s="155"/>
      <c r="Q34" s="155"/>
      <c r="R34" s="155">
        <v>0.85</v>
      </c>
      <c r="S34" s="155"/>
      <c r="T34" s="155"/>
      <c r="U34" s="155">
        <v>0.85</v>
      </c>
      <c r="V34" s="155"/>
      <c r="W34" s="155"/>
      <c r="X34" s="155">
        <v>0.85</v>
      </c>
      <c r="Y34" s="155"/>
      <c r="Z34" s="155"/>
      <c r="AA34" s="155">
        <v>0.85</v>
      </c>
      <c r="AB34" s="768" t="s">
        <v>2420</v>
      </c>
      <c r="AC34" s="783" t="s">
        <v>2367</v>
      </c>
      <c r="AD34" s="784" t="s">
        <v>2371</v>
      </c>
      <c r="AE34" s="830"/>
      <c r="AF34" s="832"/>
      <c r="AG34" s="1"/>
      <c r="AH34" s="1"/>
      <c r="AI34" s="1"/>
      <c r="AJ34" s="1"/>
      <c r="AK34" s="1"/>
      <c r="AL34" s="1"/>
      <c r="AM34" s="1"/>
    </row>
    <row r="35" spans="2:39" ht="61.5" customHeight="1" x14ac:dyDescent="0.3">
      <c r="B35" s="830"/>
      <c r="C35" s="831"/>
      <c r="D35" s="830"/>
      <c r="E35" s="663"/>
      <c r="F35" s="72" t="s">
        <v>2423</v>
      </c>
      <c r="G35" s="237" t="s">
        <v>2424</v>
      </c>
      <c r="H35" s="413">
        <v>3</v>
      </c>
      <c r="I35" s="235" t="s">
        <v>41</v>
      </c>
      <c r="J35" s="72" t="s">
        <v>2419</v>
      </c>
      <c r="K35" s="264" t="s">
        <v>43</v>
      </c>
      <c r="L35" s="264" t="s">
        <v>2334</v>
      </c>
      <c r="M35" s="264" t="s">
        <v>45</v>
      </c>
      <c r="N35" s="264" t="s">
        <v>46</v>
      </c>
      <c r="O35" s="782">
        <f t="shared" si="4"/>
        <v>0.85</v>
      </c>
      <c r="P35" s="155"/>
      <c r="Q35" s="155"/>
      <c r="R35" s="155">
        <v>0.85</v>
      </c>
      <c r="S35" s="155"/>
      <c r="T35" s="155"/>
      <c r="U35" s="155">
        <v>0.85</v>
      </c>
      <c r="V35" s="155"/>
      <c r="W35" s="155"/>
      <c r="X35" s="155">
        <v>0.85</v>
      </c>
      <c r="Y35" s="155"/>
      <c r="Z35" s="155"/>
      <c r="AA35" s="155">
        <v>0.85</v>
      </c>
      <c r="AB35" s="768" t="s">
        <v>2420</v>
      </c>
      <c r="AC35" s="783" t="s">
        <v>2367</v>
      </c>
      <c r="AD35" s="784" t="s">
        <v>2371</v>
      </c>
      <c r="AE35" s="830"/>
      <c r="AF35" s="832"/>
      <c r="AG35" s="1"/>
      <c r="AH35" s="1"/>
      <c r="AI35" s="1"/>
      <c r="AJ35" s="1"/>
      <c r="AK35" s="1"/>
      <c r="AL35" s="1"/>
      <c r="AM35" s="1"/>
    </row>
    <row r="36" spans="2:39" ht="34.5" customHeight="1" x14ac:dyDescent="0.3">
      <c r="AG36" s="1"/>
      <c r="AH36" s="1"/>
      <c r="AI36" s="1"/>
      <c r="AJ36" s="1"/>
      <c r="AK36" s="1"/>
      <c r="AL36" s="1"/>
      <c r="AM36" s="1"/>
    </row>
    <row r="37" spans="2:39" ht="34.5" customHeight="1" x14ac:dyDescent="0.3">
      <c r="AG37" s="1"/>
      <c r="AH37" s="1"/>
      <c r="AI37" s="1"/>
      <c r="AJ37" s="1"/>
      <c r="AK37" s="1"/>
      <c r="AL37" s="1"/>
      <c r="AM37" s="1"/>
    </row>
    <row r="38" spans="2:39" ht="34.5" customHeight="1" x14ac:dyDescent="0.3">
      <c r="AG38" s="1"/>
      <c r="AH38" s="1"/>
      <c r="AI38" s="1"/>
      <c r="AJ38" s="1"/>
      <c r="AK38" s="1"/>
      <c r="AL38" s="1"/>
      <c r="AM38" s="1"/>
    </row>
    <row r="39" spans="2:39" ht="34.5" customHeight="1" x14ac:dyDescent="0.3">
      <c r="AG39" s="1"/>
      <c r="AH39" s="1"/>
      <c r="AI39" s="1"/>
      <c r="AJ39" s="1"/>
      <c r="AK39" s="1"/>
      <c r="AL39" s="1"/>
      <c r="AM39" s="1"/>
    </row>
    <row r="40" spans="2:39" ht="23.25" hidden="1" x14ac:dyDescent="0.3">
      <c r="AC40" s="833" t="s">
        <v>2425</v>
      </c>
      <c r="AD40" s="833" t="s">
        <v>2426</v>
      </c>
      <c r="AE40" s="834" t="s">
        <v>2427</v>
      </c>
      <c r="AG40" s="1"/>
      <c r="AH40" s="1"/>
      <c r="AI40" s="1"/>
      <c r="AJ40" s="1"/>
      <c r="AK40" s="1"/>
      <c r="AL40" s="1"/>
      <c r="AM40" s="1"/>
    </row>
    <row r="41" spans="2:39" ht="46.5" hidden="1" x14ac:dyDescent="0.3">
      <c r="AC41" s="835" t="s">
        <v>2428</v>
      </c>
      <c r="AD41" s="836" t="e">
        <f>+#REF!+#REF!+#REF!+#REF!</f>
        <v>#REF!</v>
      </c>
      <c r="AE41" s="835" t="e">
        <f>+H19+#REF!+#REF!+H20</f>
        <v>#REF!</v>
      </c>
      <c r="AG41" s="1"/>
      <c r="AH41" s="1"/>
      <c r="AI41" s="1"/>
      <c r="AJ41" s="1"/>
      <c r="AK41" s="1"/>
      <c r="AL41" s="1"/>
      <c r="AM41" s="1"/>
    </row>
    <row r="42" spans="2:39" ht="46.5" hidden="1" x14ac:dyDescent="0.3">
      <c r="AC42" s="835" t="s">
        <v>2429</v>
      </c>
      <c r="AD42" s="836" t="e">
        <f>+#REF!+#REF!+#REF!+#REF!+#REF!+#REF!+#REF!+#REF!+#REF!</f>
        <v>#REF!</v>
      </c>
      <c r="AE42" s="835">
        <f>+H8+H9+H10+H11+H12+H13+H14+H15+H16</f>
        <v>16</v>
      </c>
      <c r="AG42" s="1"/>
      <c r="AH42" s="1"/>
      <c r="AI42" s="1"/>
      <c r="AJ42" s="1"/>
      <c r="AK42" s="1"/>
      <c r="AL42" s="1"/>
      <c r="AM42" s="1"/>
    </row>
    <row r="43" spans="2:39" ht="46.5" hidden="1" x14ac:dyDescent="0.3">
      <c r="AC43" s="835" t="s">
        <v>2377</v>
      </c>
      <c r="AD43" s="836" t="e">
        <f>#REF!+#REF!+#REF!+#REF!+#REF!</f>
        <v>#REF!</v>
      </c>
      <c r="AE43" s="835">
        <f>+H21+H22+H23+H24+H25</f>
        <v>15</v>
      </c>
      <c r="AG43" s="1"/>
      <c r="AH43" s="1"/>
      <c r="AI43" s="1"/>
      <c r="AJ43" s="1"/>
      <c r="AK43" s="1"/>
      <c r="AL43" s="1"/>
      <c r="AM43" s="1"/>
    </row>
    <row r="44" spans="2:39" ht="23.25" hidden="1" x14ac:dyDescent="0.3">
      <c r="AC44" s="835" t="s">
        <v>2396</v>
      </c>
      <c r="AD44" s="836" t="e">
        <f>#REF!+#REF!+#REF!+#REF!+#REF!+#REF!</f>
        <v>#REF!</v>
      </c>
      <c r="AE44" s="835">
        <f>+H26+H27+H28+H29+H32+H31</f>
        <v>14</v>
      </c>
      <c r="AG44" s="1"/>
      <c r="AH44" s="1"/>
      <c r="AI44" s="1"/>
      <c r="AJ44" s="1"/>
      <c r="AK44" s="1"/>
      <c r="AL44" s="1"/>
      <c r="AM44" s="1"/>
    </row>
    <row r="45" spans="2:39" ht="46.5" hidden="1" x14ac:dyDescent="0.3">
      <c r="AC45" s="837" t="s">
        <v>2430</v>
      </c>
      <c r="AD45" s="838" t="e">
        <f>AVERAGE(AD41:AD44)</f>
        <v>#REF!</v>
      </c>
      <c r="AE45" s="839" t="e">
        <f>SUBTOTAL(9,AE41:AE44)</f>
        <v>#REF!</v>
      </c>
      <c r="AG45" s="1"/>
      <c r="AH45" s="1"/>
      <c r="AI45" s="1"/>
      <c r="AJ45" s="1"/>
      <c r="AK45" s="1"/>
      <c r="AL45" s="1"/>
      <c r="AM45" s="1"/>
    </row>
  </sheetData>
  <sheetProtection formatCells="0" formatColumns="0" autoFilter="0"/>
  <autoFilter ref="B6:AF7">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autoFilter>
  <mergeCells count="30">
    <mergeCell ref="B21:B25"/>
    <mergeCell ref="C21:C25"/>
    <mergeCell ref="E21:E22"/>
    <mergeCell ref="B26:B32"/>
    <mergeCell ref="C26:C32"/>
    <mergeCell ref="E33:E35"/>
    <mergeCell ref="AE6:AE7"/>
    <mergeCell ref="AF6:AF7"/>
    <mergeCell ref="B8:B17"/>
    <mergeCell ref="C8:C17"/>
    <mergeCell ref="D8:D17"/>
    <mergeCell ref="E17:E18"/>
    <mergeCell ref="N6:N7"/>
    <mergeCell ref="O6:O7"/>
    <mergeCell ref="P6:AA6"/>
    <mergeCell ref="AB6:AB7"/>
    <mergeCell ref="AC6:AC7"/>
    <mergeCell ref="AD6:AD7"/>
    <mergeCell ref="H6:H7"/>
    <mergeCell ref="I6:I7"/>
    <mergeCell ref="J6:J7"/>
    <mergeCell ref="K6:K7"/>
    <mergeCell ref="L6:L7"/>
    <mergeCell ref="M6:M7"/>
    <mergeCell ref="B6:B7"/>
    <mergeCell ref="C6:C7"/>
    <mergeCell ref="D6:D7"/>
    <mergeCell ref="E6:E7"/>
    <mergeCell ref="F6:F7"/>
    <mergeCell ref="G6:G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'P:\2-Gerencia de Planificacion y Presupuesto\3- GERENCIA PLANIFICACION Y PRESUPUESTOS\PC\PE2021\POAS 2021\[14. Plan Operativo Anual 2021 - Dirección Servicios Jurídicos.xlsx]Hoja1'!#REF!</xm:f>
          </x14:formula1>
          <xm:sqref>AE8:AE18</xm:sqref>
        </x14:dataValidation>
        <x14:dataValidation type="list" allowBlank="1" showInputMessage="1" showErrorMessage="1">
          <x14:formula1>
            <xm:f>'\\ENSQBO\Planificacion y Control de Gestion (500GB)\3- GERENCIA PLANIFICACION Y PRESUPUESTOS\PC\PE2019\POA 2019\POA´s\Desarrollo\DSJ\[Planilla Plan Operativo Anual 2019 - DSJ-Lidia.xlsx]Hoja1'!#REF!</xm:f>
          </x14:formula1>
          <xm:sqref>H8 H16:H17 H13:H14 K14:K15 N8:N18</xm:sqref>
        </x14:dataValidation>
        <x14:dataValidation type="list" allowBlank="1" showInputMessage="1" showErrorMessage="1">
          <x14:formula1>
            <xm:f>'\\ENSQBO\Planificacion y Control de Gestion (500GB)\3- GERENCIA PLANIFICACION Y PRESUPUESTOS\PC\PE2019\POA 2019\POA´s\Desarrollo\DSJ\[Planilla Plan Operativo Anual 2019 - DSJ-GERENCIA DE ASUNTOS PENALES.xlsx]Hoja1'!#REF!</xm:f>
          </x14:formula1>
          <xm:sqref>K22 I33:I35 AE19:AE20 K25 K19:K20 H19:I25 AQ19:AQ20 N19:N25 M19:M23 M25 H18</xm:sqref>
        </x14:dataValidation>
        <x14:dataValidation type="list" allowBlank="1" showInputMessage="1" showErrorMessage="1">
          <x14:formula1>
            <xm:f>'P:\2-Gerencia de Planificacion y Presupuesto\3- GERENCIA PLANIFICACION Y PRESUPUESTOS\PLANES OPERATIVOS 2019 - EDENORTE\[Plan Operativo 2019 - DSJ.xlsx]Hoja1'!#REF!</xm:f>
          </x14:formula1>
          <xm:sqref>I26:I32 I8:I18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2"/>
  <sheetViews>
    <sheetView showGridLines="0" zoomScale="50" zoomScaleNormal="50" zoomScaleSheetLayoutView="50" workbookViewId="0">
      <selection activeCell="F9" sqref="F9"/>
    </sheetView>
  </sheetViews>
  <sheetFormatPr baseColWidth="10" defaultColWidth="11.42578125" defaultRowHeight="16.5" x14ac:dyDescent="0.3"/>
  <cols>
    <col min="1" max="1" width="16.28515625" style="94" customWidth="1"/>
    <col min="2" max="2" width="33.5703125" style="94" customWidth="1"/>
    <col min="3" max="3" width="34.5703125" style="94" customWidth="1"/>
    <col min="4" max="4" width="47.85546875" style="94" customWidth="1"/>
    <col min="5" max="5" width="35.85546875" style="94" customWidth="1"/>
    <col min="6" max="6" width="38.7109375" style="94" customWidth="1"/>
    <col min="7" max="7" width="27.85546875" style="95" customWidth="1"/>
    <col min="8" max="8" width="59.42578125" style="94" customWidth="1"/>
    <col min="9" max="9" width="29" style="94" bestFit="1" customWidth="1"/>
    <col min="10" max="12" width="29" style="94" customWidth="1"/>
    <col min="13" max="13" width="25" style="94" customWidth="1"/>
    <col min="14" max="14" width="17.42578125" style="94" bestFit="1" customWidth="1"/>
    <col min="15" max="26" width="11" style="94" customWidth="1"/>
    <col min="27" max="27" width="35.28515625" style="94" customWidth="1"/>
    <col min="28" max="28" width="22.42578125" style="94" customWidth="1"/>
    <col min="29" max="29" width="28.5703125" style="94" customWidth="1"/>
    <col min="30" max="30" width="30.42578125" style="94" customWidth="1"/>
    <col min="31" max="31" width="22.7109375" style="401" customWidth="1"/>
    <col min="32" max="38" width="11.42578125" style="98"/>
    <col min="39" max="39" width="5" style="94" customWidth="1"/>
    <col min="40" max="16384" width="11.42578125" style="94"/>
  </cols>
  <sheetData>
    <row r="1" spans="1:38" ht="26.25" customHeight="1" x14ac:dyDescent="0.3"/>
    <row r="2" spans="1:38" ht="45.75" x14ac:dyDescent="0.3">
      <c r="C2" s="399" t="s">
        <v>0</v>
      </c>
      <c r="D2" s="100"/>
      <c r="E2" s="100"/>
      <c r="F2" s="100"/>
      <c r="G2" s="101"/>
      <c r="H2" s="100"/>
      <c r="I2" s="100"/>
      <c r="J2" s="100"/>
      <c r="K2" s="100"/>
      <c r="L2" s="100"/>
      <c r="M2" s="100"/>
      <c r="N2" s="100"/>
      <c r="O2" s="100"/>
      <c r="P2" s="100"/>
      <c r="Q2" s="100"/>
      <c r="R2" s="100"/>
      <c r="S2" s="100"/>
      <c r="T2" s="100"/>
      <c r="U2" s="100"/>
      <c r="V2" s="100"/>
      <c r="W2" s="100"/>
      <c r="X2" s="100"/>
      <c r="Y2" s="100"/>
      <c r="Z2" s="100"/>
      <c r="AA2" s="100"/>
      <c r="AB2" s="100"/>
    </row>
    <row r="3" spans="1:38" ht="24" customHeight="1" x14ac:dyDescent="0.3">
      <c r="C3" s="275" t="s">
        <v>2431</v>
      </c>
    </row>
    <row r="6" spans="1:38" s="527" customFormat="1" ht="29.25" customHeight="1" x14ac:dyDescent="0.35">
      <c r="B6" s="110" t="s">
        <v>1885</v>
      </c>
      <c r="C6" s="109" t="s">
        <v>4</v>
      </c>
      <c r="D6" s="109" t="s">
        <v>5</v>
      </c>
      <c r="E6" s="110" t="s">
        <v>6</v>
      </c>
      <c r="F6" s="109" t="s">
        <v>7</v>
      </c>
      <c r="G6" s="110" t="s">
        <v>8</v>
      </c>
      <c r="H6" s="110" t="s">
        <v>9</v>
      </c>
      <c r="I6" s="109" t="s">
        <v>10</v>
      </c>
      <c r="J6" s="109" t="s">
        <v>11</v>
      </c>
      <c r="K6" s="110" t="s">
        <v>12</v>
      </c>
      <c r="L6" s="110" t="s">
        <v>13</v>
      </c>
      <c r="M6" s="110" t="s">
        <v>14</v>
      </c>
      <c r="N6" s="109" t="s">
        <v>15</v>
      </c>
      <c r="O6" s="109" t="s">
        <v>16</v>
      </c>
      <c r="P6" s="109"/>
      <c r="Q6" s="109"/>
      <c r="R6" s="109"/>
      <c r="S6" s="109"/>
      <c r="T6" s="109"/>
      <c r="U6" s="109"/>
      <c r="V6" s="109"/>
      <c r="W6" s="109"/>
      <c r="X6" s="109"/>
      <c r="Y6" s="109"/>
      <c r="Z6" s="109"/>
      <c r="AA6" s="109" t="s">
        <v>17</v>
      </c>
      <c r="AB6" s="109" t="s">
        <v>18</v>
      </c>
      <c r="AC6" s="109" t="s">
        <v>19</v>
      </c>
      <c r="AD6" s="110" t="s">
        <v>605</v>
      </c>
      <c r="AE6" s="109" t="s">
        <v>21</v>
      </c>
      <c r="AF6" s="644"/>
      <c r="AG6" s="644"/>
      <c r="AH6" s="644"/>
      <c r="AI6" s="644"/>
      <c r="AJ6" s="644"/>
      <c r="AK6" s="644"/>
      <c r="AL6" s="644"/>
    </row>
    <row r="7" spans="1:38" s="527" customFormat="1" ht="47.25" customHeight="1" thickBot="1" x14ac:dyDescent="0.4">
      <c r="A7" s="528"/>
      <c r="B7" s="404"/>
      <c r="C7" s="231"/>
      <c r="D7" s="231"/>
      <c r="E7" s="178"/>
      <c r="F7" s="231"/>
      <c r="G7" s="178"/>
      <c r="H7" s="178"/>
      <c r="I7" s="231"/>
      <c r="J7" s="231"/>
      <c r="K7" s="178"/>
      <c r="L7" s="178"/>
      <c r="M7" s="178"/>
      <c r="N7" s="231"/>
      <c r="O7" s="177" t="s">
        <v>24</v>
      </c>
      <c r="P7" s="177" t="s">
        <v>25</v>
      </c>
      <c r="Q7" s="177" t="s">
        <v>26</v>
      </c>
      <c r="R7" s="177" t="s">
        <v>27</v>
      </c>
      <c r="S7" s="177" t="s">
        <v>28</v>
      </c>
      <c r="T7" s="177" t="s">
        <v>29</v>
      </c>
      <c r="U7" s="177" t="s">
        <v>30</v>
      </c>
      <c r="V7" s="177" t="s">
        <v>31</v>
      </c>
      <c r="W7" s="177" t="s">
        <v>32</v>
      </c>
      <c r="X7" s="177" t="s">
        <v>33</v>
      </c>
      <c r="Y7" s="177" t="s">
        <v>34</v>
      </c>
      <c r="Z7" s="177" t="s">
        <v>35</v>
      </c>
      <c r="AA7" s="231"/>
      <c r="AB7" s="231"/>
      <c r="AC7" s="231"/>
      <c r="AD7" s="178"/>
      <c r="AE7" s="231"/>
      <c r="AF7" s="644"/>
      <c r="AG7" s="644"/>
      <c r="AH7" s="644"/>
      <c r="AI7" s="644"/>
      <c r="AJ7" s="644"/>
      <c r="AK7" s="644"/>
      <c r="AL7" s="644"/>
    </row>
    <row r="8" spans="1:38" s="840" customFormat="1" ht="188.25" customHeight="1" thickTop="1" x14ac:dyDescent="0.3">
      <c r="B8" s="728" t="s">
        <v>2432</v>
      </c>
      <c r="C8" s="841"/>
      <c r="D8" s="237" t="s">
        <v>2433</v>
      </c>
      <c r="E8" s="237"/>
      <c r="F8" s="72" t="s">
        <v>2434</v>
      </c>
      <c r="G8" s="238">
        <v>3</v>
      </c>
      <c r="H8" s="81" t="s">
        <v>59</v>
      </c>
      <c r="I8" s="72" t="s">
        <v>2435</v>
      </c>
      <c r="J8" s="413" t="s">
        <v>43</v>
      </c>
      <c r="K8" s="413" t="s">
        <v>44</v>
      </c>
      <c r="L8" s="413" t="s">
        <v>214</v>
      </c>
      <c r="M8" s="72" t="s">
        <v>46</v>
      </c>
      <c r="N8" s="842">
        <v>1</v>
      </c>
      <c r="O8" s="843">
        <v>100</v>
      </c>
      <c r="P8" s="843">
        <v>100</v>
      </c>
      <c r="Q8" s="843">
        <v>100</v>
      </c>
      <c r="R8" s="843">
        <v>100</v>
      </c>
      <c r="S8" s="843">
        <v>100</v>
      </c>
      <c r="T8" s="843">
        <v>100</v>
      </c>
      <c r="U8" s="843">
        <v>100</v>
      </c>
      <c r="V8" s="843">
        <v>100</v>
      </c>
      <c r="W8" s="843">
        <v>100</v>
      </c>
      <c r="X8" s="843">
        <v>100</v>
      </c>
      <c r="Y8" s="843">
        <v>100</v>
      </c>
      <c r="Z8" s="843">
        <v>100</v>
      </c>
      <c r="AA8" s="844" t="s">
        <v>2436</v>
      </c>
      <c r="AB8" s="72" t="s">
        <v>2437</v>
      </c>
      <c r="AC8" s="72" t="s">
        <v>2438</v>
      </c>
      <c r="AD8" s="245"/>
      <c r="AE8" s="353" t="s">
        <v>705</v>
      </c>
      <c r="AF8" s="845"/>
      <c r="AG8" s="845"/>
      <c r="AH8" s="845"/>
      <c r="AI8" s="845"/>
      <c r="AJ8" s="845"/>
      <c r="AK8" s="845"/>
      <c r="AL8" s="845"/>
    </row>
    <row r="9" spans="1:38" s="840" customFormat="1" ht="154.5" customHeight="1" x14ac:dyDescent="0.3">
      <c r="B9" s="729"/>
      <c r="C9" s="841"/>
      <c r="D9" s="237" t="s">
        <v>2439</v>
      </c>
      <c r="E9" s="237"/>
      <c r="F9" s="72" t="s">
        <v>2440</v>
      </c>
      <c r="G9" s="238">
        <v>1</v>
      </c>
      <c r="H9" s="81" t="s">
        <v>59</v>
      </c>
      <c r="I9" s="72" t="s">
        <v>2441</v>
      </c>
      <c r="J9" s="413" t="s">
        <v>89</v>
      </c>
      <c r="K9" s="72" t="s">
        <v>44</v>
      </c>
      <c r="L9" s="72" t="s">
        <v>214</v>
      </c>
      <c r="M9" s="72" t="s">
        <v>46</v>
      </c>
      <c r="N9" s="647">
        <f t="shared" ref="N9:N13" si="0">+AVERAGE(O9:Z9)</f>
        <v>1</v>
      </c>
      <c r="O9" s="759">
        <v>1</v>
      </c>
      <c r="P9" s="759">
        <v>1</v>
      </c>
      <c r="Q9" s="759">
        <v>1</v>
      </c>
      <c r="R9" s="759">
        <v>1</v>
      </c>
      <c r="S9" s="759">
        <v>1</v>
      </c>
      <c r="T9" s="759">
        <v>1</v>
      </c>
      <c r="U9" s="759">
        <v>1</v>
      </c>
      <c r="V9" s="759">
        <v>1</v>
      </c>
      <c r="W9" s="759">
        <v>1</v>
      </c>
      <c r="X9" s="759">
        <v>1</v>
      </c>
      <c r="Y9" s="759">
        <v>1</v>
      </c>
      <c r="Z9" s="843"/>
      <c r="AA9" s="846" t="s">
        <v>2442</v>
      </c>
      <c r="AB9" s="43" t="s">
        <v>2437</v>
      </c>
      <c r="AC9" s="43" t="s">
        <v>2438</v>
      </c>
      <c r="AD9" s="245"/>
      <c r="AE9" s="361" t="s">
        <v>705</v>
      </c>
      <c r="AF9" s="845"/>
      <c r="AG9" s="845"/>
      <c r="AH9" s="845"/>
      <c r="AI9" s="845"/>
      <c r="AJ9" s="845"/>
      <c r="AK9" s="845"/>
      <c r="AL9" s="845"/>
    </row>
    <row r="10" spans="1:38" s="840" customFormat="1" ht="185.25" customHeight="1" x14ac:dyDescent="0.3">
      <c r="B10" s="729"/>
      <c r="C10" s="841"/>
      <c r="D10" s="237" t="s">
        <v>2443</v>
      </c>
      <c r="E10" s="237"/>
      <c r="F10" s="72" t="s">
        <v>2444</v>
      </c>
      <c r="G10" s="238">
        <v>1</v>
      </c>
      <c r="H10" s="81" t="s">
        <v>176</v>
      </c>
      <c r="I10" s="72" t="s">
        <v>2445</v>
      </c>
      <c r="J10" s="413" t="s">
        <v>549</v>
      </c>
      <c r="K10" s="72" t="s">
        <v>317</v>
      </c>
      <c r="L10" s="72" t="s">
        <v>214</v>
      </c>
      <c r="M10" s="72" t="s">
        <v>46</v>
      </c>
      <c r="N10" s="647">
        <f t="shared" si="0"/>
        <v>15</v>
      </c>
      <c r="O10" s="759">
        <v>15</v>
      </c>
      <c r="P10" s="759">
        <v>15</v>
      </c>
      <c r="Q10" s="759">
        <v>15</v>
      </c>
      <c r="R10" s="759">
        <v>15</v>
      </c>
      <c r="S10" s="759">
        <v>15</v>
      </c>
      <c r="T10" s="759">
        <v>15</v>
      </c>
      <c r="U10" s="759">
        <v>15</v>
      </c>
      <c r="V10" s="759">
        <v>15</v>
      </c>
      <c r="W10" s="759">
        <v>15</v>
      </c>
      <c r="X10" s="759">
        <v>15</v>
      </c>
      <c r="Y10" s="759">
        <v>15</v>
      </c>
      <c r="Z10" s="843"/>
      <c r="AA10" s="846" t="s">
        <v>2446</v>
      </c>
      <c r="AB10" s="43" t="s">
        <v>2437</v>
      </c>
      <c r="AC10" s="43" t="s">
        <v>2438</v>
      </c>
      <c r="AD10" s="245"/>
      <c r="AE10" s="361" t="s">
        <v>705</v>
      </c>
      <c r="AF10" s="845"/>
      <c r="AG10" s="845"/>
      <c r="AH10" s="845"/>
      <c r="AI10" s="845"/>
      <c r="AJ10" s="845"/>
      <c r="AK10" s="845"/>
      <c r="AL10" s="845"/>
    </row>
    <row r="11" spans="1:38" s="840" customFormat="1" ht="199.5" customHeight="1" x14ac:dyDescent="0.3">
      <c r="B11" s="729"/>
      <c r="C11" s="841"/>
      <c r="D11" s="237" t="s">
        <v>2447</v>
      </c>
      <c r="E11" s="237"/>
      <c r="F11" s="72" t="s">
        <v>2448</v>
      </c>
      <c r="G11" s="238">
        <v>1</v>
      </c>
      <c r="H11" s="81" t="s">
        <v>176</v>
      </c>
      <c r="I11" s="72" t="s">
        <v>2445</v>
      </c>
      <c r="J11" s="413" t="s">
        <v>549</v>
      </c>
      <c r="K11" s="72" t="s">
        <v>317</v>
      </c>
      <c r="L11" s="72" t="s">
        <v>214</v>
      </c>
      <c r="M11" s="72" t="s">
        <v>46</v>
      </c>
      <c r="N11" s="647">
        <f t="shared" si="0"/>
        <v>25</v>
      </c>
      <c r="O11" s="759">
        <v>25</v>
      </c>
      <c r="P11" s="759">
        <v>25</v>
      </c>
      <c r="Q11" s="759">
        <v>25</v>
      </c>
      <c r="R11" s="759">
        <v>25</v>
      </c>
      <c r="S11" s="759">
        <v>25</v>
      </c>
      <c r="T11" s="759">
        <v>25</v>
      </c>
      <c r="U11" s="759">
        <v>25</v>
      </c>
      <c r="V11" s="759">
        <v>25</v>
      </c>
      <c r="W11" s="759">
        <v>25</v>
      </c>
      <c r="X11" s="759">
        <v>25</v>
      </c>
      <c r="Y11" s="759">
        <v>25</v>
      </c>
      <c r="Z11" s="843"/>
      <c r="AA11" s="846" t="s">
        <v>2446</v>
      </c>
      <c r="AB11" s="43" t="s">
        <v>2437</v>
      </c>
      <c r="AC11" s="43" t="s">
        <v>2438</v>
      </c>
      <c r="AD11" s="245"/>
      <c r="AE11" s="361" t="s">
        <v>705</v>
      </c>
      <c r="AF11" s="845"/>
      <c r="AG11" s="845"/>
      <c r="AH11" s="845"/>
      <c r="AI11" s="845"/>
      <c r="AJ11" s="845"/>
      <c r="AK11" s="845"/>
      <c r="AL11" s="845"/>
    </row>
    <row r="12" spans="1:38" s="840" customFormat="1" ht="155.25" customHeight="1" x14ac:dyDescent="0.25">
      <c r="B12" s="729"/>
      <c r="C12" s="234"/>
      <c r="D12" s="237" t="s">
        <v>2449</v>
      </c>
      <c r="E12" s="237"/>
      <c r="F12" s="72" t="s">
        <v>2450</v>
      </c>
      <c r="G12" s="238">
        <v>1</v>
      </c>
      <c r="H12" s="81" t="s">
        <v>59</v>
      </c>
      <c r="I12" s="72" t="s">
        <v>2445</v>
      </c>
      <c r="J12" s="413" t="s">
        <v>549</v>
      </c>
      <c r="K12" s="72" t="s">
        <v>317</v>
      </c>
      <c r="L12" s="72" t="s">
        <v>214</v>
      </c>
      <c r="M12" s="72" t="s">
        <v>46</v>
      </c>
      <c r="N12" s="647">
        <f t="shared" si="0"/>
        <v>15</v>
      </c>
      <c r="O12" s="418">
        <v>15</v>
      </c>
      <c r="P12" s="418">
        <v>15</v>
      </c>
      <c r="Q12" s="418">
        <v>15</v>
      </c>
      <c r="R12" s="418">
        <v>15</v>
      </c>
      <c r="S12" s="418">
        <v>15</v>
      </c>
      <c r="T12" s="418">
        <v>15</v>
      </c>
      <c r="U12" s="418">
        <v>15</v>
      </c>
      <c r="V12" s="418">
        <v>15</v>
      </c>
      <c r="W12" s="418">
        <v>15</v>
      </c>
      <c r="X12" s="418">
        <v>15</v>
      </c>
      <c r="Y12" s="418">
        <v>15</v>
      </c>
      <c r="Z12" s="243"/>
      <c r="AA12" s="846" t="s">
        <v>2446</v>
      </c>
      <c r="AB12" s="43" t="s">
        <v>2437</v>
      </c>
      <c r="AC12" s="43" t="s">
        <v>2438</v>
      </c>
      <c r="AD12" s="245"/>
      <c r="AE12" s="360" t="s">
        <v>705</v>
      </c>
    </row>
    <row r="13" spans="1:38" s="840" customFormat="1" ht="263.25" customHeight="1" x14ac:dyDescent="0.25">
      <c r="B13" s="732"/>
      <c r="C13" s="234"/>
      <c r="D13" s="237" t="s">
        <v>2451</v>
      </c>
      <c r="E13" s="237"/>
      <c r="F13" s="72" t="s">
        <v>2452</v>
      </c>
      <c r="G13" s="238">
        <v>1</v>
      </c>
      <c r="H13" s="81" t="s">
        <v>176</v>
      </c>
      <c r="I13" s="72" t="s">
        <v>2445</v>
      </c>
      <c r="J13" s="413" t="s">
        <v>549</v>
      </c>
      <c r="K13" s="72" t="s">
        <v>317</v>
      </c>
      <c r="L13" s="72" t="s">
        <v>214</v>
      </c>
      <c r="M13" s="72" t="s">
        <v>46</v>
      </c>
      <c r="N13" s="647">
        <f t="shared" si="0"/>
        <v>15</v>
      </c>
      <c r="O13" s="418">
        <v>15</v>
      </c>
      <c r="P13" s="418">
        <v>15</v>
      </c>
      <c r="Q13" s="418">
        <v>15</v>
      </c>
      <c r="R13" s="418">
        <v>15</v>
      </c>
      <c r="S13" s="418">
        <v>15</v>
      </c>
      <c r="T13" s="418">
        <v>15</v>
      </c>
      <c r="U13" s="418">
        <v>15</v>
      </c>
      <c r="V13" s="418">
        <v>15</v>
      </c>
      <c r="W13" s="418">
        <v>15</v>
      </c>
      <c r="X13" s="418">
        <v>15</v>
      </c>
      <c r="Y13" s="418">
        <v>15</v>
      </c>
      <c r="Z13" s="243"/>
      <c r="AA13" s="847" t="s">
        <v>2446</v>
      </c>
      <c r="AB13" s="43" t="s">
        <v>2437</v>
      </c>
      <c r="AC13" s="43" t="s">
        <v>2438</v>
      </c>
      <c r="AD13" s="245"/>
      <c r="AE13" s="360" t="s">
        <v>705</v>
      </c>
    </row>
    <row r="14" spans="1:38" s="848" customFormat="1" ht="168" customHeight="1" x14ac:dyDescent="0.25">
      <c r="B14" s="728" t="s">
        <v>2453</v>
      </c>
      <c r="C14" s="234"/>
      <c r="D14" s="141" t="s">
        <v>2454</v>
      </c>
      <c r="E14" s="119"/>
      <c r="F14" s="119" t="s">
        <v>2455</v>
      </c>
      <c r="G14" s="238">
        <v>3</v>
      </c>
      <c r="H14" s="239" t="s">
        <v>59</v>
      </c>
      <c r="I14" s="119" t="s">
        <v>2445</v>
      </c>
      <c r="J14" s="238" t="s">
        <v>89</v>
      </c>
      <c r="K14" s="241" t="s">
        <v>44</v>
      </c>
      <c r="L14" s="238" t="s">
        <v>45</v>
      </c>
      <c r="M14" s="238" t="s">
        <v>696</v>
      </c>
      <c r="N14" s="647">
        <f>+SUM(O14:Z14)</f>
        <v>11</v>
      </c>
      <c r="O14" s="418">
        <v>1</v>
      </c>
      <c r="P14" s="418">
        <v>1</v>
      </c>
      <c r="Q14" s="418">
        <v>1</v>
      </c>
      <c r="R14" s="418">
        <v>1</v>
      </c>
      <c r="S14" s="418">
        <v>1</v>
      </c>
      <c r="T14" s="418">
        <v>1</v>
      </c>
      <c r="U14" s="418">
        <v>1</v>
      </c>
      <c r="V14" s="418">
        <v>1</v>
      </c>
      <c r="W14" s="418">
        <v>1</v>
      </c>
      <c r="X14" s="418">
        <v>1</v>
      </c>
      <c r="Y14" s="418">
        <v>1</v>
      </c>
      <c r="Z14" s="243"/>
      <c r="AA14" s="119" t="s">
        <v>2442</v>
      </c>
      <c r="AB14" s="360" t="s">
        <v>2456</v>
      </c>
      <c r="AC14" s="360" t="s">
        <v>2456</v>
      </c>
      <c r="AD14" s="245"/>
      <c r="AE14" s="360" t="s">
        <v>705</v>
      </c>
    </row>
    <row r="15" spans="1:38" s="849" customFormat="1" ht="301.5" customHeight="1" x14ac:dyDescent="0.25">
      <c r="B15" s="732"/>
      <c r="C15" s="850"/>
      <c r="D15" s="141" t="s">
        <v>2457</v>
      </c>
      <c r="E15" s="850"/>
      <c r="F15" s="119" t="s">
        <v>2458</v>
      </c>
      <c r="G15" s="238">
        <v>2</v>
      </c>
      <c r="H15" s="240" t="s">
        <v>176</v>
      </c>
      <c r="I15" s="119" t="s">
        <v>2441</v>
      </c>
      <c r="J15" s="238" t="s">
        <v>89</v>
      </c>
      <c r="K15" s="241" t="s">
        <v>317</v>
      </c>
      <c r="L15" s="238" t="s">
        <v>45</v>
      </c>
      <c r="M15" s="238" t="s">
        <v>696</v>
      </c>
      <c r="N15" s="647">
        <v>12</v>
      </c>
      <c r="O15" s="418">
        <v>1</v>
      </c>
      <c r="P15" s="418">
        <v>1</v>
      </c>
      <c r="Q15" s="418">
        <v>1</v>
      </c>
      <c r="R15" s="418">
        <v>1</v>
      </c>
      <c r="S15" s="418">
        <v>1</v>
      </c>
      <c r="T15" s="418">
        <v>1</v>
      </c>
      <c r="U15" s="418">
        <v>1</v>
      </c>
      <c r="V15" s="418">
        <v>1</v>
      </c>
      <c r="W15" s="418">
        <v>1</v>
      </c>
      <c r="X15" s="418">
        <v>1</v>
      </c>
      <c r="Y15" s="418">
        <v>1</v>
      </c>
      <c r="Z15" s="418">
        <v>1</v>
      </c>
      <c r="AA15" s="119" t="s">
        <v>2459</v>
      </c>
      <c r="AB15" s="360" t="s">
        <v>2456</v>
      </c>
      <c r="AC15" s="360" t="s">
        <v>2456</v>
      </c>
      <c r="AD15" s="241" t="s">
        <v>230</v>
      </c>
      <c r="AE15" s="360" t="s">
        <v>2460</v>
      </c>
    </row>
    <row r="16" spans="1:38" x14ac:dyDescent="0.25">
      <c r="AE16" s="95"/>
      <c r="AF16" s="94"/>
      <c r="AG16" s="94"/>
      <c r="AH16" s="94"/>
      <c r="AI16" s="94"/>
      <c r="AJ16" s="94"/>
      <c r="AK16" s="94"/>
      <c r="AL16" s="94"/>
    </row>
    <row r="17" spans="31:38" x14ac:dyDescent="0.25">
      <c r="AE17" s="95"/>
      <c r="AF17" s="94"/>
      <c r="AG17" s="94"/>
      <c r="AH17" s="94"/>
      <c r="AI17" s="94"/>
      <c r="AJ17" s="94"/>
      <c r="AK17" s="94"/>
      <c r="AL17" s="94"/>
    </row>
    <row r="18" spans="31:38" x14ac:dyDescent="0.25">
      <c r="AE18" s="95"/>
      <c r="AF18" s="94"/>
      <c r="AG18" s="94"/>
      <c r="AH18" s="94"/>
      <c r="AI18" s="94"/>
      <c r="AJ18" s="94"/>
      <c r="AK18" s="94"/>
      <c r="AL18" s="94"/>
    </row>
    <row r="19" spans="31:38" x14ac:dyDescent="0.25">
      <c r="AE19" s="95"/>
      <c r="AF19" s="94"/>
      <c r="AG19" s="94"/>
      <c r="AH19" s="94"/>
      <c r="AI19" s="94"/>
      <c r="AJ19" s="94"/>
      <c r="AK19" s="94"/>
      <c r="AL19" s="94"/>
    </row>
    <row r="21" spans="31:38" x14ac:dyDescent="0.25">
      <c r="AE21" s="95"/>
      <c r="AF21" s="94"/>
      <c r="AG21" s="94"/>
      <c r="AH21" s="94"/>
      <c r="AI21" s="94"/>
      <c r="AJ21" s="94"/>
      <c r="AK21" s="94"/>
      <c r="AL21" s="94"/>
    </row>
    <row r="22" spans="31:38" x14ac:dyDescent="0.25">
      <c r="AE22" s="95"/>
      <c r="AF22" s="94"/>
      <c r="AG22" s="94"/>
      <c r="AH22" s="94"/>
      <c r="AI22" s="94"/>
      <c r="AJ22" s="94"/>
      <c r="AK22" s="94"/>
      <c r="AL22" s="94"/>
    </row>
    <row r="23" spans="31:38" x14ac:dyDescent="0.25">
      <c r="AE23" s="95"/>
      <c r="AF23" s="94"/>
      <c r="AG23" s="94"/>
      <c r="AH23" s="94"/>
      <c r="AI23" s="94"/>
      <c r="AJ23" s="94"/>
      <c r="AK23" s="94"/>
      <c r="AL23" s="94"/>
    </row>
    <row r="24" spans="31:38" x14ac:dyDescent="0.25">
      <c r="AE24" s="95"/>
      <c r="AF24" s="94"/>
      <c r="AG24" s="94"/>
      <c r="AH24" s="94"/>
      <c r="AI24" s="94"/>
      <c r="AJ24" s="94"/>
      <c r="AK24" s="94"/>
      <c r="AL24" s="94"/>
    </row>
    <row r="32" spans="31:38" x14ac:dyDescent="0.25">
      <c r="AE32" s="95"/>
      <c r="AF32" s="94"/>
      <c r="AG32" s="94"/>
      <c r="AH32" s="94"/>
      <c r="AI32" s="94"/>
      <c r="AJ32" s="94"/>
      <c r="AK32" s="94"/>
      <c r="AL32" s="94"/>
    </row>
  </sheetData>
  <autoFilter ref="A7:AM15"/>
  <mergeCells count="21">
    <mergeCell ref="AE6:AE7"/>
    <mergeCell ref="B8:B13"/>
    <mergeCell ref="B14:B15"/>
    <mergeCell ref="N6:N7"/>
    <mergeCell ref="O6:Z6"/>
    <mergeCell ref="AA6:AA7"/>
    <mergeCell ref="AB6:AB7"/>
    <mergeCell ref="AC6:AC7"/>
    <mergeCell ref="AD6:AD7"/>
    <mergeCell ref="H6:H7"/>
    <mergeCell ref="I6:I7"/>
    <mergeCell ref="J6:J7"/>
    <mergeCell ref="K6:K7"/>
    <mergeCell ref="L6:L7"/>
    <mergeCell ref="M6:M7"/>
    <mergeCell ref="B6:B7"/>
    <mergeCell ref="C6:C7"/>
    <mergeCell ref="D6:D7"/>
    <mergeCell ref="E6:E7"/>
    <mergeCell ref="F6:F7"/>
    <mergeCell ref="G6:G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'C:\Users\eperezc\Desktop\[Plan Operativo 2019 - OAI.xlsx]Hoja1'!#REF!</xm:f>
          </x14:formula1>
          <xm:sqref>H8:H13 K8:M13 J10:J13</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J14:J15</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AD8:AD15</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M14:M15</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L14:L15</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K14:K15</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H14:H15</xm:sqref>
        </x14:dataValidation>
        <x14:dataValidation type="list" allowBlank="1" showInputMessage="1" showErrorMessage="1">
          <x14:formula1>
            <xm:f>'P:\2-Gerencia de Planificacion y Presupuesto\3- GERENCIA PLANIFICACION Y PRESUPUESTOS\PC\PE2021\POAS 2021\[15. Plan Operativo Anual 2021 - Oficina Acceso a la Información.XLSX]Hoja1'!#REF!</xm:f>
          </x14:formula1>
          <xm:sqref>G8:G15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17"/>
  <sheetViews>
    <sheetView showGridLines="0" topLeftCell="B1" zoomScale="50" zoomScaleNormal="50" zoomScaleSheetLayoutView="50" workbookViewId="0">
      <pane xSplit="3" ySplit="7" topLeftCell="E8" activePane="bottomRight" state="frozen"/>
      <selection activeCell="B1" sqref="B1"/>
      <selection pane="topRight" activeCell="E1" sqref="E1"/>
      <selection pane="bottomLeft" activeCell="B8" sqref="B8"/>
      <selection pane="bottomRight" activeCell="H14" sqref="H14"/>
    </sheetView>
  </sheetViews>
  <sheetFormatPr baseColWidth="10" defaultColWidth="11.42578125" defaultRowHeight="15" x14ac:dyDescent="0.25"/>
  <cols>
    <col min="1" max="1" width="19.7109375" hidden="1" customWidth="1"/>
    <col min="2" max="2" width="40.5703125" customWidth="1"/>
    <col min="3" max="3" width="19.140625" customWidth="1"/>
    <col min="4" max="4" width="53.85546875" customWidth="1"/>
    <col min="5" max="5" width="51.5703125" customWidth="1"/>
    <col min="6" max="6" width="85.140625" customWidth="1"/>
    <col min="7" max="7" width="21" customWidth="1"/>
    <col min="8" max="8" width="59.42578125" customWidth="1"/>
    <col min="9" max="9" width="51.28515625" customWidth="1"/>
    <col min="10" max="12" width="29" customWidth="1"/>
    <col min="13" max="13" width="28.28515625" customWidth="1"/>
    <col min="14" max="14" width="21.5703125" customWidth="1"/>
    <col min="15" max="21" width="13.85546875" customWidth="1"/>
    <col min="22" max="24" width="12.42578125" customWidth="1"/>
    <col min="25" max="25" width="16.140625" customWidth="1"/>
    <col min="26" max="26" width="12.42578125" customWidth="1"/>
    <col min="27" max="27" width="22.85546875" customWidth="1"/>
    <col min="28" max="28" width="16.28515625" customWidth="1"/>
    <col min="29" max="38" width="16.28515625" hidden="1" customWidth="1"/>
    <col min="39" max="39" width="24" customWidth="1"/>
    <col min="40" max="41" width="24.7109375" hidden="1" customWidth="1"/>
    <col min="42" max="42" width="28.5703125" customWidth="1"/>
    <col min="43" max="43" width="56.42578125" customWidth="1"/>
    <col min="44" max="44" width="41" customWidth="1"/>
    <col min="45" max="45" width="32.140625" customWidth="1"/>
    <col min="46" max="46" width="30.28515625" customWidth="1"/>
    <col min="47" max="47" width="42.85546875" customWidth="1"/>
    <col min="54" max="54" width="5" customWidth="1"/>
  </cols>
  <sheetData>
    <row r="1" spans="1:53" ht="26.25" customHeight="1" x14ac:dyDescent="0.35">
      <c r="A1" s="917"/>
      <c r="B1" s="917"/>
      <c r="C1" s="917"/>
      <c r="D1" s="917"/>
      <c r="E1" s="917"/>
      <c r="F1" s="917"/>
      <c r="G1" s="918"/>
      <c r="H1" s="917"/>
      <c r="I1" s="917"/>
      <c r="J1" s="917"/>
      <c r="K1" s="917"/>
      <c r="L1" s="917"/>
      <c r="M1" s="917"/>
      <c r="N1" s="917"/>
      <c r="O1" s="917"/>
      <c r="P1" s="917"/>
      <c r="Q1" s="917"/>
      <c r="R1" s="917"/>
      <c r="S1" s="917"/>
      <c r="T1" s="917"/>
      <c r="U1" s="917"/>
      <c r="V1" s="917"/>
      <c r="W1" s="917"/>
      <c r="X1" s="917"/>
      <c r="Y1" s="917"/>
      <c r="Z1" s="917"/>
      <c r="AA1" s="917"/>
      <c r="AB1" s="917"/>
      <c r="AC1" s="917"/>
      <c r="AD1" s="917"/>
      <c r="AE1" s="917"/>
      <c r="AF1" s="917"/>
      <c r="AG1" s="917"/>
      <c r="AH1" s="917"/>
      <c r="AI1" s="917"/>
      <c r="AJ1" s="917"/>
      <c r="AK1" s="917"/>
      <c r="AL1" s="917"/>
      <c r="AM1" s="917"/>
      <c r="AN1" s="917"/>
      <c r="AO1" s="917"/>
      <c r="AP1" s="918"/>
      <c r="AQ1" s="917"/>
      <c r="AR1" s="917"/>
      <c r="AS1" s="917"/>
      <c r="AT1" s="919"/>
      <c r="AU1" s="919"/>
      <c r="AV1" s="919"/>
      <c r="AW1" s="919"/>
      <c r="AX1" s="919"/>
      <c r="AY1" s="919"/>
      <c r="AZ1" s="919"/>
      <c r="BA1" s="919"/>
    </row>
    <row r="2" spans="1:53" ht="23.25" x14ac:dyDescent="0.35">
      <c r="A2" s="917"/>
      <c r="B2" s="917"/>
      <c r="C2" s="106" t="s">
        <v>0</v>
      </c>
      <c r="D2" s="920"/>
      <c r="E2" s="920"/>
      <c r="F2" s="920"/>
      <c r="G2" s="921"/>
      <c r="H2" s="920"/>
      <c r="I2" s="920"/>
      <c r="J2" s="920"/>
      <c r="K2" s="920"/>
      <c r="L2" s="920"/>
      <c r="M2" s="920"/>
      <c r="N2" s="920"/>
      <c r="O2" s="920"/>
      <c r="P2" s="920"/>
      <c r="Q2" s="920"/>
      <c r="R2" s="920"/>
      <c r="S2" s="920"/>
      <c r="T2" s="920"/>
      <c r="U2" s="920"/>
      <c r="V2" s="920"/>
      <c r="W2" s="920"/>
      <c r="X2" s="920"/>
      <c r="Y2" s="920"/>
      <c r="Z2" s="920"/>
      <c r="AA2" s="920"/>
      <c r="AB2" s="920"/>
      <c r="AC2" s="920"/>
      <c r="AD2" s="920"/>
      <c r="AE2" s="920"/>
      <c r="AF2" s="920"/>
      <c r="AG2" s="920"/>
      <c r="AH2" s="920"/>
      <c r="AI2" s="920"/>
      <c r="AJ2" s="920"/>
      <c r="AK2" s="920"/>
      <c r="AL2" s="920"/>
      <c r="AM2" s="920"/>
      <c r="AN2" s="920"/>
      <c r="AO2" s="920"/>
      <c r="AP2" s="921"/>
      <c r="AQ2" s="920"/>
      <c r="AR2" s="917"/>
      <c r="AS2" s="917"/>
      <c r="AT2" s="919"/>
      <c r="AU2" s="919"/>
      <c r="AV2" s="919"/>
      <c r="AW2" s="919"/>
      <c r="AX2" s="919"/>
      <c r="AY2" s="919"/>
      <c r="AZ2" s="919"/>
      <c r="BA2" s="919"/>
    </row>
    <row r="3" spans="1:53" ht="24" customHeight="1" x14ac:dyDescent="0.35">
      <c r="A3" s="917"/>
      <c r="B3" s="917"/>
      <c r="C3" s="106" t="s">
        <v>2740</v>
      </c>
      <c r="D3" s="917"/>
      <c r="E3" s="917"/>
      <c r="F3" s="917"/>
      <c r="G3" s="918"/>
      <c r="H3" s="917"/>
      <c r="I3" s="917"/>
      <c r="J3" s="917"/>
      <c r="K3" s="917"/>
      <c r="L3" s="917"/>
      <c r="M3" s="917"/>
      <c r="N3" s="917"/>
      <c r="O3" s="917"/>
      <c r="P3" s="917"/>
      <c r="Q3" s="917"/>
      <c r="R3" s="917"/>
      <c r="S3" s="917"/>
      <c r="T3" s="917"/>
      <c r="U3" s="917"/>
      <c r="V3" s="917"/>
      <c r="W3" s="917"/>
      <c r="X3" s="917"/>
      <c r="Y3" s="917"/>
      <c r="Z3" s="917"/>
      <c r="AA3" s="917"/>
      <c r="AB3" s="917"/>
      <c r="AC3" s="917"/>
      <c r="AD3" s="917"/>
      <c r="AE3" s="917"/>
      <c r="AF3" s="917"/>
      <c r="AG3" s="917"/>
      <c r="AH3" s="917"/>
      <c r="AI3" s="917"/>
      <c r="AJ3" s="917"/>
      <c r="AK3" s="917"/>
      <c r="AL3" s="917"/>
      <c r="AM3" s="917"/>
      <c r="AN3" s="917"/>
      <c r="AO3" s="917"/>
      <c r="AP3" s="918"/>
      <c r="AQ3" s="917"/>
      <c r="AR3" s="917"/>
      <c r="AS3" s="917"/>
      <c r="AT3" s="919"/>
      <c r="AU3" s="919"/>
      <c r="AV3" s="919"/>
      <c r="AW3" s="919"/>
      <c r="AX3" s="919"/>
      <c r="AY3" s="919"/>
      <c r="AZ3" s="919"/>
      <c r="BA3" s="919"/>
    </row>
    <row r="6" spans="1:53" ht="78.75" customHeight="1" x14ac:dyDescent="0.35">
      <c r="A6" s="26" t="s">
        <v>23</v>
      </c>
      <c r="B6" s="26" t="s">
        <v>1885</v>
      </c>
      <c r="C6" s="26" t="s">
        <v>4</v>
      </c>
      <c r="D6" s="26" t="s">
        <v>5</v>
      </c>
      <c r="E6" s="26" t="s">
        <v>6</v>
      </c>
      <c r="F6" s="26" t="s">
        <v>7</v>
      </c>
      <c r="G6" s="26" t="s">
        <v>8</v>
      </c>
      <c r="H6" s="26" t="s">
        <v>9</v>
      </c>
      <c r="I6" s="26" t="s">
        <v>10</v>
      </c>
      <c r="J6" s="26" t="s">
        <v>11</v>
      </c>
      <c r="K6" s="26" t="s">
        <v>12</v>
      </c>
      <c r="L6" s="26" t="s">
        <v>13</v>
      </c>
      <c r="M6" s="26" t="s">
        <v>14</v>
      </c>
      <c r="N6" s="26" t="s">
        <v>15</v>
      </c>
      <c r="O6" s="26" t="s">
        <v>16</v>
      </c>
      <c r="P6" s="26"/>
      <c r="Q6" s="26"/>
      <c r="R6" s="26"/>
      <c r="S6" s="26"/>
      <c r="T6" s="26"/>
      <c r="U6" s="26"/>
      <c r="V6" s="26"/>
      <c r="W6" s="26"/>
      <c r="X6" s="26"/>
      <c r="Y6" s="26"/>
      <c r="Z6" s="26"/>
      <c r="AA6" s="25" t="s">
        <v>2741</v>
      </c>
      <c r="AB6" s="26" t="s">
        <v>2742</v>
      </c>
      <c r="AC6" s="26"/>
      <c r="AD6" s="26"/>
      <c r="AE6" s="26"/>
      <c r="AF6" s="26"/>
      <c r="AG6" s="26"/>
      <c r="AH6" s="26"/>
      <c r="AI6" s="26"/>
      <c r="AJ6" s="26"/>
      <c r="AK6" s="26"/>
      <c r="AL6" s="26"/>
      <c r="AM6" s="26" t="s">
        <v>2743</v>
      </c>
      <c r="AN6" s="26" t="s">
        <v>2744</v>
      </c>
      <c r="AO6" s="25" t="s">
        <v>2745</v>
      </c>
      <c r="AP6" s="26" t="s">
        <v>17</v>
      </c>
      <c r="AQ6" s="26" t="s">
        <v>18</v>
      </c>
      <c r="AR6" s="26" t="s">
        <v>19</v>
      </c>
      <c r="AS6" s="26" t="s">
        <v>605</v>
      </c>
      <c r="AT6" s="26" t="s">
        <v>21</v>
      </c>
      <c r="AU6" s="110" t="s">
        <v>2746</v>
      </c>
      <c r="AV6" s="919"/>
      <c r="AW6" s="919"/>
      <c r="AX6" s="919"/>
      <c r="AY6" s="919"/>
      <c r="AZ6" s="919"/>
      <c r="BA6" s="919"/>
    </row>
    <row r="7" spans="1:53" ht="47.25" customHeight="1" x14ac:dyDescent="0.35">
      <c r="A7" s="26"/>
      <c r="B7" s="26"/>
      <c r="C7" s="26"/>
      <c r="D7" s="26"/>
      <c r="E7" s="26"/>
      <c r="F7" s="26"/>
      <c r="G7" s="26"/>
      <c r="H7" s="26"/>
      <c r="I7" s="26"/>
      <c r="J7" s="26"/>
      <c r="K7" s="26"/>
      <c r="L7" s="26"/>
      <c r="M7" s="26"/>
      <c r="N7" s="26"/>
      <c r="O7" s="739" t="s">
        <v>24</v>
      </c>
      <c r="P7" s="739" t="s">
        <v>25</v>
      </c>
      <c r="Q7" s="739" t="s">
        <v>26</v>
      </c>
      <c r="R7" s="739" t="s">
        <v>27</v>
      </c>
      <c r="S7" s="739" t="s">
        <v>28</v>
      </c>
      <c r="T7" s="739" t="s">
        <v>29</v>
      </c>
      <c r="U7" s="739" t="s">
        <v>30</v>
      </c>
      <c r="V7" s="739" t="s">
        <v>31</v>
      </c>
      <c r="W7" s="739" t="s">
        <v>32</v>
      </c>
      <c r="X7" s="739" t="s">
        <v>33</v>
      </c>
      <c r="Y7" s="739" t="s">
        <v>34</v>
      </c>
      <c r="Z7" s="739" t="s">
        <v>35</v>
      </c>
      <c r="AA7" s="738"/>
      <c r="AB7" s="922" t="s">
        <v>24</v>
      </c>
      <c r="AC7" s="922" t="s">
        <v>25</v>
      </c>
      <c r="AD7" s="923" t="s">
        <v>26</v>
      </c>
      <c r="AE7" s="922" t="s">
        <v>27</v>
      </c>
      <c r="AF7" s="922" t="s">
        <v>28</v>
      </c>
      <c r="AG7" s="922" t="s">
        <v>29</v>
      </c>
      <c r="AH7" s="922" t="s">
        <v>30</v>
      </c>
      <c r="AI7" s="922" t="s">
        <v>31</v>
      </c>
      <c r="AJ7" s="922" t="s">
        <v>32</v>
      </c>
      <c r="AK7" s="922" t="s">
        <v>34</v>
      </c>
      <c r="AL7" s="922" t="s">
        <v>35</v>
      </c>
      <c r="AM7" s="26"/>
      <c r="AN7" s="26"/>
      <c r="AO7" s="738"/>
      <c r="AP7" s="26"/>
      <c r="AQ7" s="26"/>
      <c r="AR7" s="26"/>
      <c r="AS7" s="26"/>
      <c r="AT7" s="26"/>
      <c r="AU7" s="404"/>
      <c r="AV7" s="919"/>
      <c r="AW7" s="919"/>
      <c r="AX7" s="919"/>
      <c r="AY7" s="919"/>
      <c r="AZ7" s="919"/>
      <c r="BA7" s="919"/>
    </row>
    <row r="8" spans="1:53" ht="122.25" customHeight="1" x14ac:dyDescent="0.25">
      <c r="A8" s="835"/>
      <c r="B8" s="924" t="s">
        <v>2747</v>
      </c>
      <c r="C8" s="925" t="s">
        <v>705</v>
      </c>
      <c r="D8" s="926" t="s">
        <v>2748</v>
      </c>
      <c r="E8" s="925" t="s">
        <v>705</v>
      </c>
      <c r="F8" s="926" t="s">
        <v>2749</v>
      </c>
      <c r="G8" s="927">
        <v>1</v>
      </c>
      <c r="H8" s="928" t="s">
        <v>59</v>
      </c>
      <c r="I8" s="929" t="s">
        <v>2750</v>
      </c>
      <c r="J8" s="930" t="s">
        <v>43</v>
      </c>
      <c r="K8" s="930" t="s">
        <v>44</v>
      </c>
      <c r="L8" s="930" t="s">
        <v>45</v>
      </c>
      <c r="M8" s="930" t="s">
        <v>46</v>
      </c>
      <c r="N8" s="931">
        <f>+SUM(O8:Z8)</f>
        <v>1</v>
      </c>
      <c r="O8" s="932"/>
      <c r="P8" s="932">
        <v>1</v>
      </c>
      <c r="Q8" s="933"/>
      <c r="R8" s="933"/>
      <c r="S8" s="933"/>
      <c r="T8" s="933"/>
      <c r="U8" s="933"/>
      <c r="V8" s="933"/>
      <c r="W8" s="933"/>
      <c r="X8" s="933"/>
      <c r="Y8" s="933"/>
      <c r="Z8" s="933"/>
      <c r="AA8" s="931">
        <f>SUBTOTAL(IF(L8="Acumulado",9,1),O8)</f>
        <v>0</v>
      </c>
      <c r="AB8" s="934"/>
      <c r="AC8" s="934"/>
      <c r="AD8" s="934"/>
      <c r="AE8" s="934"/>
      <c r="AF8" s="934"/>
      <c r="AG8" s="934"/>
      <c r="AH8" s="934"/>
      <c r="AI8" s="934"/>
      <c r="AJ8" s="934"/>
      <c r="AK8" s="934"/>
      <c r="AL8" s="934"/>
      <c r="AM8" s="931" t="e">
        <f>SUBTOTAL(IF(K8="Acumulado",9,1),AB8)</f>
        <v>#DIV/0!</v>
      </c>
      <c r="AN8" s="935" t="e">
        <f>IF(K8="Mas es mas", MIN(AM8/AA8,1),MIN(AA8/AM8,1))</f>
        <v>#DIV/0!</v>
      </c>
      <c r="AO8" s="935" t="e">
        <f>+AN8*G8/VLOOKUP(AQ8,$AR$113:$AT$115,3)</f>
        <v>#DIV/0!</v>
      </c>
      <c r="AP8" s="936" t="s">
        <v>409</v>
      </c>
      <c r="AQ8" s="937" t="s">
        <v>2751</v>
      </c>
      <c r="AR8" s="936" t="s">
        <v>2752</v>
      </c>
      <c r="AS8" s="938" t="s">
        <v>2753</v>
      </c>
      <c r="AT8" s="938" t="s">
        <v>2753</v>
      </c>
      <c r="AU8" s="835"/>
      <c r="AV8" s="917"/>
      <c r="AW8" s="917"/>
      <c r="AX8" s="917"/>
      <c r="AY8" s="917"/>
      <c r="AZ8" s="917"/>
      <c r="BA8" s="917"/>
    </row>
    <row r="9" spans="1:53" ht="93" x14ac:dyDescent="0.25">
      <c r="A9" s="835"/>
      <c r="B9" s="924" t="s">
        <v>2747</v>
      </c>
      <c r="C9" s="925" t="s">
        <v>705</v>
      </c>
      <c r="D9" s="939" t="s">
        <v>2754</v>
      </c>
      <c r="E9" s="925" t="s">
        <v>705</v>
      </c>
      <c r="F9" s="939" t="s">
        <v>2755</v>
      </c>
      <c r="G9" s="927">
        <v>3</v>
      </c>
      <c r="H9" s="928" t="s">
        <v>59</v>
      </c>
      <c r="I9" s="929" t="s">
        <v>2578</v>
      </c>
      <c r="J9" s="930" t="s">
        <v>89</v>
      </c>
      <c r="K9" s="930" t="s">
        <v>44</v>
      </c>
      <c r="L9" s="930" t="s">
        <v>214</v>
      </c>
      <c r="M9" s="930" t="s">
        <v>46</v>
      </c>
      <c r="N9" s="931">
        <f t="shared" ref="N9:N12" si="0">+SUM(O9:Z9)</f>
        <v>204</v>
      </c>
      <c r="O9" s="940">
        <v>17</v>
      </c>
      <c r="P9" s="940">
        <v>17</v>
      </c>
      <c r="Q9" s="940">
        <v>17</v>
      </c>
      <c r="R9" s="940">
        <v>17</v>
      </c>
      <c r="S9" s="940">
        <v>17</v>
      </c>
      <c r="T9" s="940">
        <v>17</v>
      </c>
      <c r="U9" s="940">
        <v>17</v>
      </c>
      <c r="V9" s="940">
        <v>17</v>
      </c>
      <c r="W9" s="940">
        <v>17</v>
      </c>
      <c r="X9" s="940">
        <v>17</v>
      </c>
      <c r="Y9" s="940">
        <v>17</v>
      </c>
      <c r="Z9" s="940">
        <v>17</v>
      </c>
      <c r="AA9" s="931">
        <f t="shared" ref="AA9:AA72" si="1">SUBTOTAL(IF(L9="Acumulado",9,1),O9)</f>
        <v>17</v>
      </c>
      <c r="AB9" s="941">
        <v>17</v>
      </c>
      <c r="AC9" s="941"/>
      <c r="AD9" s="941"/>
      <c r="AE9" s="941"/>
      <c r="AF9" s="941"/>
      <c r="AG9" s="941"/>
      <c r="AH9" s="941"/>
      <c r="AI9" s="941"/>
      <c r="AJ9" s="941"/>
      <c r="AK9" s="941"/>
      <c r="AL9" s="941"/>
      <c r="AM9" s="931">
        <f t="shared" ref="AM9:AM72" si="2">SUBTOTAL(IF(K9="Acumulado",9,1),AB9)</f>
        <v>17</v>
      </c>
      <c r="AN9" s="935">
        <f t="shared" ref="AN9:AN72" si="3">IF(K9="Mas es mas", MIN(AM9/AA9,1),MIN(AA9/AM9,1))</f>
        <v>1</v>
      </c>
      <c r="AO9" s="935">
        <f t="shared" ref="AO9:AO72" si="4">+AN9*G9/VLOOKUP(AQ9,$AR$113:$AT$115,3)</f>
        <v>0.1875</v>
      </c>
      <c r="AP9" s="936" t="s">
        <v>2756</v>
      </c>
      <c r="AQ9" s="937" t="s">
        <v>2751</v>
      </c>
      <c r="AR9" s="936" t="s">
        <v>2752</v>
      </c>
      <c r="AS9" s="938" t="s">
        <v>2753</v>
      </c>
      <c r="AT9" s="938" t="s">
        <v>2753</v>
      </c>
      <c r="AU9" s="835"/>
      <c r="AV9" s="917"/>
      <c r="AW9" s="917"/>
      <c r="AX9" s="917"/>
      <c r="AY9" s="917"/>
      <c r="AZ9" s="917"/>
      <c r="BA9" s="917"/>
    </row>
    <row r="10" spans="1:53" ht="93" x14ac:dyDescent="0.25">
      <c r="A10" s="835"/>
      <c r="B10" s="924" t="s">
        <v>2757</v>
      </c>
      <c r="C10" s="925" t="s">
        <v>705</v>
      </c>
      <c r="D10" s="926" t="s">
        <v>2758</v>
      </c>
      <c r="E10" s="925" t="s">
        <v>705</v>
      </c>
      <c r="F10" s="926" t="s">
        <v>2755</v>
      </c>
      <c r="G10" s="927">
        <v>1</v>
      </c>
      <c r="H10" s="928" t="s">
        <v>59</v>
      </c>
      <c r="I10" s="929" t="s">
        <v>2750</v>
      </c>
      <c r="J10" s="930" t="s">
        <v>43</v>
      </c>
      <c r="K10" s="930" t="s">
        <v>44</v>
      </c>
      <c r="L10" s="930" t="s">
        <v>214</v>
      </c>
      <c r="M10" s="930" t="s">
        <v>46</v>
      </c>
      <c r="N10" s="931">
        <f t="shared" si="0"/>
        <v>187</v>
      </c>
      <c r="O10" s="942"/>
      <c r="P10" s="942">
        <v>17</v>
      </c>
      <c r="Q10" s="942">
        <v>17</v>
      </c>
      <c r="R10" s="942">
        <v>17</v>
      </c>
      <c r="S10" s="942">
        <v>17</v>
      </c>
      <c r="T10" s="942">
        <v>17</v>
      </c>
      <c r="U10" s="942">
        <v>17</v>
      </c>
      <c r="V10" s="942">
        <v>17</v>
      </c>
      <c r="W10" s="942">
        <v>17</v>
      </c>
      <c r="X10" s="942">
        <v>17</v>
      </c>
      <c r="Y10" s="942">
        <v>17</v>
      </c>
      <c r="Z10" s="942">
        <v>17</v>
      </c>
      <c r="AA10" s="931" t="e">
        <f>SUBTOTAL(IF(L10="Acumulado",9,1),O10)</f>
        <v>#DIV/0!</v>
      </c>
      <c r="AB10" s="934"/>
      <c r="AC10" s="934"/>
      <c r="AD10" s="934"/>
      <c r="AE10" s="934"/>
      <c r="AF10" s="934"/>
      <c r="AG10" s="934"/>
      <c r="AH10" s="934"/>
      <c r="AI10" s="934"/>
      <c r="AJ10" s="934"/>
      <c r="AK10" s="934"/>
      <c r="AL10" s="934"/>
      <c r="AM10" s="931" t="e">
        <f t="shared" si="2"/>
        <v>#DIV/0!</v>
      </c>
      <c r="AN10" s="935" t="e">
        <f t="shared" si="3"/>
        <v>#DIV/0!</v>
      </c>
      <c r="AO10" s="935" t="e">
        <f t="shared" si="4"/>
        <v>#DIV/0!</v>
      </c>
      <c r="AP10" s="936" t="s">
        <v>2756</v>
      </c>
      <c r="AQ10" s="937" t="s">
        <v>2751</v>
      </c>
      <c r="AR10" s="936" t="s">
        <v>2752</v>
      </c>
      <c r="AS10" s="938" t="s">
        <v>2753</v>
      </c>
      <c r="AT10" s="938" t="s">
        <v>2753</v>
      </c>
      <c r="AU10" s="835"/>
      <c r="AV10" s="917"/>
      <c r="AW10" s="917"/>
      <c r="AX10" s="917"/>
      <c r="AY10" s="917"/>
      <c r="AZ10" s="917"/>
      <c r="BA10" s="917"/>
    </row>
    <row r="11" spans="1:53" ht="63.75" customHeight="1" x14ac:dyDescent="0.25">
      <c r="A11" s="835"/>
      <c r="B11" s="924" t="s">
        <v>2747</v>
      </c>
      <c r="C11" s="925" t="s">
        <v>705</v>
      </c>
      <c r="D11" s="926" t="s">
        <v>2759</v>
      </c>
      <c r="E11" s="925" t="s">
        <v>705</v>
      </c>
      <c r="F11" s="926" t="s">
        <v>2760</v>
      </c>
      <c r="G11" s="927">
        <v>1</v>
      </c>
      <c r="H11" s="928" t="s">
        <v>59</v>
      </c>
      <c r="I11" s="929" t="s">
        <v>2578</v>
      </c>
      <c r="J11" s="930" t="s">
        <v>89</v>
      </c>
      <c r="K11" s="930" t="s">
        <v>44</v>
      </c>
      <c r="L11" s="930" t="s">
        <v>214</v>
      </c>
      <c r="M11" s="930" t="s">
        <v>46</v>
      </c>
      <c r="N11" s="931">
        <f t="shared" si="0"/>
        <v>12</v>
      </c>
      <c r="O11" s="942">
        <v>1</v>
      </c>
      <c r="P11" s="942">
        <v>1</v>
      </c>
      <c r="Q11" s="942">
        <v>1</v>
      </c>
      <c r="R11" s="942">
        <v>1</v>
      </c>
      <c r="S11" s="942">
        <v>1</v>
      </c>
      <c r="T11" s="942">
        <v>1</v>
      </c>
      <c r="U11" s="942">
        <v>1</v>
      </c>
      <c r="V11" s="942">
        <v>1</v>
      </c>
      <c r="W11" s="942">
        <v>1</v>
      </c>
      <c r="X11" s="942">
        <v>1</v>
      </c>
      <c r="Y11" s="942">
        <v>1</v>
      </c>
      <c r="Z11" s="942">
        <v>1</v>
      </c>
      <c r="AA11" s="931">
        <f t="shared" si="1"/>
        <v>1</v>
      </c>
      <c r="AB11" s="941">
        <v>1</v>
      </c>
      <c r="AC11" s="941"/>
      <c r="AD11" s="941"/>
      <c r="AE11" s="941"/>
      <c r="AF11" s="941"/>
      <c r="AG11" s="941"/>
      <c r="AH11" s="941"/>
      <c r="AI11" s="941"/>
      <c r="AJ11" s="941"/>
      <c r="AK11" s="941"/>
      <c r="AL11" s="941"/>
      <c r="AM11" s="931">
        <f t="shared" si="2"/>
        <v>1</v>
      </c>
      <c r="AN11" s="935">
        <f t="shared" si="3"/>
        <v>1</v>
      </c>
      <c r="AO11" s="935">
        <f t="shared" si="4"/>
        <v>6.25E-2</v>
      </c>
      <c r="AP11" s="936" t="s">
        <v>234</v>
      </c>
      <c r="AQ11" s="937" t="s">
        <v>2751</v>
      </c>
      <c r="AR11" s="936" t="s">
        <v>2752</v>
      </c>
      <c r="AS11" s="938" t="s">
        <v>2753</v>
      </c>
      <c r="AT11" s="938" t="s">
        <v>2753</v>
      </c>
      <c r="AU11" s="835"/>
      <c r="AV11" s="917"/>
      <c r="AW11" s="917"/>
      <c r="AX11" s="917"/>
      <c r="AY11" s="917"/>
      <c r="AZ11" s="917"/>
      <c r="BA11" s="917"/>
    </row>
    <row r="12" spans="1:53" ht="60" customHeight="1" x14ac:dyDescent="0.35">
      <c r="A12" s="835"/>
      <c r="B12" s="924" t="s">
        <v>2747</v>
      </c>
      <c r="C12" s="925" t="s">
        <v>705</v>
      </c>
      <c r="D12" s="926" t="s">
        <v>2761</v>
      </c>
      <c r="E12" s="925" t="s">
        <v>705</v>
      </c>
      <c r="F12" s="926" t="s">
        <v>2762</v>
      </c>
      <c r="G12" s="927">
        <v>2</v>
      </c>
      <c r="H12" s="928" t="s">
        <v>59</v>
      </c>
      <c r="I12" s="929" t="s">
        <v>2578</v>
      </c>
      <c r="J12" s="930" t="s">
        <v>89</v>
      </c>
      <c r="K12" s="930" t="s">
        <v>44</v>
      </c>
      <c r="L12" s="930" t="s">
        <v>214</v>
      </c>
      <c r="M12" s="930" t="s">
        <v>46</v>
      </c>
      <c r="N12" s="931">
        <f t="shared" si="0"/>
        <v>5</v>
      </c>
      <c r="O12" s="940"/>
      <c r="P12" s="940">
        <v>1</v>
      </c>
      <c r="Q12" s="940"/>
      <c r="R12" s="940">
        <v>1</v>
      </c>
      <c r="S12" s="940"/>
      <c r="T12" s="940">
        <v>1</v>
      </c>
      <c r="U12" s="940"/>
      <c r="V12" s="940">
        <v>1</v>
      </c>
      <c r="W12" s="940"/>
      <c r="X12" s="940">
        <v>1</v>
      </c>
      <c r="Y12" s="940"/>
      <c r="Z12" s="940"/>
      <c r="AA12" s="931" t="e">
        <f t="shared" si="1"/>
        <v>#DIV/0!</v>
      </c>
      <c r="AB12" s="941"/>
      <c r="AC12" s="941"/>
      <c r="AD12" s="941"/>
      <c r="AE12" s="941"/>
      <c r="AF12" s="941"/>
      <c r="AG12" s="941"/>
      <c r="AH12" s="941"/>
      <c r="AI12" s="941"/>
      <c r="AJ12" s="941"/>
      <c r="AK12" s="941"/>
      <c r="AL12" s="941"/>
      <c r="AM12" s="931" t="e">
        <f t="shared" si="2"/>
        <v>#DIV/0!</v>
      </c>
      <c r="AN12" s="935" t="e">
        <f t="shared" si="3"/>
        <v>#DIV/0!</v>
      </c>
      <c r="AO12" s="935" t="e">
        <f t="shared" si="4"/>
        <v>#DIV/0!</v>
      </c>
      <c r="AP12" s="936" t="s">
        <v>2756</v>
      </c>
      <c r="AQ12" s="937" t="s">
        <v>2751</v>
      </c>
      <c r="AR12" s="936" t="s">
        <v>2752</v>
      </c>
      <c r="AS12" s="938" t="s">
        <v>2753</v>
      </c>
      <c r="AT12" s="938" t="s">
        <v>2753</v>
      </c>
      <c r="AU12" s="943"/>
      <c r="AV12" s="919"/>
      <c r="AW12" s="919"/>
      <c r="AX12" s="919"/>
      <c r="AY12" s="919"/>
      <c r="AZ12" s="919"/>
      <c r="BA12" s="919"/>
    </row>
    <row r="13" spans="1:53" ht="80.25" customHeight="1" x14ac:dyDescent="0.25">
      <c r="A13" s="835"/>
      <c r="B13" s="924" t="s">
        <v>2747</v>
      </c>
      <c r="C13" s="944" t="s">
        <v>705</v>
      </c>
      <c r="D13" s="945" t="s">
        <v>2763</v>
      </c>
      <c r="E13" s="944" t="s">
        <v>705</v>
      </c>
      <c r="F13" s="945" t="s">
        <v>2764</v>
      </c>
      <c r="G13" s="927">
        <v>2</v>
      </c>
      <c r="H13" s="946" t="s">
        <v>59</v>
      </c>
      <c r="I13" s="947" t="s">
        <v>2765</v>
      </c>
      <c r="J13" s="948" t="s">
        <v>89</v>
      </c>
      <c r="K13" s="948" t="s">
        <v>44</v>
      </c>
      <c r="L13" s="948" t="s">
        <v>45</v>
      </c>
      <c r="M13" s="948" t="s">
        <v>46</v>
      </c>
      <c r="N13" s="931">
        <v>1</v>
      </c>
      <c r="O13" s="1044"/>
      <c r="P13" s="1044"/>
      <c r="Q13" s="1044"/>
      <c r="R13" s="1044"/>
      <c r="S13" s="1044"/>
      <c r="T13" s="1044"/>
      <c r="U13" s="1044">
        <v>1</v>
      </c>
      <c r="V13" s="1044"/>
      <c r="W13" s="1044"/>
      <c r="X13" s="1044"/>
      <c r="Y13" s="1044"/>
      <c r="Z13" s="1044"/>
      <c r="AA13" s="931">
        <f t="shared" si="1"/>
        <v>0</v>
      </c>
      <c r="AB13" s="934"/>
      <c r="AC13" s="934"/>
      <c r="AD13" s="934"/>
      <c r="AE13" s="934"/>
      <c r="AF13" s="934"/>
      <c r="AG13" s="934"/>
      <c r="AH13" s="934"/>
      <c r="AI13" s="934"/>
      <c r="AJ13" s="934"/>
      <c r="AK13" s="934"/>
      <c r="AL13" s="934"/>
      <c r="AM13" s="931" t="e">
        <f t="shared" si="2"/>
        <v>#DIV/0!</v>
      </c>
      <c r="AN13" s="935" t="e">
        <f t="shared" si="3"/>
        <v>#DIV/0!</v>
      </c>
      <c r="AO13" s="935" t="e">
        <f t="shared" si="4"/>
        <v>#DIV/0!</v>
      </c>
      <c r="AP13" s="936" t="s">
        <v>409</v>
      </c>
      <c r="AQ13" s="937" t="s">
        <v>2751</v>
      </c>
      <c r="AR13" s="936" t="s">
        <v>2752</v>
      </c>
      <c r="AS13" s="938" t="s">
        <v>2753</v>
      </c>
      <c r="AT13" s="938" t="s">
        <v>2753</v>
      </c>
      <c r="AU13" s="835"/>
      <c r="AV13" s="917"/>
      <c r="AW13" s="917"/>
      <c r="AX13" s="917"/>
      <c r="AY13" s="917"/>
      <c r="AZ13" s="917"/>
      <c r="BA13" s="917"/>
    </row>
    <row r="14" spans="1:53" ht="181.5" customHeight="1" x14ac:dyDescent="0.25">
      <c r="A14" s="835"/>
      <c r="B14" s="924" t="s">
        <v>2747</v>
      </c>
      <c r="C14" s="944" t="s">
        <v>705</v>
      </c>
      <c r="D14" s="945" t="s">
        <v>2766</v>
      </c>
      <c r="E14" s="944" t="s">
        <v>705</v>
      </c>
      <c r="F14" s="945" t="s">
        <v>2767</v>
      </c>
      <c r="G14" s="927">
        <v>1</v>
      </c>
      <c r="H14" s="946" t="s">
        <v>59</v>
      </c>
      <c r="I14" s="947" t="s">
        <v>251</v>
      </c>
      <c r="J14" s="948" t="s">
        <v>89</v>
      </c>
      <c r="K14" s="948" t="s">
        <v>44</v>
      </c>
      <c r="L14" s="948" t="s">
        <v>214</v>
      </c>
      <c r="M14" s="948" t="s">
        <v>46</v>
      </c>
      <c r="N14" s="931">
        <v>11</v>
      </c>
      <c r="O14" s="1045"/>
      <c r="P14" s="1045">
        <v>1</v>
      </c>
      <c r="Q14" s="1045">
        <v>1</v>
      </c>
      <c r="R14" s="1045">
        <v>1</v>
      </c>
      <c r="S14" s="1045">
        <v>1</v>
      </c>
      <c r="T14" s="1045">
        <v>1</v>
      </c>
      <c r="U14" s="1045">
        <v>1</v>
      </c>
      <c r="V14" s="1045">
        <v>1</v>
      </c>
      <c r="W14" s="1045">
        <v>1</v>
      </c>
      <c r="X14" s="1045">
        <v>1</v>
      </c>
      <c r="Y14" s="1045">
        <v>1</v>
      </c>
      <c r="Z14" s="1045"/>
      <c r="AA14" s="931" t="e">
        <f t="shared" si="1"/>
        <v>#DIV/0!</v>
      </c>
      <c r="AB14" s="941"/>
      <c r="AC14" s="941"/>
      <c r="AD14" s="941"/>
      <c r="AE14" s="941"/>
      <c r="AF14" s="941"/>
      <c r="AG14" s="941"/>
      <c r="AH14" s="941"/>
      <c r="AI14" s="941"/>
      <c r="AJ14" s="941"/>
      <c r="AK14" s="941"/>
      <c r="AL14" s="941"/>
      <c r="AM14" s="931" t="e">
        <f t="shared" si="2"/>
        <v>#DIV/0!</v>
      </c>
      <c r="AN14" s="935" t="e">
        <f t="shared" si="3"/>
        <v>#DIV/0!</v>
      </c>
      <c r="AO14" s="935" t="e">
        <f t="shared" si="4"/>
        <v>#DIV/0!</v>
      </c>
      <c r="AP14" s="936" t="s">
        <v>2768</v>
      </c>
      <c r="AQ14" s="937" t="s">
        <v>2751</v>
      </c>
      <c r="AR14" s="936" t="s">
        <v>2752</v>
      </c>
      <c r="AS14" s="938" t="s">
        <v>2753</v>
      </c>
      <c r="AT14" s="938" t="s">
        <v>2753</v>
      </c>
      <c r="AU14" s="835"/>
      <c r="AV14" s="917"/>
      <c r="AW14" s="917"/>
      <c r="AX14" s="917"/>
      <c r="AY14" s="917"/>
      <c r="AZ14" s="917"/>
      <c r="BA14" s="917"/>
    </row>
    <row r="15" spans="1:53" ht="144.75" customHeight="1" x14ac:dyDescent="0.25">
      <c r="A15" s="835"/>
      <c r="B15" s="924" t="s">
        <v>2747</v>
      </c>
      <c r="C15" s="925" t="s">
        <v>705</v>
      </c>
      <c r="D15" s="926" t="s">
        <v>2769</v>
      </c>
      <c r="E15" s="925" t="s">
        <v>705</v>
      </c>
      <c r="F15" s="926" t="s">
        <v>2770</v>
      </c>
      <c r="G15" s="927">
        <v>2</v>
      </c>
      <c r="H15" s="928" t="s">
        <v>59</v>
      </c>
      <c r="I15" s="929" t="s">
        <v>2771</v>
      </c>
      <c r="J15" s="930" t="s">
        <v>89</v>
      </c>
      <c r="K15" s="930" t="s">
        <v>44</v>
      </c>
      <c r="L15" s="930" t="s">
        <v>45</v>
      </c>
      <c r="M15" s="930" t="s">
        <v>46</v>
      </c>
      <c r="N15" s="931">
        <f t="shared" ref="N15:N31" si="5">+SUM(O15:Z15)</f>
        <v>1</v>
      </c>
      <c r="O15" s="942"/>
      <c r="P15" s="942">
        <v>1</v>
      </c>
      <c r="Q15" s="942"/>
      <c r="R15" s="942"/>
      <c r="S15" s="942"/>
      <c r="T15" s="942"/>
      <c r="U15" s="942"/>
      <c r="V15" s="942"/>
      <c r="W15" s="942"/>
      <c r="X15" s="942"/>
      <c r="Y15" s="942"/>
      <c r="Z15" s="942"/>
      <c r="AA15" s="931">
        <f t="shared" si="1"/>
        <v>0</v>
      </c>
      <c r="AB15" s="934"/>
      <c r="AC15" s="934"/>
      <c r="AD15" s="934"/>
      <c r="AE15" s="934"/>
      <c r="AF15" s="934"/>
      <c r="AG15" s="934"/>
      <c r="AH15" s="934"/>
      <c r="AI15" s="934"/>
      <c r="AJ15" s="934"/>
      <c r="AK15" s="934"/>
      <c r="AL15" s="934"/>
      <c r="AM15" s="931" t="e">
        <f t="shared" si="2"/>
        <v>#DIV/0!</v>
      </c>
      <c r="AN15" s="935" t="e">
        <f t="shared" si="3"/>
        <v>#DIV/0!</v>
      </c>
      <c r="AO15" s="935" t="e">
        <f t="shared" si="4"/>
        <v>#DIV/0!</v>
      </c>
      <c r="AP15" s="936" t="s">
        <v>1287</v>
      </c>
      <c r="AQ15" s="937" t="s">
        <v>2751</v>
      </c>
      <c r="AR15" s="936" t="s">
        <v>2752</v>
      </c>
      <c r="AS15" s="938" t="s">
        <v>2753</v>
      </c>
      <c r="AT15" s="938" t="s">
        <v>2753</v>
      </c>
      <c r="AU15" s="835"/>
      <c r="AV15" s="917"/>
      <c r="AW15" s="917"/>
      <c r="AX15" s="917"/>
      <c r="AY15" s="917"/>
      <c r="AZ15" s="917"/>
      <c r="BA15" s="917"/>
    </row>
    <row r="16" spans="1:53" ht="77.25" customHeight="1" x14ac:dyDescent="0.25">
      <c r="A16" s="835"/>
      <c r="B16" s="924" t="s">
        <v>2772</v>
      </c>
      <c r="C16" s="949" t="s">
        <v>2773</v>
      </c>
      <c r="D16" s="926" t="s">
        <v>2774</v>
      </c>
      <c r="E16" s="926" t="s">
        <v>2775</v>
      </c>
      <c r="F16" s="926" t="s">
        <v>2776</v>
      </c>
      <c r="G16" s="927">
        <v>3</v>
      </c>
      <c r="H16" s="928" t="s">
        <v>59</v>
      </c>
      <c r="I16" s="929" t="s">
        <v>2750</v>
      </c>
      <c r="J16" s="930" t="s">
        <v>43</v>
      </c>
      <c r="K16" s="930" t="s">
        <v>44</v>
      </c>
      <c r="L16" s="930" t="s">
        <v>45</v>
      </c>
      <c r="M16" s="930" t="s">
        <v>46</v>
      </c>
      <c r="N16" s="931">
        <f t="shared" si="5"/>
        <v>1</v>
      </c>
      <c r="O16" s="942"/>
      <c r="P16" s="942"/>
      <c r="Q16" s="942"/>
      <c r="R16" s="942"/>
      <c r="S16" s="942"/>
      <c r="T16" s="950"/>
      <c r="U16" s="950">
        <v>0.25</v>
      </c>
      <c r="V16" s="950">
        <v>0.75</v>
      </c>
      <c r="W16" s="942"/>
      <c r="X16" s="942"/>
      <c r="Y16" s="942"/>
      <c r="Z16" s="942"/>
      <c r="AA16" s="931">
        <f t="shared" si="1"/>
        <v>0</v>
      </c>
      <c r="AB16" s="951"/>
      <c r="AC16" s="951"/>
      <c r="AD16" s="951"/>
      <c r="AE16" s="951"/>
      <c r="AF16" s="951"/>
      <c r="AG16" s="951"/>
      <c r="AH16" s="951"/>
      <c r="AI16" s="951"/>
      <c r="AJ16" s="951"/>
      <c r="AK16" s="951"/>
      <c r="AL16" s="951"/>
      <c r="AM16" s="931" t="e">
        <f t="shared" si="2"/>
        <v>#DIV/0!</v>
      </c>
      <c r="AN16" s="935" t="e">
        <f t="shared" si="3"/>
        <v>#DIV/0!</v>
      </c>
      <c r="AO16" s="935" t="e">
        <f t="shared" si="4"/>
        <v>#DIV/0!</v>
      </c>
      <c r="AP16" s="936" t="s">
        <v>2777</v>
      </c>
      <c r="AQ16" s="937" t="s">
        <v>2751</v>
      </c>
      <c r="AR16" s="936" t="s">
        <v>2752</v>
      </c>
      <c r="AS16" s="938" t="s">
        <v>2753</v>
      </c>
      <c r="AT16" s="938" t="s">
        <v>2753</v>
      </c>
      <c r="AU16" s="835"/>
      <c r="AV16" s="917"/>
      <c r="AW16" s="917"/>
      <c r="AX16" s="917"/>
      <c r="AY16" s="917"/>
      <c r="AZ16" s="917"/>
      <c r="BA16" s="917"/>
    </row>
    <row r="17" spans="1:53" ht="69.75" x14ac:dyDescent="0.35">
      <c r="A17" s="835"/>
      <c r="B17" s="924" t="s">
        <v>2747</v>
      </c>
      <c r="C17" s="949" t="s">
        <v>2773</v>
      </c>
      <c r="D17" s="926" t="s">
        <v>2774</v>
      </c>
      <c r="E17" s="926" t="s">
        <v>2778</v>
      </c>
      <c r="F17" s="926" t="s">
        <v>2779</v>
      </c>
      <c r="G17" s="927">
        <v>3</v>
      </c>
      <c r="H17" s="928" t="s">
        <v>59</v>
      </c>
      <c r="I17" s="929" t="s">
        <v>251</v>
      </c>
      <c r="J17" s="930" t="s">
        <v>89</v>
      </c>
      <c r="K17" s="930" t="s">
        <v>44</v>
      </c>
      <c r="L17" s="930" t="s">
        <v>45</v>
      </c>
      <c r="M17" s="930" t="s">
        <v>46</v>
      </c>
      <c r="N17" s="931">
        <f t="shared" si="5"/>
        <v>17</v>
      </c>
      <c r="O17" s="942"/>
      <c r="P17" s="942"/>
      <c r="Q17" s="942"/>
      <c r="R17" s="942"/>
      <c r="S17" s="942"/>
      <c r="T17" s="942"/>
      <c r="U17" s="942"/>
      <c r="V17" s="942">
        <v>10</v>
      </c>
      <c r="W17" s="942">
        <v>7</v>
      </c>
      <c r="X17" s="942"/>
      <c r="Y17" s="942"/>
      <c r="Z17" s="942"/>
      <c r="AA17" s="931">
        <f t="shared" si="1"/>
        <v>0</v>
      </c>
      <c r="AB17" s="934"/>
      <c r="AC17" s="934"/>
      <c r="AD17" s="934"/>
      <c r="AE17" s="934"/>
      <c r="AF17" s="934"/>
      <c r="AG17" s="934"/>
      <c r="AH17" s="934"/>
      <c r="AI17" s="934"/>
      <c r="AJ17" s="934"/>
      <c r="AK17" s="934"/>
      <c r="AL17" s="934"/>
      <c r="AM17" s="931" t="e">
        <f t="shared" si="2"/>
        <v>#DIV/0!</v>
      </c>
      <c r="AN17" s="935" t="e">
        <f t="shared" si="3"/>
        <v>#DIV/0!</v>
      </c>
      <c r="AO17" s="935" t="e">
        <f t="shared" si="4"/>
        <v>#DIV/0!</v>
      </c>
      <c r="AP17" s="936" t="s">
        <v>2780</v>
      </c>
      <c r="AQ17" s="937" t="s">
        <v>2751</v>
      </c>
      <c r="AR17" s="936" t="s">
        <v>2752</v>
      </c>
      <c r="AS17" s="938" t="s">
        <v>2753</v>
      </c>
      <c r="AT17" s="938" t="s">
        <v>2753</v>
      </c>
      <c r="AU17" s="943"/>
      <c r="AV17" s="919"/>
      <c r="AW17" s="919"/>
      <c r="AX17" s="919"/>
      <c r="AY17" s="919"/>
      <c r="AZ17" s="919"/>
      <c r="BA17" s="919"/>
    </row>
    <row r="18" spans="1:53" ht="60" customHeight="1" x14ac:dyDescent="0.35">
      <c r="A18" s="835"/>
      <c r="B18" s="924" t="s">
        <v>2747</v>
      </c>
      <c r="C18" s="949" t="s">
        <v>2773</v>
      </c>
      <c r="D18" s="926" t="s">
        <v>2781</v>
      </c>
      <c r="E18" s="945" t="s">
        <v>2782</v>
      </c>
      <c r="F18" s="945" t="s">
        <v>2783</v>
      </c>
      <c r="G18" s="927">
        <v>2</v>
      </c>
      <c r="H18" s="928" t="s">
        <v>270</v>
      </c>
      <c r="I18" s="929" t="s">
        <v>251</v>
      </c>
      <c r="J18" s="930" t="s">
        <v>89</v>
      </c>
      <c r="K18" s="930" t="s">
        <v>44</v>
      </c>
      <c r="L18" s="930" t="s">
        <v>45</v>
      </c>
      <c r="M18" s="930" t="s">
        <v>46</v>
      </c>
      <c r="N18" s="931">
        <f t="shared" si="5"/>
        <v>1</v>
      </c>
      <c r="O18" s="942"/>
      <c r="P18" s="942"/>
      <c r="Q18" s="942"/>
      <c r="R18" s="942"/>
      <c r="S18" s="942"/>
      <c r="T18" s="942"/>
      <c r="U18" s="942"/>
      <c r="V18" s="942">
        <v>1</v>
      </c>
      <c r="W18" s="942"/>
      <c r="X18" s="942"/>
      <c r="Y18" s="942"/>
      <c r="Z18" s="942"/>
      <c r="AA18" s="931">
        <f t="shared" si="1"/>
        <v>0</v>
      </c>
      <c r="AB18" s="934"/>
      <c r="AC18" s="934"/>
      <c r="AD18" s="934"/>
      <c r="AE18" s="934"/>
      <c r="AF18" s="934"/>
      <c r="AG18" s="934"/>
      <c r="AH18" s="934"/>
      <c r="AI18" s="934"/>
      <c r="AJ18" s="934"/>
      <c r="AK18" s="934"/>
      <c r="AL18" s="934"/>
      <c r="AM18" s="931" t="e">
        <f t="shared" si="2"/>
        <v>#DIV/0!</v>
      </c>
      <c r="AN18" s="935" t="e">
        <f t="shared" si="3"/>
        <v>#DIV/0!</v>
      </c>
      <c r="AO18" s="935" t="e">
        <f t="shared" si="4"/>
        <v>#DIV/0!</v>
      </c>
      <c r="AP18" s="936" t="s">
        <v>2780</v>
      </c>
      <c r="AQ18" s="937" t="s">
        <v>2751</v>
      </c>
      <c r="AR18" s="936" t="s">
        <v>2752</v>
      </c>
      <c r="AS18" s="938" t="s">
        <v>2753</v>
      </c>
      <c r="AT18" s="938" t="s">
        <v>2753</v>
      </c>
      <c r="AU18" s="943"/>
      <c r="AV18" s="919"/>
      <c r="AW18" s="919"/>
      <c r="AX18" s="919"/>
      <c r="AY18" s="919"/>
      <c r="AZ18" s="919"/>
      <c r="BA18" s="919"/>
    </row>
    <row r="19" spans="1:53" ht="73.5" customHeight="1" x14ac:dyDescent="0.35">
      <c r="A19" s="835"/>
      <c r="B19" s="924" t="s">
        <v>2747</v>
      </c>
      <c r="C19" s="949" t="s">
        <v>2773</v>
      </c>
      <c r="D19" s="926" t="s">
        <v>2781</v>
      </c>
      <c r="E19" s="945" t="s">
        <v>2784</v>
      </c>
      <c r="F19" s="945" t="s">
        <v>2785</v>
      </c>
      <c r="G19" s="927">
        <v>2</v>
      </c>
      <c r="H19" s="928" t="s">
        <v>270</v>
      </c>
      <c r="I19" s="929" t="s">
        <v>2750</v>
      </c>
      <c r="J19" s="930" t="s">
        <v>43</v>
      </c>
      <c r="K19" s="930" t="s">
        <v>44</v>
      </c>
      <c r="L19" s="930" t="s">
        <v>45</v>
      </c>
      <c r="M19" s="930" t="s">
        <v>46</v>
      </c>
      <c r="N19" s="931">
        <f t="shared" si="5"/>
        <v>1</v>
      </c>
      <c r="O19" s="942"/>
      <c r="P19" s="942"/>
      <c r="Q19" s="942"/>
      <c r="R19" s="942"/>
      <c r="S19" s="942"/>
      <c r="T19" s="942"/>
      <c r="U19" s="942"/>
      <c r="V19" s="942"/>
      <c r="W19" s="942"/>
      <c r="X19" s="942"/>
      <c r="Y19" s="950">
        <v>1</v>
      </c>
      <c r="Z19" s="942"/>
      <c r="AA19" s="931">
        <f t="shared" si="1"/>
        <v>0</v>
      </c>
      <c r="AB19" s="934"/>
      <c r="AC19" s="934"/>
      <c r="AD19" s="934"/>
      <c r="AE19" s="934"/>
      <c r="AF19" s="934"/>
      <c r="AG19" s="934"/>
      <c r="AH19" s="934"/>
      <c r="AI19" s="934"/>
      <c r="AJ19" s="934"/>
      <c r="AK19" s="934"/>
      <c r="AL19" s="934"/>
      <c r="AM19" s="931" t="e">
        <f t="shared" si="2"/>
        <v>#DIV/0!</v>
      </c>
      <c r="AN19" s="935" t="e">
        <f t="shared" si="3"/>
        <v>#DIV/0!</v>
      </c>
      <c r="AO19" s="935" t="e">
        <f t="shared" si="4"/>
        <v>#DIV/0!</v>
      </c>
      <c r="AP19" s="936" t="s">
        <v>2768</v>
      </c>
      <c r="AQ19" s="937" t="s">
        <v>2751</v>
      </c>
      <c r="AR19" s="936" t="s">
        <v>2752</v>
      </c>
      <c r="AS19" s="938" t="s">
        <v>2753</v>
      </c>
      <c r="AT19" s="938" t="s">
        <v>2753</v>
      </c>
      <c r="AU19" s="943"/>
      <c r="AV19" s="919"/>
      <c r="AW19" s="919"/>
      <c r="AX19" s="919"/>
      <c r="AY19" s="919"/>
      <c r="AZ19" s="919"/>
      <c r="BA19" s="919"/>
    </row>
    <row r="20" spans="1:53" ht="93" x14ac:dyDescent="0.35">
      <c r="A20" s="835"/>
      <c r="B20" s="924" t="s">
        <v>2747</v>
      </c>
      <c r="C20" s="949" t="s">
        <v>2773</v>
      </c>
      <c r="D20" s="926" t="s">
        <v>2786</v>
      </c>
      <c r="E20" s="926" t="s">
        <v>2787</v>
      </c>
      <c r="F20" s="926" t="s">
        <v>2788</v>
      </c>
      <c r="G20" s="927">
        <v>3</v>
      </c>
      <c r="H20" s="928" t="s">
        <v>270</v>
      </c>
      <c r="I20" s="929" t="s">
        <v>2771</v>
      </c>
      <c r="J20" s="930" t="s">
        <v>89</v>
      </c>
      <c r="K20" s="930" t="s">
        <v>44</v>
      </c>
      <c r="L20" s="930" t="s">
        <v>45</v>
      </c>
      <c r="M20" s="930" t="s">
        <v>46</v>
      </c>
      <c r="N20" s="931">
        <f t="shared" si="5"/>
        <v>1</v>
      </c>
      <c r="O20" s="942"/>
      <c r="P20" s="942"/>
      <c r="Q20" s="942"/>
      <c r="R20" s="942"/>
      <c r="S20" s="942"/>
      <c r="T20" s="942"/>
      <c r="U20" s="942"/>
      <c r="V20" s="942"/>
      <c r="W20" s="942"/>
      <c r="X20" s="942"/>
      <c r="Y20" s="942">
        <v>1</v>
      </c>
      <c r="Z20" s="942"/>
      <c r="AA20" s="931">
        <f t="shared" si="1"/>
        <v>0</v>
      </c>
      <c r="AB20" s="934"/>
      <c r="AC20" s="934"/>
      <c r="AD20" s="934"/>
      <c r="AE20" s="934"/>
      <c r="AF20" s="934"/>
      <c r="AG20" s="934"/>
      <c r="AH20" s="934"/>
      <c r="AI20" s="934"/>
      <c r="AJ20" s="934"/>
      <c r="AK20" s="934"/>
      <c r="AL20" s="934"/>
      <c r="AM20" s="931" t="e">
        <f t="shared" si="2"/>
        <v>#DIV/0!</v>
      </c>
      <c r="AN20" s="935" t="e">
        <f t="shared" si="3"/>
        <v>#DIV/0!</v>
      </c>
      <c r="AO20" s="935" t="e">
        <f t="shared" si="4"/>
        <v>#DIV/0!</v>
      </c>
      <c r="AP20" s="936" t="s">
        <v>2780</v>
      </c>
      <c r="AQ20" s="937" t="s">
        <v>2751</v>
      </c>
      <c r="AR20" s="936" t="s">
        <v>2752</v>
      </c>
      <c r="AS20" s="938" t="s">
        <v>2753</v>
      </c>
      <c r="AT20" s="938" t="s">
        <v>2753</v>
      </c>
      <c r="AU20" s="943"/>
      <c r="AV20" s="919"/>
      <c r="AW20" s="919"/>
      <c r="AX20" s="919"/>
      <c r="AY20" s="919"/>
      <c r="AZ20" s="919"/>
      <c r="BA20" s="919"/>
    </row>
    <row r="21" spans="1:53" ht="93" x14ac:dyDescent="0.35">
      <c r="A21" s="835"/>
      <c r="B21" s="924" t="s">
        <v>2747</v>
      </c>
      <c r="C21" s="949" t="s">
        <v>2773</v>
      </c>
      <c r="D21" s="926" t="s">
        <v>2789</v>
      </c>
      <c r="E21" s="926" t="s">
        <v>2790</v>
      </c>
      <c r="F21" s="926" t="s">
        <v>2791</v>
      </c>
      <c r="G21" s="927">
        <v>2</v>
      </c>
      <c r="H21" s="928" t="s">
        <v>270</v>
      </c>
      <c r="I21" s="929" t="s">
        <v>2750</v>
      </c>
      <c r="J21" s="930" t="s">
        <v>43</v>
      </c>
      <c r="K21" s="930" t="s">
        <v>44</v>
      </c>
      <c r="L21" s="930" t="s">
        <v>214</v>
      </c>
      <c r="M21" s="930" t="s">
        <v>46</v>
      </c>
      <c r="N21" s="931">
        <f t="shared" si="5"/>
        <v>1</v>
      </c>
      <c r="O21" s="942"/>
      <c r="P21" s="942"/>
      <c r="Q21" s="942"/>
      <c r="R21" s="942"/>
      <c r="S21" s="942"/>
      <c r="T21" s="942"/>
      <c r="U21" s="942"/>
      <c r="V21" s="942"/>
      <c r="W21" s="942"/>
      <c r="X21" s="942"/>
      <c r="Y21" s="942"/>
      <c r="Z21" s="950">
        <v>1</v>
      </c>
      <c r="AA21" s="931" t="e">
        <f t="shared" si="1"/>
        <v>#DIV/0!</v>
      </c>
      <c r="AB21" s="951"/>
      <c r="AC21" s="951"/>
      <c r="AD21" s="951"/>
      <c r="AE21" s="951"/>
      <c r="AF21" s="951"/>
      <c r="AG21" s="951"/>
      <c r="AH21" s="951"/>
      <c r="AI21" s="951"/>
      <c r="AJ21" s="951"/>
      <c r="AK21" s="951"/>
      <c r="AL21" s="951"/>
      <c r="AM21" s="931" t="e">
        <f t="shared" si="2"/>
        <v>#DIV/0!</v>
      </c>
      <c r="AN21" s="935" t="e">
        <f t="shared" si="3"/>
        <v>#DIV/0!</v>
      </c>
      <c r="AO21" s="935" t="e">
        <f t="shared" si="4"/>
        <v>#DIV/0!</v>
      </c>
      <c r="AP21" s="936" t="s">
        <v>2792</v>
      </c>
      <c r="AQ21" s="937" t="s">
        <v>2751</v>
      </c>
      <c r="AR21" s="936" t="s">
        <v>2752</v>
      </c>
      <c r="AS21" s="938" t="s">
        <v>2753</v>
      </c>
      <c r="AT21" s="938" t="s">
        <v>2753</v>
      </c>
      <c r="AU21" s="943"/>
      <c r="AV21" s="919"/>
      <c r="AW21" s="919"/>
      <c r="AX21" s="919"/>
      <c r="AY21" s="919"/>
      <c r="AZ21" s="919"/>
      <c r="BA21" s="919"/>
    </row>
    <row r="22" spans="1:53" ht="93" x14ac:dyDescent="0.35">
      <c r="A22" s="835"/>
      <c r="B22" s="924" t="s">
        <v>2747</v>
      </c>
      <c r="C22" s="949" t="s">
        <v>2773</v>
      </c>
      <c r="D22" s="926" t="s">
        <v>2793</v>
      </c>
      <c r="E22" s="926" t="s">
        <v>2794</v>
      </c>
      <c r="F22" s="926" t="s">
        <v>2795</v>
      </c>
      <c r="G22" s="927">
        <v>3</v>
      </c>
      <c r="H22" s="928" t="s">
        <v>270</v>
      </c>
      <c r="I22" s="929" t="s">
        <v>2796</v>
      </c>
      <c r="J22" s="930" t="s">
        <v>89</v>
      </c>
      <c r="K22" s="930" t="s">
        <v>44</v>
      </c>
      <c r="L22" s="930" t="s">
        <v>214</v>
      </c>
      <c r="M22" s="930" t="s">
        <v>46</v>
      </c>
      <c r="N22" s="931">
        <f t="shared" si="5"/>
        <v>1</v>
      </c>
      <c r="O22" s="942"/>
      <c r="P22" s="942"/>
      <c r="Q22" s="942"/>
      <c r="R22" s="942"/>
      <c r="S22" s="942"/>
      <c r="T22" s="942"/>
      <c r="U22" s="942"/>
      <c r="V22" s="942"/>
      <c r="W22" s="942"/>
      <c r="X22" s="942"/>
      <c r="Y22" s="942"/>
      <c r="Z22" s="942">
        <v>1</v>
      </c>
      <c r="AA22" s="931" t="e">
        <f t="shared" si="1"/>
        <v>#DIV/0!</v>
      </c>
      <c r="AB22" s="934"/>
      <c r="AC22" s="934"/>
      <c r="AD22" s="934"/>
      <c r="AE22" s="934"/>
      <c r="AF22" s="934"/>
      <c r="AG22" s="934"/>
      <c r="AH22" s="934"/>
      <c r="AI22" s="934"/>
      <c r="AJ22" s="934"/>
      <c r="AK22" s="934"/>
      <c r="AL22" s="934"/>
      <c r="AM22" s="931" t="e">
        <f t="shared" si="2"/>
        <v>#DIV/0!</v>
      </c>
      <c r="AN22" s="935" t="e">
        <f t="shared" si="3"/>
        <v>#DIV/0!</v>
      </c>
      <c r="AO22" s="935" t="e">
        <f t="shared" si="4"/>
        <v>#DIV/0!</v>
      </c>
      <c r="AP22" s="936" t="s">
        <v>1287</v>
      </c>
      <c r="AQ22" s="937" t="s">
        <v>2751</v>
      </c>
      <c r="AR22" s="936" t="s">
        <v>2752</v>
      </c>
      <c r="AS22" s="938" t="s">
        <v>2753</v>
      </c>
      <c r="AT22" s="938" t="s">
        <v>2753</v>
      </c>
      <c r="AU22" s="943"/>
      <c r="AV22" s="919"/>
      <c r="AW22" s="919"/>
      <c r="AX22" s="919"/>
      <c r="AY22" s="919"/>
      <c r="AZ22" s="919"/>
      <c r="BA22" s="919"/>
    </row>
    <row r="23" spans="1:53" ht="119.25" customHeight="1" x14ac:dyDescent="0.25">
      <c r="A23" s="835"/>
      <c r="B23" s="924" t="s">
        <v>2772</v>
      </c>
      <c r="C23" s="925" t="s">
        <v>705</v>
      </c>
      <c r="D23" s="926" t="s">
        <v>2797</v>
      </c>
      <c r="E23" s="925" t="s">
        <v>705</v>
      </c>
      <c r="F23" s="926" t="s">
        <v>2798</v>
      </c>
      <c r="G23" s="927">
        <v>2</v>
      </c>
      <c r="H23" s="928" t="s">
        <v>270</v>
      </c>
      <c r="I23" s="929" t="s">
        <v>2750</v>
      </c>
      <c r="J23" s="930" t="s">
        <v>89</v>
      </c>
      <c r="K23" s="930" t="s">
        <v>44</v>
      </c>
      <c r="L23" s="930" t="s">
        <v>214</v>
      </c>
      <c r="M23" s="930" t="s">
        <v>46</v>
      </c>
      <c r="N23" s="931">
        <f t="shared" si="5"/>
        <v>12</v>
      </c>
      <c r="O23" s="942">
        <v>1</v>
      </c>
      <c r="P23" s="942">
        <v>1</v>
      </c>
      <c r="Q23" s="942">
        <v>1</v>
      </c>
      <c r="R23" s="942">
        <v>1</v>
      </c>
      <c r="S23" s="942">
        <v>1</v>
      </c>
      <c r="T23" s="942">
        <v>1</v>
      </c>
      <c r="U23" s="942">
        <v>1</v>
      </c>
      <c r="V23" s="942">
        <v>1</v>
      </c>
      <c r="W23" s="942">
        <v>1</v>
      </c>
      <c r="X23" s="942">
        <v>1</v>
      </c>
      <c r="Y23" s="942">
        <v>1</v>
      </c>
      <c r="Z23" s="942">
        <v>1</v>
      </c>
      <c r="AA23" s="931">
        <f t="shared" si="1"/>
        <v>1</v>
      </c>
      <c r="AB23" s="942">
        <v>1</v>
      </c>
      <c r="AC23" s="951"/>
      <c r="AD23" s="951"/>
      <c r="AE23" s="951"/>
      <c r="AF23" s="951"/>
      <c r="AG23" s="951"/>
      <c r="AH23" s="951"/>
      <c r="AI23" s="951"/>
      <c r="AJ23" s="951"/>
      <c r="AK23" s="951"/>
      <c r="AL23" s="951"/>
      <c r="AM23" s="931">
        <f t="shared" si="2"/>
        <v>1</v>
      </c>
      <c r="AN23" s="935">
        <f t="shared" si="3"/>
        <v>1</v>
      </c>
      <c r="AO23" s="935">
        <f t="shared" si="4"/>
        <v>0.125</v>
      </c>
      <c r="AP23" s="936" t="s">
        <v>2799</v>
      </c>
      <c r="AQ23" s="937" t="s">
        <v>2751</v>
      </c>
      <c r="AR23" s="936" t="s">
        <v>2752</v>
      </c>
      <c r="AS23" s="938" t="s">
        <v>2753</v>
      </c>
      <c r="AT23" s="938" t="s">
        <v>2753</v>
      </c>
      <c r="AU23" s="835"/>
      <c r="AV23" s="917"/>
      <c r="AW23" s="917"/>
      <c r="AX23" s="917"/>
      <c r="AY23" s="917"/>
      <c r="AZ23" s="917"/>
      <c r="BA23" s="917"/>
    </row>
    <row r="24" spans="1:53" ht="93" x14ac:dyDescent="0.35">
      <c r="A24" s="835"/>
      <c r="B24" s="924" t="s">
        <v>2772</v>
      </c>
      <c r="C24" s="925" t="s">
        <v>705</v>
      </c>
      <c r="D24" s="945" t="s">
        <v>2800</v>
      </c>
      <c r="E24" s="944" t="s">
        <v>2801</v>
      </c>
      <c r="F24" s="947" t="s">
        <v>2802</v>
      </c>
      <c r="G24" s="927">
        <v>2</v>
      </c>
      <c r="H24" s="947" t="s">
        <v>59</v>
      </c>
      <c r="I24" s="947" t="s">
        <v>2578</v>
      </c>
      <c r="J24" s="944" t="s">
        <v>89</v>
      </c>
      <c r="K24" s="944" t="s">
        <v>44</v>
      </c>
      <c r="L24" s="944" t="s">
        <v>45</v>
      </c>
      <c r="M24" s="944" t="s">
        <v>46</v>
      </c>
      <c r="N24" s="931">
        <f t="shared" si="5"/>
        <v>3</v>
      </c>
      <c r="O24" s="942"/>
      <c r="P24" s="942"/>
      <c r="Q24" s="942">
        <v>1</v>
      </c>
      <c r="R24" s="942"/>
      <c r="S24" s="942"/>
      <c r="T24" s="942">
        <v>1</v>
      </c>
      <c r="U24" s="942"/>
      <c r="V24" s="942"/>
      <c r="W24" s="942">
        <v>1</v>
      </c>
      <c r="X24" s="942"/>
      <c r="Y24" s="942"/>
      <c r="Z24" s="942"/>
      <c r="AA24" s="931">
        <f t="shared" si="1"/>
        <v>0</v>
      </c>
      <c r="AB24" s="934"/>
      <c r="AC24" s="934"/>
      <c r="AD24" s="934"/>
      <c r="AE24" s="934"/>
      <c r="AF24" s="934"/>
      <c r="AG24" s="934"/>
      <c r="AH24" s="934"/>
      <c r="AI24" s="934"/>
      <c r="AJ24" s="934"/>
      <c r="AK24" s="934"/>
      <c r="AL24" s="934"/>
      <c r="AM24" s="931" t="e">
        <f t="shared" si="2"/>
        <v>#DIV/0!</v>
      </c>
      <c r="AN24" s="935" t="e">
        <f t="shared" si="3"/>
        <v>#DIV/0!</v>
      </c>
      <c r="AO24" s="935" t="e">
        <f t="shared" si="4"/>
        <v>#DIV/0!</v>
      </c>
      <c r="AP24" s="936" t="s">
        <v>2803</v>
      </c>
      <c r="AQ24" s="937" t="s">
        <v>2751</v>
      </c>
      <c r="AR24" s="936" t="s">
        <v>2752</v>
      </c>
      <c r="AS24" s="938" t="s">
        <v>2753</v>
      </c>
      <c r="AT24" s="938" t="s">
        <v>2753</v>
      </c>
      <c r="AU24" s="943"/>
      <c r="AV24" s="919"/>
      <c r="AW24" s="919"/>
      <c r="AX24" s="919"/>
      <c r="AY24" s="919"/>
      <c r="AZ24" s="919"/>
      <c r="BA24" s="919"/>
    </row>
    <row r="25" spans="1:53" ht="93" x14ac:dyDescent="0.35">
      <c r="A25" s="835"/>
      <c r="B25" s="924" t="s">
        <v>2772</v>
      </c>
      <c r="C25" s="925" t="s">
        <v>705</v>
      </c>
      <c r="D25" s="945" t="s">
        <v>2804</v>
      </c>
      <c r="E25" s="925" t="s">
        <v>705</v>
      </c>
      <c r="F25" s="926" t="s">
        <v>2805</v>
      </c>
      <c r="G25" s="927">
        <v>2</v>
      </c>
      <c r="H25" s="928" t="s">
        <v>270</v>
      </c>
      <c r="I25" s="929" t="s">
        <v>2806</v>
      </c>
      <c r="J25" s="930" t="s">
        <v>549</v>
      </c>
      <c r="K25" s="930" t="s">
        <v>317</v>
      </c>
      <c r="L25" s="930" t="s">
        <v>214</v>
      </c>
      <c r="M25" s="930" t="s">
        <v>46</v>
      </c>
      <c r="N25" s="952">
        <f>+AVERAGE(O25:Z25)</f>
        <v>1</v>
      </c>
      <c r="O25" s="950">
        <v>1</v>
      </c>
      <c r="P25" s="950">
        <v>1</v>
      </c>
      <c r="Q25" s="950">
        <v>1</v>
      </c>
      <c r="R25" s="950">
        <v>1</v>
      </c>
      <c r="S25" s="950">
        <v>1</v>
      </c>
      <c r="T25" s="950">
        <v>1</v>
      </c>
      <c r="U25" s="950">
        <v>1</v>
      </c>
      <c r="V25" s="950">
        <v>1</v>
      </c>
      <c r="W25" s="950">
        <v>1</v>
      </c>
      <c r="X25" s="950">
        <v>1</v>
      </c>
      <c r="Y25" s="950">
        <v>1</v>
      </c>
      <c r="Z25" s="950">
        <v>1</v>
      </c>
      <c r="AA25" s="952">
        <f t="shared" si="1"/>
        <v>1</v>
      </c>
      <c r="AB25" s="950">
        <v>1</v>
      </c>
      <c r="AC25" s="934"/>
      <c r="AD25" s="934"/>
      <c r="AE25" s="934"/>
      <c r="AF25" s="934"/>
      <c r="AG25" s="934"/>
      <c r="AH25" s="934"/>
      <c r="AI25" s="934"/>
      <c r="AJ25" s="934"/>
      <c r="AK25" s="934"/>
      <c r="AL25" s="934"/>
      <c r="AM25" s="952">
        <f t="shared" si="2"/>
        <v>1</v>
      </c>
      <c r="AN25" s="935">
        <f t="shared" si="3"/>
        <v>1</v>
      </c>
      <c r="AO25" s="935">
        <f t="shared" si="4"/>
        <v>0.125</v>
      </c>
      <c r="AP25" s="936" t="s">
        <v>2756</v>
      </c>
      <c r="AQ25" s="937" t="s">
        <v>2751</v>
      </c>
      <c r="AR25" s="936" t="s">
        <v>2752</v>
      </c>
      <c r="AS25" s="938" t="s">
        <v>2753</v>
      </c>
      <c r="AT25" s="938" t="s">
        <v>2753</v>
      </c>
      <c r="AU25" s="943"/>
      <c r="AV25" s="919"/>
      <c r="AW25" s="919"/>
      <c r="AX25" s="919"/>
      <c r="AY25" s="919"/>
      <c r="AZ25" s="919"/>
      <c r="BA25" s="919"/>
    </row>
    <row r="26" spans="1:53" ht="150" customHeight="1" x14ac:dyDescent="0.35">
      <c r="A26" s="835"/>
      <c r="B26" s="924" t="s">
        <v>2772</v>
      </c>
      <c r="C26" s="925" t="s">
        <v>705</v>
      </c>
      <c r="D26" s="926" t="s">
        <v>2807</v>
      </c>
      <c r="E26" s="925" t="s">
        <v>705</v>
      </c>
      <c r="F26" s="926" t="s">
        <v>2808</v>
      </c>
      <c r="G26" s="927">
        <v>2</v>
      </c>
      <c r="H26" s="928" t="s">
        <v>270</v>
      </c>
      <c r="I26" s="929" t="s">
        <v>2809</v>
      </c>
      <c r="J26" s="930" t="s">
        <v>43</v>
      </c>
      <c r="K26" s="930" t="s">
        <v>44</v>
      </c>
      <c r="L26" s="930" t="s">
        <v>214</v>
      </c>
      <c r="M26" s="930" t="s">
        <v>46</v>
      </c>
      <c r="N26" s="952">
        <f>+AVERAGE(O26:Z26)</f>
        <v>1</v>
      </c>
      <c r="O26" s="950">
        <v>1</v>
      </c>
      <c r="P26" s="950">
        <v>1</v>
      </c>
      <c r="Q26" s="950">
        <v>1</v>
      </c>
      <c r="R26" s="950">
        <v>1</v>
      </c>
      <c r="S26" s="950">
        <v>1</v>
      </c>
      <c r="T26" s="950">
        <v>1</v>
      </c>
      <c r="U26" s="950">
        <v>1</v>
      </c>
      <c r="V26" s="950">
        <v>1</v>
      </c>
      <c r="W26" s="950">
        <v>1</v>
      </c>
      <c r="X26" s="950">
        <v>1</v>
      </c>
      <c r="Y26" s="950">
        <v>1</v>
      </c>
      <c r="Z26" s="950">
        <v>1</v>
      </c>
      <c r="AA26" s="952">
        <f t="shared" si="1"/>
        <v>1</v>
      </c>
      <c r="AB26" s="950">
        <v>1</v>
      </c>
      <c r="AC26" s="934"/>
      <c r="AD26" s="934"/>
      <c r="AE26" s="934"/>
      <c r="AF26" s="934"/>
      <c r="AG26" s="934"/>
      <c r="AH26" s="934"/>
      <c r="AI26" s="934"/>
      <c r="AJ26" s="934"/>
      <c r="AK26" s="934"/>
      <c r="AL26" s="934"/>
      <c r="AM26" s="952">
        <f t="shared" si="2"/>
        <v>1</v>
      </c>
      <c r="AN26" s="935">
        <f t="shared" si="3"/>
        <v>1</v>
      </c>
      <c r="AO26" s="935">
        <f t="shared" si="4"/>
        <v>0.125</v>
      </c>
      <c r="AP26" s="936" t="s">
        <v>2756</v>
      </c>
      <c r="AQ26" s="937" t="s">
        <v>2751</v>
      </c>
      <c r="AR26" s="936" t="s">
        <v>2752</v>
      </c>
      <c r="AS26" s="938" t="s">
        <v>2753</v>
      </c>
      <c r="AT26" s="938" t="s">
        <v>2753</v>
      </c>
      <c r="AU26" s="943"/>
      <c r="AV26" s="919"/>
      <c r="AW26" s="919"/>
      <c r="AX26" s="919"/>
      <c r="AY26" s="919"/>
      <c r="AZ26" s="919"/>
      <c r="BA26" s="919"/>
    </row>
    <row r="27" spans="1:53" ht="93" x14ac:dyDescent="0.35">
      <c r="A27" s="835"/>
      <c r="B27" s="924" t="s">
        <v>2772</v>
      </c>
      <c r="C27" s="925" t="s">
        <v>705</v>
      </c>
      <c r="D27" s="926" t="s">
        <v>2810</v>
      </c>
      <c r="E27" s="925" t="s">
        <v>705</v>
      </c>
      <c r="F27" s="926" t="s">
        <v>2802</v>
      </c>
      <c r="G27" s="927">
        <v>2</v>
      </c>
      <c r="H27" s="928" t="s">
        <v>270</v>
      </c>
      <c r="I27" s="929" t="s">
        <v>2771</v>
      </c>
      <c r="J27" s="930" t="s">
        <v>89</v>
      </c>
      <c r="K27" s="930" t="s">
        <v>44</v>
      </c>
      <c r="L27" s="930" t="s">
        <v>45</v>
      </c>
      <c r="M27" s="930" t="s">
        <v>46</v>
      </c>
      <c r="N27" s="931">
        <f t="shared" si="5"/>
        <v>4</v>
      </c>
      <c r="O27" s="942">
        <v>1</v>
      </c>
      <c r="P27" s="942"/>
      <c r="Q27" s="942"/>
      <c r="R27" s="942">
        <v>1</v>
      </c>
      <c r="S27" s="942"/>
      <c r="T27" s="942"/>
      <c r="U27" s="942">
        <v>1</v>
      </c>
      <c r="V27" s="942"/>
      <c r="W27" s="942"/>
      <c r="X27" s="942">
        <v>1</v>
      </c>
      <c r="Y27" s="942"/>
      <c r="Z27" s="942"/>
      <c r="AA27" s="931">
        <f t="shared" si="1"/>
        <v>1</v>
      </c>
      <c r="AB27" s="942">
        <v>1</v>
      </c>
      <c r="AC27" s="934"/>
      <c r="AD27" s="934"/>
      <c r="AE27" s="934"/>
      <c r="AF27" s="934"/>
      <c r="AG27" s="934"/>
      <c r="AH27" s="934"/>
      <c r="AI27" s="934"/>
      <c r="AJ27" s="934"/>
      <c r="AK27" s="934"/>
      <c r="AL27" s="934"/>
      <c r="AM27" s="931">
        <f t="shared" si="2"/>
        <v>1</v>
      </c>
      <c r="AN27" s="935">
        <f t="shared" si="3"/>
        <v>1</v>
      </c>
      <c r="AO27" s="935">
        <f t="shared" si="4"/>
        <v>0.125</v>
      </c>
      <c r="AP27" s="936" t="s">
        <v>2803</v>
      </c>
      <c r="AQ27" s="937" t="s">
        <v>2751</v>
      </c>
      <c r="AR27" s="936" t="s">
        <v>2752</v>
      </c>
      <c r="AS27" s="938" t="s">
        <v>2753</v>
      </c>
      <c r="AT27" s="938" t="s">
        <v>2753</v>
      </c>
      <c r="AU27" s="943"/>
      <c r="AV27" s="919"/>
      <c r="AW27" s="919"/>
      <c r="AX27" s="919"/>
      <c r="AY27" s="919"/>
      <c r="AZ27" s="919"/>
      <c r="BA27" s="919"/>
    </row>
    <row r="28" spans="1:53" ht="93" x14ac:dyDescent="0.35">
      <c r="A28" s="835"/>
      <c r="B28" s="924" t="s">
        <v>1293</v>
      </c>
      <c r="C28" s="925" t="s">
        <v>705</v>
      </c>
      <c r="D28" s="926" t="s">
        <v>2811</v>
      </c>
      <c r="E28" s="925" t="s">
        <v>705</v>
      </c>
      <c r="F28" s="926" t="s">
        <v>2812</v>
      </c>
      <c r="G28" s="927">
        <v>1</v>
      </c>
      <c r="H28" s="928" t="s">
        <v>270</v>
      </c>
      <c r="I28" s="929" t="s">
        <v>2578</v>
      </c>
      <c r="J28" s="930" t="s">
        <v>89</v>
      </c>
      <c r="K28" s="930" t="s">
        <v>44</v>
      </c>
      <c r="L28" s="930" t="s">
        <v>214</v>
      </c>
      <c r="M28" s="930" t="s">
        <v>46</v>
      </c>
      <c r="N28" s="931">
        <f t="shared" si="5"/>
        <v>12</v>
      </c>
      <c r="O28" s="942">
        <v>1</v>
      </c>
      <c r="P28" s="942">
        <v>1</v>
      </c>
      <c r="Q28" s="942">
        <v>1</v>
      </c>
      <c r="R28" s="942">
        <v>1</v>
      </c>
      <c r="S28" s="942">
        <v>1</v>
      </c>
      <c r="T28" s="942">
        <v>1</v>
      </c>
      <c r="U28" s="942">
        <v>1</v>
      </c>
      <c r="V28" s="942">
        <v>1</v>
      </c>
      <c r="W28" s="942">
        <v>1</v>
      </c>
      <c r="X28" s="942">
        <v>1</v>
      </c>
      <c r="Y28" s="942">
        <v>1</v>
      </c>
      <c r="Z28" s="942">
        <v>1</v>
      </c>
      <c r="AA28" s="931">
        <f t="shared" si="1"/>
        <v>1</v>
      </c>
      <c r="AB28" s="942">
        <v>1</v>
      </c>
      <c r="AC28" s="951"/>
      <c r="AD28" s="951"/>
      <c r="AE28" s="951"/>
      <c r="AF28" s="951"/>
      <c r="AG28" s="951"/>
      <c r="AH28" s="951"/>
      <c r="AI28" s="951"/>
      <c r="AJ28" s="951"/>
      <c r="AK28" s="951"/>
      <c r="AL28" s="951"/>
      <c r="AM28" s="931">
        <f t="shared" si="2"/>
        <v>1</v>
      </c>
      <c r="AN28" s="935">
        <f t="shared" si="3"/>
        <v>1</v>
      </c>
      <c r="AO28" s="935">
        <f t="shared" si="4"/>
        <v>6.25E-2</v>
      </c>
      <c r="AP28" s="936" t="s">
        <v>2803</v>
      </c>
      <c r="AQ28" s="937" t="s">
        <v>2751</v>
      </c>
      <c r="AR28" s="936" t="s">
        <v>2752</v>
      </c>
      <c r="AS28" s="938" t="s">
        <v>2753</v>
      </c>
      <c r="AT28" s="938" t="s">
        <v>2753</v>
      </c>
      <c r="AU28" s="943"/>
      <c r="AV28" s="919"/>
      <c r="AW28" s="919"/>
      <c r="AX28" s="919"/>
      <c r="AY28" s="919"/>
      <c r="AZ28" s="919"/>
      <c r="BA28" s="919"/>
    </row>
    <row r="29" spans="1:53" ht="160.5" customHeight="1" x14ac:dyDescent="0.35">
      <c r="A29" s="835"/>
      <c r="B29" s="924" t="s">
        <v>1293</v>
      </c>
      <c r="C29" s="925" t="s">
        <v>705</v>
      </c>
      <c r="D29" s="926" t="s">
        <v>2813</v>
      </c>
      <c r="E29" s="925" t="s">
        <v>705</v>
      </c>
      <c r="F29" s="926" t="s">
        <v>2814</v>
      </c>
      <c r="G29" s="927">
        <v>1</v>
      </c>
      <c r="H29" s="928" t="s">
        <v>270</v>
      </c>
      <c r="I29" s="929" t="s">
        <v>2578</v>
      </c>
      <c r="J29" s="930" t="s">
        <v>89</v>
      </c>
      <c r="K29" s="930" t="s">
        <v>44</v>
      </c>
      <c r="L29" s="930" t="s">
        <v>214</v>
      </c>
      <c r="M29" s="930" t="s">
        <v>46</v>
      </c>
      <c r="N29" s="931">
        <f t="shared" si="5"/>
        <v>12</v>
      </c>
      <c r="O29" s="942">
        <v>1</v>
      </c>
      <c r="P29" s="942">
        <v>1</v>
      </c>
      <c r="Q29" s="942">
        <v>1</v>
      </c>
      <c r="R29" s="942">
        <v>1</v>
      </c>
      <c r="S29" s="942">
        <v>1</v>
      </c>
      <c r="T29" s="942">
        <v>1</v>
      </c>
      <c r="U29" s="942">
        <v>1</v>
      </c>
      <c r="V29" s="942">
        <v>1</v>
      </c>
      <c r="W29" s="942">
        <v>1</v>
      </c>
      <c r="X29" s="942">
        <v>1</v>
      </c>
      <c r="Y29" s="942">
        <v>1</v>
      </c>
      <c r="Z29" s="942">
        <v>1</v>
      </c>
      <c r="AA29" s="931">
        <f t="shared" si="1"/>
        <v>1</v>
      </c>
      <c r="AB29" s="942">
        <v>1</v>
      </c>
      <c r="AC29" s="934"/>
      <c r="AD29" s="934"/>
      <c r="AE29" s="934"/>
      <c r="AF29" s="934"/>
      <c r="AG29" s="934"/>
      <c r="AH29" s="934"/>
      <c r="AI29" s="934"/>
      <c r="AJ29" s="934"/>
      <c r="AK29" s="934"/>
      <c r="AL29" s="934"/>
      <c r="AM29" s="931">
        <f t="shared" si="2"/>
        <v>1</v>
      </c>
      <c r="AN29" s="935">
        <f t="shared" si="3"/>
        <v>1</v>
      </c>
      <c r="AO29" s="935">
        <f t="shared" si="4"/>
        <v>6.25E-2</v>
      </c>
      <c r="AP29" s="936" t="s">
        <v>1287</v>
      </c>
      <c r="AQ29" s="937" t="s">
        <v>2751</v>
      </c>
      <c r="AR29" s="936" t="s">
        <v>2752</v>
      </c>
      <c r="AS29" s="938" t="s">
        <v>2753</v>
      </c>
      <c r="AT29" s="938" t="s">
        <v>2753</v>
      </c>
      <c r="AU29" s="943"/>
      <c r="AV29" s="919"/>
      <c r="AW29" s="919"/>
      <c r="AX29" s="919"/>
      <c r="AY29" s="919"/>
      <c r="AZ29" s="919"/>
      <c r="BA29" s="919"/>
    </row>
    <row r="30" spans="1:53" ht="93" x14ac:dyDescent="0.35">
      <c r="A30" s="835"/>
      <c r="B30" s="924" t="s">
        <v>1293</v>
      </c>
      <c r="C30" s="925" t="s">
        <v>705</v>
      </c>
      <c r="D30" s="926" t="s">
        <v>2815</v>
      </c>
      <c r="E30" s="925" t="s">
        <v>705</v>
      </c>
      <c r="F30" s="926" t="s">
        <v>2816</v>
      </c>
      <c r="G30" s="927">
        <v>1</v>
      </c>
      <c r="H30" s="928" t="s">
        <v>270</v>
      </c>
      <c r="I30" s="929" t="s">
        <v>2578</v>
      </c>
      <c r="J30" s="930" t="s">
        <v>89</v>
      </c>
      <c r="K30" s="930" t="s">
        <v>44</v>
      </c>
      <c r="L30" s="930" t="s">
        <v>214</v>
      </c>
      <c r="M30" s="930" t="s">
        <v>46</v>
      </c>
      <c r="N30" s="931">
        <f t="shared" si="5"/>
        <v>12</v>
      </c>
      <c r="O30" s="942">
        <v>1</v>
      </c>
      <c r="P30" s="942">
        <v>1</v>
      </c>
      <c r="Q30" s="942">
        <v>1</v>
      </c>
      <c r="R30" s="942">
        <v>1</v>
      </c>
      <c r="S30" s="942">
        <v>1</v>
      </c>
      <c r="T30" s="942">
        <v>1</v>
      </c>
      <c r="U30" s="942">
        <v>1</v>
      </c>
      <c r="V30" s="942">
        <v>1</v>
      </c>
      <c r="W30" s="942">
        <v>1</v>
      </c>
      <c r="X30" s="942">
        <v>1</v>
      </c>
      <c r="Y30" s="942">
        <v>1</v>
      </c>
      <c r="Z30" s="942">
        <v>1</v>
      </c>
      <c r="AA30" s="931">
        <f t="shared" si="1"/>
        <v>1</v>
      </c>
      <c r="AB30" s="942">
        <v>1</v>
      </c>
      <c r="AC30" s="953"/>
      <c r="AD30" s="953"/>
      <c r="AE30" s="953"/>
      <c r="AF30" s="953"/>
      <c r="AG30" s="953"/>
      <c r="AH30" s="953"/>
      <c r="AI30" s="953"/>
      <c r="AJ30" s="953"/>
      <c r="AK30" s="953"/>
      <c r="AL30" s="953"/>
      <c r="AM30" s="931">
        <f t="shared" si="2"/>
        <v>1</v>
      </c>
      <c r="AN30" s="935">
        <f t="shared" si="3"/>
        <v>1</v>
      </c>
      <c r="AO30" s="935">
        <f t="shared" si="4"/>
        <v>6.25E-2</v>
      </c>
      <c r="AP30" s="936" t="s">
        <v>2817</v>
      </c>
      <c r="AQ30" s="937" t="s">
        <v>2751</v>
      </c>
      <c r="AR30" s="936" t="s">
        <v>2752</v>
      </c>
      <c r="AS30" s="938" t="s">
        <v>2753</v>
      </c>
      <c r="AT30" s="938" t="s">
        <v>2753</v>
      </c>
      <c r="AU30" s="943"/>
      <c r="AV30" s="919"/>
      <c r="AW30" s="919"/>
      <c r="AX30" s="919"/>
      <c r="AY30" s="919"/>
      <c r="AZ30" s="919"/>
      <c r="BA30" s="919"/>
    </row>
    <row r="31" spans="1:53" ht="46.5" x14ac:dyDescent="0.35">
      <c r="A31" s="835"/>
      <c r="B31" s="924" t="s">
        <v>1293</v>
      </c>
      <c r="C31" s="925"/>
      <c r="D31" s="929" t="s">
        <v>2818</v>
      </c>
      <c r="E31" s="925"/>
      <c r="F31" s="929" t="s">
        <v>2814</v>
      </c>
      <c r="G31" s="927">
        <v>1</v>
      </c>
      <c r="H31" s="925" t="s">
        <v>59</v>
      </c>
      <c r="I31" s="925" t="s">
        <v>2578</v>
      </c>
      <c r="J31" s="925" t="s">
        <v>89</v>
      </c>
      <c r="K31" s="925" t="s">
        <v>44</v>
      </c>
      <c r="L31" s="925" t="s">
        <v>214</v>
      </c>
      <c r="M31" s="925" t="s">
        <v>46</v>
      </c>
      <c r="N31" s="931">
        <f t="shared" si="5"/>
        <v>12</v>
      </c>
      <c r="O31" s="942">
        <v>1</v>
      </c>
      <c r="P31" s="942">
        <v>1</v>
      </c>
      <c r="Q31" s="942">
        <v>1</v>
      </c>
      <c r="R31" s="942">
        <v>1</v>
      </c>
      <c r="S31" s="942">
        <v>1</v>
      </c>
      <c r="T31" s="942">
        <v>1</v>
      </c>
      <c r="U31" s="942">
        <v>1</v>
      </c>
      <c r="V31" s="942">
        <v>1</v>
      </c>
      <c r="W31" s="942">
        <v>1</v>
      </c>
      <c r="X31" s="942">
        <v>1</v>
      </c>
      <c r="Y31" s="942">
        <v>1</v>
      </c>
      <c r="Z31" s="942">
        <v>1</v>
      </c>
      <c r="AA31" s="931">
        <f t="shared" si="1"/>
        <v>1</v>
      </c>
      <c r="AB31" s="942">
        <v>1</v>
      </c>
      <c r="AC31" s="953"/>
      <c r="AD31" s="953"/>
      <c r="AE31" s="953"/>
      <c r="AF31" s="953"/>
      <c r="AG31" s="953"/>
      <c r="AH31" s="953"/>
      <c r="AI31" s="953"/>
      <c r="AJ31" s="953"/>
      <c r="AK31" s="953"/>
      <c r="AL31" s="953"/>
      <c r="AM31" s="931">
        <f t="shared" si="2"/>
        <v>1</v>
      </c>
      <c r="AN31" s="935">
        <f t="shared" si="3"/>
        <v>1</v>
      </c>
      <c r="AO31" s="935">
        <f t="shared" si="4"/>
        <v>6.25E-2</v>
      </c>
      <c r="AP31" s="936" t="s">
        <v>2756</v>
      </c>
      <c r="AQ31" s="937" t="s">
        <v>2751</v>
      </c>
      <c r="AR31" s="936" t="s">
        <v>2752</v>
      </c>
      <c r="AS31" s="938" t="s">
        <v>2753</v>
      </c>
      <c r="AT31" s="938" t="s">
        <v>2753</v>
      </c>
      <c r="AU31" s="943"/>
      <c r="AV31" s="919"/>
      <c r="AW31" s="919"/>
      <c r="AX31" s="919"/>
      <c r="AY31" s="919"/>
      <c r="AZ31" s="919"/>
      <c r="BA31" s="919"/>
    </row>
    <row r="32" spans="1:53" ht="46.5" x14ac:dyDescent="0.35">
      <c r="A32" s="917"/>
      <c r="B32" s="954" t="s">
        <v>2819</v>
      </c>
      <c r="C32" s="955" t="s">
        <v>2820</v>
      </c>
      <c r="D32" s="956" t="s">
        <v>2821</v>
      </c>
      <c r="E32" s="957" t="s">
        <v>2822</v>
      </c>
      <c r="F32" s="955" t="s">
        <v>2823</v>
      </c>
      <c r="G32" s="927">
        <v>3</v>
      </c>
      <c r="H32" s="955" t="s">
        <v>59</v>
      </c>
      <c r="I32" s="957" t="s">
        <v>2824</v>
      </c>
      <c r="J32" s="957" t="s">
        <v>89</v>
      </c>
      <c r="K32" s="957" t="s">
        <v>44</v>
      </c>
      <c r="L32" s="957" t="s">
        <v>214</v>
      </c>
      <c r="M32" s="957" t="s">
        <v>46</v>
      </c>
      <c r="N32" s="958">
        <f>+SUM(O32:Z32)</f>
        <v>2</v>
      </c>
      <c r="O32" s="959"/>
      <c r="P32" s="959"/>
      <c r="Q32" s="959">
        <v>1</v>
      </c>
      <c r="R32" s="959">
        <v>1</v>
      </c>
      <c r="S32" s="959"/>
      <c r="T32" s="959"/>
      <c r="U32" s="959"/>
      <c r="V32" s="959"/>
      <c r="W32" s="959"/>
      <c r="X32" s="959"/>
      <c r="Y32" s="959"/>
      <c r="Z32" s="959"/>
      <c r="AA32" s="958" t="e">
        <f t="shared" si="1"/>
        <v>#DIV/0!</v>
      </c>
      <c r="AB32" s="953"/>
      <c r="AC32" s="953"/>
      <c r="AD32" s="953"/>
      <c r="AE32" s="953"/>
      <c r="AF32" s="953"/>
      <c r="AG32" s="953"/>
      <c r="AH32" s="953"/>
      <c r="AI32" s="953"/>
      <c r="AJ32" s="953"/>
      <c r="AK32" s="953"/>
      <c r="AL32" s="953"/>
      <c r="AM32" s="958" t="e">
        <f t="shared" si="2"/>
        <v>#DIV/0!</v>
      </c>
      <c r="AN32" s="935" t="e">
        <f t="shared" si="3"/>
        <v>#DIV/0!</v>
      </c>
      <c r="AO32" s="935" t="e">
        <f t="shared" si="4"/>
        <v>#DIV/0!</v>
      </c>
      <c r="AP32" s="957" t="s">
        <v>2825</v>
      </c>
      <c r="AQ32" s="957" t="s">
        <v>2826</v>
      </c>
      <c r="AR32" s="957" t="s">
        <v>2827</v>
      </c>
      <c r="AS32" s="957" t="s">
        <v>2828</v>
      </c>
      <c r="AT32" s="957" t="s">
        <v>705</v>
      </c>
      <c r="AU32" s="943"/>
      <c r="AV32" s="919"/>
      <c r="AW32" s="919"/>
      <c r="AX32" s="919"/>
      <c r="AY32" s="919"/>
      <c r="AZ32" s="919"/>
      <c r="BA32" s="919"/>
    </row>
    <row r="33" spans="2:47" ht="93" x14ac:dyDescent="0.35">
      <c r="B33" s="960"/>
      <c r="C33" s="961"/>
      <c r="D33" s="956"/>
      <c r="E33" s="957" t="s">
        <v>2829</v>
      </c>
      <c r="F33" s="961"/>
      <c r="G33" s="927">
        <v>3</v>
      </c>
      <c r="H33" s="961"/>
      <c r="I33" s="957" t="s">
        <v>2830</v>
      </c>
      <c r="J33" s="957" t="s">
        <v>89</v>
      </c>
      <c r="K33" s="957" t="s">
        <v>44</v>
      </c>
      <c r="L33" s="957" t="s">
        <v>214</v>
      </c>
      <c r="M33" s="957" t="s">
        <v>46</v>
      </c>
      <c r="N33" s="958">
        <f t="shared" ref="N33:N88" si="6">+SUM(O33:Z33)</f>
        <v>2</v>
      </c>
      <c r="O33" s="959"/>
      <c r="P33" s="959"/>
      <c r="Q33" s="959"/>
      <c r="R33" s="959"/>
      <c r="S33" s="959">
        <v>1</v>
      </c>
      <c r="T33" s="959">
        <v>1</v>
      </c>
      <c r="U33" s="959"/>
      <c r="V33" s="959"/>
      <c r="W33" s="959"/>
      <c r="X33" s="959"/>
      <c r="Y33" s="959"/>
      <c r="Z33" s="959"/>
      <c r="AA33" s="958" t="e">
        <f t="shared" si="1"/>
        <v>#DIV/0!</v>
      </c>
      <c r="AB33" s="953"/>
      <c r="AC33" s="953"/>
      <c r="AD33" s="953"/>
      <c r="AE33" s="953"/>
      <c r="AF33" s="953"/>
      <c r="AG33" s="953"/>
      <c r="AH33" s="953"/>
      <c r="AI33" s="953"/>
      <c r="AJ33" s="953"/>
      <c r="AK33" s="953"/>
      <c r="AL33" s="953"/>
      <c r="AM33" s="958" t="e">
        <f t="shared" si="2"/>
        <v>#DIV/0!</v>
      </c>
      <c r="AN33" s="935" t="e">
        <f t="shared" si="3"/>
        <v>#DIV/0!</v>
      </c>
      <c r="AO33" s="935" t="e">
        <f t="shared" si="4"/>
        <v>#DIV/0!</v>
      </c>
      <c r="AP33" s="957" t="s">
        <v>2831</v>
      </c>
      <c r="AQ33" s="957" t="s">
        <v>2826</v>
      </c>
      <c r="AR33" s="957" t="s">
        <v>2827</v>
      </c>
      <c r="AS33" s="957" t="s">
        <v>2832</v>
      </c>
      <c r="AT33" s="957" t="s">
        <v>705</v>
      </c>
      <c r="AU33" s="943"/>
    </row>
    <row r="34" spans="2:47" ht="46.5" x14ac:dyDescent="0.35">
      <c r="B34" s="960"/>
      <c r="C34" s="961"/>
      <c r="D34" s="956"/>
      <c r="E34" s="957" t="s">
        <v>2833</v>
      </c>
      <c r="F34" s="961"/>
      <c r="G34" s="927">
        <v>3</v>
      </c>
      <c r="H34" s="961"/>
      <c r="I34" s="957" t="s">
        <v>2834</v>
      </c>
      <c r="J34" s="957" t="s">
        <v>89</v>
      </c>
      <c r="K34" s="957" t="s">
        <v>44</v>
      </c>
      <c r="L34" s="957" t="s">
        <v>214</v>
      </c>
      <c r="M34" s="957" t="s">
        <v>46</v>
      </c>
      <c r="N34" s="958">
        <f t="shared" si="6"/>
        <v>2</v>
      </c>
      <c r="O34" s="959"/>
      <c r="P34" s="959"/>
      <c r="Q34" s="959"/>
      <c r="R34" s="959"/>
      <c r="S34" s="959"/>
      <c r="T34" s="959"/>
      <c r="U34" s="959">
        <v>1</v>
      </c>
      <c r="V34" s="959">
        <v>1</v>
      </c>
      <c r="W34" s="959"/>
      <c r="X34" s="959"/>
      <c r="Y34" s="959"/>
      <c r="Z34" s="959"/>
      <c r="AA34" s="958" t="e">
        <f t="shared" si="1"/>
        <v>#DIV/0!</v>
      </c>
      <c r="AB34" s="953"/>
      <c r="AC34" s="953"/>
      <c r="AD34" s="953"/>
      <c r="AE34" s="953"/>
      <c r="AF34" s="953"/>
      <c r="AG34" s="953"/>
      <c r="AH34" s="953"/>
      <c r="AI34" s="953"/>
      <c r="AJ34" s="953"/>
      <c r="AK34" s="953"/>
      <c r="AL34" s="953"/>
      <c r="AM34" s="958" t="e">
        <f t="shared" si="2"/>
        <v>#DIV/0!</v>
      </c>
      <c r="AN34" s="935" t="e">
        <f t="shared" si="3"/>
        <v>#DIV/0!</v>
      </c>
      <c r="AO34" s="935" t="e">
        <f t="shared" si="4"/>
        <v>#DIV/0!</v>
      </c>
      <c r="AP34" s="957" t="s">
        <v>2834</v>
      </c>
      <c r="AQ34" s="957" t="s">
        <v>2826</v>
      </c>
      <c r="AR34" s="957" t="s">
        <v>2835</v>
      </c>
      <c r="AS34" s="957" t="s">
        <v>2836</v>
      </c>
      <c r="AT34" s="957" t="s">
        <v>705</v>
      </c>
      <c r="AU34" s="943"/>
    </row>
    <row r="35" spans="2:47" ht="116.25" x14ac:dyDescent="0.35">
      <c r="B35" s="960"/>
      <c r="C35" s="961"/>
      <c r="D35" s="956"/>
      <c r="E35" s="957" t="s">
        <v>2837</v>
      </c>
      <c r="F35" s="962"/>
      <c r="G35" s="927">
        <v>3</v>
      </c>
      <c r="H35" s="961"/>
      <c r="I35" s="963" t="s">
        <v>2838</v>
      </c>
      <c r="J35" s="957" t="s">
        <v>89</v>
      </c>
      <c r="K35" s="957" t="s">
        <v>44</v>
      </c>
      <c r="L35" s="957" t="s">
        <v>214</v>
      </c>
      <c r="M35" s="957" t="s">
        <v>46</v>
      </c>
      <c r="N35" s="958">
        <f t="shared" si="6"/>
        <v>6</v>
      </c>
      <c r="O35" s="959"/>
      <c r="P35" s="959"/>
      <c r="Q35" s="959"/>
      <c r="R35" s="959"/>
      <c r="S35" s="959"/>
      <c r="T35" s="959"/>
      <c r="U35" s="959"/>
      <c r="V35" s="959"/>
      <c r="W35" s="959">
        <v>2</v>
      </c>
      <c r="X35" s="959">
        <v>2</v>
      </c>
      <c r="Y35" s="959">
        <v>2</v>
      </c>
      <c r="Z35" s="959"/>
      <c r="AA35" s="958" t="e">
        <f t="shared" si="1"/>
        <v>#DIV/0!</v>
      </c>
      <c r="AB35" s="953"/>
      <c r="AC35" s="953"/>
      <c r="AD35" s="953"/>
      <c r="AE35" s="953"/>
      <c r="AF35" s="953"/>
      <c r="AG35" s="953"/>
      <c r="AH35" s="953"/>
      <c r="AI35" s="953"/>
      <c r="AJ35" s="953"/>
      <c r="AK35" s="953"/>
      <c r="AL35" s="953"/>
      <c r="AM35" s="958" t="e">
        <f t="shared" si="2"/>
        <v>#DIV/0!</v>
      </c>
      <c r="AN35" s="935" t="e">
        <f t="shared" si="3"/>
        <v>#DIV/0!</v>
      </c>
      <c r="AO35" s="935" t="e">
        <f t="shared" si="4"/>
        <v>#DIV/0!</v>
      </c>
      <c r="AP35" s="957" t="s">
        <v>2839</v>
      </c>
      <c r="AQ35" s="957" t="s">
        <v>2826</v>
      </c>
      <c r="AR35" s="957" t="s">
        <v>2835</v>
      </c>
      <c r="AS35" s="957" t="s">
        <v>2840</v>
      </c>
      <c r="AT35" s="957" t="s">
        <v>705</v>
      </c>
      <c r="AU35" s="943"/>
    </row>
    <row r="36" spans="2:47" ht="69.75" x14ac:dyDescent="0.35">
      <c r="B36" s="960"/>
      <c r="C36" s="961"/>
      <c r="D36" s="964" t="s">
        <v>2841</v>
      </c>
      <c r="E36" s="963" t="s">
        <v>2842</v>
      </c>
      <c r="F36" s="963" t="s">
        <v>2843</v>
      </c>
      <c r="G36" s="927">
        <v>3</v>
      </c>
      <c r="H36" s="962"/>
      <c r="I36" s="963" t="s">
        <v>2844</v>
      </c>
      <c r="J36" s="965" t="s">
        <v>43</v>
      </c>
      <c r="K36" s="963" t="s">
        <v>44</v>
      </c>
      <c r="L36" s="965" t="s">
        <v>45</v>
      </c>
      <c r="M36" s="963" t="s">
        <v>46</v>
      </c>
      <c r="N36" s="966">
        <f t="shared" si="6"/>
        <v>1</v>
      </c>
      <c r="O36" s="967"/>
      <c r="P36" s="968"/>
      <c r="Q36" s="968"/>
      <c r="R36" s="968">
        <v>0.5</v>
      </c>
      <c r="S36" s="968"/>
      <c r="T36" s="968"/>
      <c r="U36" s="968"/>
      <c r="V36" s="968">
        <v>0.5</v>
      </c>
      <c r="W36" s="968"/>
      <c r="X36" s="968"/>
      <c r="Y36" s="968"/>
      <c r="Z36" s="968"/>
      <c r="AA36" s="966">
        <f t="shared" si="1"/>
        <v>0</v>
      </c>
      <c r="AB36" s="953"/>
      <c r="AC36" s="953"/>
      <c r="AD36" s="953"/>
      <c r="AE36" s="953"/>
      <c r="AF36" s="953"/>
      <c r="AG36" s="953"/>
      <c r="AH36" s="953"/>
      <c r="AI36" s="953"/>
      <c r="AJ36" s="953"/>
      <c r="AK36" s="953"/>
      <c r="AL36" s="953"/>
      <c r="AM36" s="966" t="e">
        <f t="shared" si="2"/>
        <v>#DIV/0!</v>
      </c>
      <c r="AN36" s="935" t="e">
        <f t="shared" si="3"/>
        <v>#DIV/0!</v>
      </c>
      <c r="AO36" s="935" t="e">
        <f t="shared" si="4"/>
        <v>#DIV/0!</v>
      </c>
      <c r="AP36" s="963" t="s">
        <v>2845</v>
      </c>
      <c r="AQ36" s="957" t="s">
        <v>2826</v>
      </c>
      <c r="AR36" s="957" t="s">
        <v>2846</v>
      </c>
      <c r="AS36" s="957" t="s">
        <v>2840</v>
      </c>
      <c r="AT36" s="957" t="s">
        <v>705</v>
      </c>
      <c r="AU36" s="943"/>
    </row>
    <row r="37" spans="2:47" ht="69.75" x14ac:dyDescent="0.35">
      <c r="B37" s="960"/>
      <c r="C37" s="961"/>
      <c r="D37" s="969" t="s">
        <v>2847</v>
      </c>
      <c r="E37" s="970" t="s">
        <v>2848</v>
      </c>
      <c r="F37" s="956" t="s">
        <v>2849</v>
      </c>
      <c r="G37" s="927">
        <v>3</v>
      </c>
      <c r="H37" s="956" t="s">
        <v>59</v>
      </c>
      <c r="I37" s="971" t="s">
        <v>2850</v>
      </c>
      <c r="J37" s="965" t="s">
        <v>43</v>
      </c>
      <c r="K37" s="965" t="s">
        <v>44</v>
      </c>
      <c r="L37" s="965" t="s">
        <v>45</v>
      </c>
      <c r="M37" s="965" t="s">
        <v>46</v>
      </c>
      <c r="N37" s="966">
        <f t="shared" si="6"/>
        <v>1</v>
      </c>
      <c r="O37" s="972">
        <v>0.25</v>
      </c>
      <c r="P37" s="972">
        <v>0.25</v>
      </c>
      <c r="Q37" s="972">
        <v>0.5</v>
      </c>
      <c r="R37" s="973"/>
      <c r="S37" s="973"/>
      <c r="T37" s="973"/>
      <c r="U37" s="973"/>
      <c r="V37" s="973"/>
      <c r="W37" s="973"/>
      <c r="X37" s="973"/>
      <c r="Y37" s="973"/>
      <c r="Z37" s="973"/>
      <c r="AA37" s="966">
        <f t="shared" si="1"/>
        <v>0.25</v>
      </c>
      <c r="AB37" s="974">
        <v>0.25</v>
      </c>
      <c r="AC37" s="953"/>
      <c r="AD37" s="953"/>
      <c r="AE37" s="953"/>
      <c r="AF37" s="953"/>
      <c r="AG37" s="953"/>
      <c r="AH37" s="953"/>
      <c r="AI37" s="953"/>
      <c r="AJ37" s="953"/>
      <c r="AK37" s="953"/>
      <c r="AL37" s="953"/>
      <c r="AM37" s="966">
        <f t="shared" si="2"/>
        <v>0.25</v>
      </c>
      <c r="AN37" s="935">
        <f t="shared" si="3"/>
        <v>1</v>
      </c>
      <c r="AO37" s="935">
        <f t="shared" si="4"/>
        <v>0.33333333333333331</v>
      </c>
      <c r="AP37" s="965" t="s">
        <v>2851</v>
      </c>
      <c r="AQ37" s="965" t="s">
        <v>2826</v>
      </c>
      <c r="AR37" s="975" t="s">
        <v>2852</v>
      </c>
      <c r="AS37" s="957" t="s">
        <v>2840</v>
      </c>
      <c r="AT37" s="957" t="s">
        <v>705</v>
      </c>
      <c r="AU37" s="943"/>
    </row>
    <row r="38" spans="2:47" ht="93" x14ac:dyDescent="0.35">
      <c r="B38" s="960"/>
      <c r="C38" s="961"/>
      <c r="D38" s="976"/>
      <c r="E38" s="977" t="s">
        <v>2853</v>
      </c>
      <c r="F38" s="956"/>
      <c r="G38" s="927">
        <v>3</v>
      </c>
      <c r="H38" s="956"/>
      <c r="I38" s="977" t="s">
        <v>2854</v>
      </c>
      <c r="J38" s="965" t="s">
        <v>43</v>
      </c>
      <c r="K38" s="965" t="s">
        <v>44</v>
      </c>
      <c r="L38" s="965" t="s">
        <v>45</v>
      </c>
      <c r="M38" s="965" t="s">
        <v>46</v>
      </c>
      <c r="N38" s="966">
        <f t="shared" si="6"/>
        <v>1</v>
      </c>
      <c r="O38" s="978"/>
      <c r="P38" s="978">
        <v>0.5</v>
      </c>
      <c r="Q38" s="978">
        <v>0.5</v>
      </c>
      <c r="R38" s="979"/>
      <c r="S38" s="979"/>
      <c r="T38" s="979"/>
      <c r="U38" s="979"/>
      <c r="V38" s="979"/>
      <c r="W38" s="979"/>
      <c r="X38" s="979"/>
      <c r="Y38" s="979"/>
      <c r="Z38" s="979"/>
      <c r="AA38" s="966">
        <f t="shared" si="1"/>
        <v>0</v>
      </c>
      <c r="AB38" s="953"/>
      <c r="AC38" s="953"/>
      <c r="AD38" s="953"/>
      <c r="AE38" s="953"/>
      <c r="AF38" s="953"/>
      <c r="AG38" s="953"/>
      <c r="AH38" s="953"/>
      <c r="AI38" s="953"/>
      <c r="AJ38" s="953"/>
      <c r="AK38" s="953"/>
      <c r="AL38" s="953"/>
      <c r="AM38" s="966" t="e">
        <f t="shared" si="2"/>
        <v>#DIV/0!</v>
      </c>
      <c r="AN38" s="935" t="e">
        <f t="shared" si="3"/>
        <v>#DIV/0!</v>
      </c>
      <c r="AO38" s="935" t="e">
        <f t="shared" si="4"/>
        <v>#DIV/0!</v>
      </c>
      <c r="AP38" s="975" t="s">
        <v>2855</v>
      </c>
      <c r="AQ38" s="965" t="s">
        <v>2826</v>
      </c>
      <c r="AR38" s="975" t="s">
        <v>2852</v>
      </c>
      <c r="AS38" s="957" t="s">
        <v>2840</v>
      </c>
      <c r="AT38" s="957" t="s">
        <v>705</v>
      </c>
      <c r="AU38" s="943"/>
    </row>
    <row r="39" spans="2:47" ht="46.5" x14ac:dyDescent="0.35">
      <c r="B39" s="960"/>
      <c r="C39" s="961"/>
      <c r="D39" s="980"/>
      <c r="E39" s="977" t="s">
        <v>2856</v>
      </c>
      <c r="F39" s="956"/>
      <c r="G39" s="927">
        <v>3</v>
      </c>
      <c r="H39" s="956"/>
      <c r="I39" s="977" t="s">
        <v>2857</v>
      </c>
      <c r="J39" s="965" t="s">
        <v>43</v>
      </c>
      <c r="K39" s="965" t="s">
        <v>44</v>
      </c>
      <c r="L39" s="965" t="s">
        <v>45</v>
      </c>
      <c r="M39" s="965" t="s">
        <v>46</v>
      </c>
      <c r="N39" s="966">
        <f t="shared" si="6"/>
        <v>1</v>
      </c>
      <c r="O39" s="979"/>
      <c r="P39" s="979"/>
      <c r="Q39" s="978"/>
      <c r="R39" s="978">
        <v>0.25</v>
      </c>
      <c r="S39" s="979"/>
      <c r="T39" s="978">
        <v>0.25</v>
      </c>
      <c r="U39" s="979"/>
      <c r="V39" s="978">
        <v>0.25</v>
      </c>
      <c r="W39" s="979"/>
      <c r="X39" s="979"/>
      <c r="Y39" s="978">
        <v>0.25</v>
      </c>
      <c r="Z39" s="979"/>
      <c r="AA39" s="966">
        <f t="shared" si="1"/>
        <v>0</v>
      </c>
      <c r="AB39" s="953"/>
      <c r="AC39" s="953"/>
      <c r="AD39" s="953"/>
      <c r="AE39" s="953"/>
      <c r="AF39" s="953"/>
      <c r="AG39" s="953"/>
      <c r="AH39" s="953"/>
      <c r="AI39" s="953"/>
      <c r="AJ39" s="953"/>
      <c r="AK39" s="953"/>
      <c r="AL39" s="953"/>
      <c r="AM39" s="966" t="e">
        <f t="shared" si="2"/>
        <v>#DIV/0!</v>
      </c>
      <c r="AN39" s="935" t="e">
        <f t="shared" si="3"/>
        <v>#DIV/0!</v>
      </c>
      <c r="AO39" s="935" t="e">
        <f t="shared" si="4"/>
        <v>#DIV/0!</v>
      </c>
      <c r="AP39" s="975" t="s">
        <v>2858</v>
      </c>
      <c r="AQ39" s="965" t="s">
        <v>2826</v>
      </c>
      <c r="AR39" s="975" t="s">
        <v>2852</v>
      </c>
      <c r="AS39" s="957" t="s">
        <v>2840</v>
      </c>
      <c r="AT39" s="957" t="s">
        <v>705</v>
      </c>
      <c r="AU39" s="943"/>
    </row>
    <row r="40" spans="2:47" ht="116.25" x14ac:dyDescent="0.35">
      <c r="B40" s="960"/>
      <c r="C40" s="961"/>
      <c r="D40" s="969" t="s">
        <v>2859</v>
      </c>
      <c r="E40" s="977" t="s">
        <v>2860</v>
      </c>
      <c r="F40" s="976" t="s">
        <v>2861</v>
      </c>
      <c r="G40" s="927">
        <v>3</v>
      </c>
      <c r="H40" s="976" t="s">
        <v>59</v>
      </c>
      <c r="I40" s="970" t="s">
        <v>2862</v>
      </c>
      <c r="J40" s="965" t="s">
        <v>43</v>
      </c>
      <c r="K40" s="965" t="s">
        <v>44</v>
      </c>
      <c r="L40" s="965" t="s">
        <v>45</v>
      </c>
      <c r="M40" s="965" t="s">
        <v>495</v>
      </c>
      <c r="N40" s="966">
        <f t="shared" si="6"/>
        <v>1</v>
      </c>
      <c r="O40" s="972">
        <v>0.25</v>
      </c>
      <c r="P40" s="972">
        <v>0.25</v>
      </c>
      <c r="Q40" s="972">
        <v>0.5</v>
      </c>
      <c r="R40" s="973"/>
      <c r="S40" s="973"/>
      <c r="T40" s="973"/>
      <c r="U40" s="973"/>
      <c r="V40" s="973"/>
      <c r="W40" s="973"/>
      <c r="X40" s="973"/>
      <c r="Y40" s="973"/>
      <c r="Z40" s="973"/>
      <c r="AA40" s="966">
        <f t="shared" si="1"/>
        <v>0.25</v>
      </c>
      <c r="AB40" s="974">
        <v>0.25</v>
      </c>
      <c r="AC40" s="953"/>
      <c r="AD40" s="953"/>
      <c r="AE40" s="953"/>
      <c r="AF40" s="953"/>
      <c r="AG40" s="953"/>
      <c r="AH40" s="953"/>
      <c r="AI40" s="953"/>
      <c r="AJ40" s="953"/>
      <c r="AK40" s="953"/>
      <c r="AL40" s="953"/>
      <c r="AM40" s="966">
        <f t="shared" si="2"/>
        <v>0.25</v>
      </c>
      <c r="AN40" s="935">
        <f t="shared" si="3"/>
        <v>1</v>
      </c>
      <c r="AO40" s="935">
        <f t="shared" si="4"/>
        <v>0.33333333333333331</v>
      </c>
      <c r="AP40" s="970" t="s">
        <v>2863</v>
      </c>
      <c r="AQ40" s="970" t="s">
        <v>2826</v>
      </c>
      <c r="AR40" s="975" t="s">
        <v>2852</v>
      </c>
      <c r="AS40" s="957" t="s">
        <v>2840</v>
      </c>
      <c r="AT40" s="957" t="s">
        <v>705</v>
      </c>
      <c r="AU40" s="943"/>
    </row>
    <row r="41" spans="2:47" ht="44.25" customHeight="1" x14ac:dyDescent="0.35">
      <c r="B41" s="960"/>
      <c r="C41" s="961"/>
      <c r="D41" s="976"/>
      <c r="E41" s="977" t="s">
        <v>2864</v>
      </c>
      <c r="F41" s="976"/>
      <c r="G41" s="927">
        <v>3</v>
      </c>
      <c r="H41" s="976"/>
      <c r="I41" s="977" t="s">
        <v>2865</v>
      </c>
      <c r="J41" s="965" t="s">
        <v>89</v>
      </c>
      <c r="K41" s="975" t="s">
        <v>44</v>
      </c>
      <c r="L41" s="965" t="s">
        <v>214</v>
      </c>
      <c r="M41" s="965" t="s">
        <v>46</v>
      </c>
      <c r="N41" s="958">
        <f t="shared" si="6"/>
        <v>3</v>
      </c>
      <c r="O41" s="979"/>
      <c r="P41" s="979"/>
      <c r="Q41" s="979">
        <v>1</v>
      </c>
      <c r="R41" s="979"/>
      <c r="S41" s="979"/>
      <c r="T41" s="979"/>
      <c r="U41" s="979">
        <v>1</v>
      </c>
      <c r="V41" s="979"/>
      <c r="W41" s="979"/>
      <c r="X41" s="979"/>
      <c r="Y41" s="979">
        <v>1</v>
      </c>
      <c r="Z41" s="979"/>
      <c r="AA41" s="958" t="e">
        <f t="shared" si="1"/>
        <v>#DIV/0!</v>
      </c>
      <c r="AB41" s="953"/>
      <c r="AC41" s="953"/>
      <c r="AD41" s="953"/>
      <c r="AE41" s="953"/>
      <c r="AF41" s="953"/>
      <c r="AG41" s="953"/>
      <c r="AH41" s="953"/>
      <c r="AI41" s="953"/>
      <c r="AJ41" s="953"/>
      <c r="AK41" s="953"/>
      <c r="AL41" s="953"/>
      <c r="AM41" s="958" t="e">
        <f t="shared" si="2"/>
        <v>#DIV/0!</v>
      </c>
      <c r="AN41" s="935" t="e">
        <f t="shared" si="3"/>
        <v>#DIV/0!</v>
      </c>
      <c r="AO41" s="935" t="e">
        <f t="shared" si="4"/>
        <v>#DIV/0!</v>
      </c>
      <c r="AP41" s="977" t="s">
        <v>2866</v>
      </c>
      <c r="AQ41" s="970" t="s">
        <v>2826</v>
      </c>
      <c r="AR41" s="975" t="s">
        <v>2852</v>
      </c>
      <c r="AS41" s="957" t="s">
        <v>2840</v>
      </c>
      <c r="AT41" s="957" t="s">
        <v>705</v>
      </c>
      <c r="AU41" s="943"/>
    </row>
    <row r="42" spans="2:47" ht="69" customHeight="1" x14ac:dyDescent="0.35">
      <c r="B42" s="960"/>
      <c r="C42" s="961"/>
      <c r="D42" s="976"/>
      <c r="E42" s="977" t="s">
        <v>2867</v>
      </c>
      <c r="F42" s="976"/>
      <c r="G42" s="927">
        <v>3</v>
      </c>
      <c r="H42" s="976"/>
      <c r="I42" s="977" t="s">
        <v>1277</v>
      </c>
      <c r="J42" s="965" t="s">
        <v>89</v>
      </c>
      <c r="K42" s="975" t="s">
        <v>44</v>
      </c>
      <c r="L42" s="965" t="s">
        <v>214</v>
      </c>
      <c r="M42" s="965" t="s">
        <v>46</v>
      </c>
      <c r="N42" s="958">
        <f t="shared" si="6"/>
        <v>1</v>
      </c>
      <c r="O42" s="979"/>
      <c r="P42" s="979"/>
      <c r="Q42" s="979"/>
      <c r="R42" s="979"/>
      <c r="S42" s="979"/>
      <c r="T42" s="979">
        <v>1</v>
      </c>
      <c r="U42" s="979"/>
      <c r="V42" s="979"/>
      <c r="W42" s="979"/>
      <c r="X42" s="979"/>
      <c r="Y42" s="979"/>
      <c r="Z42" s="979"/>
      <c r="AA42" s="958" t="e">
        <f t="shared" si="1"/>
        <v>#DIV/0!</v>
      </c>
      <c r="AB42" s="953"/>
      <c r="AC42" s="953"/>
      <c r="AD42" s="953"/>
      <c r="AE42" s="953"/>
      <c r="AF42" s="953"/>
      <c r="AG42" s="953"/>
      <c r="AH42" s="953"/>
      <c r="AI42" s="953"/>
      <c r="AJ42" s="953"/>
      <c r="AK42" s="953"/>
      <c r="AL42" s="953"/>
      <c r="AM42" s="958" t="e">
        <f t="shared" si="2"/>
        <v>#DIV/0!</v>
      </c>
      <c r="AN42" s="935" t="e">
        <f t="shared" si="3"/>
        <v>#DIV/0!</v>
      </c>
      <c r="AO42" s="935" t="e">
        <f t="shared" si="4"/>
        <v>#DIV/0!</v>
      </c>
      <c r="AP42" s="977" t="s">
        <v>2868</v>
      </c>
      <c r="AQ42" s="970" t="s">
        <v>2826</v>
      </c>
      <c r="AR42" s="975" t="s">
        <v>2852</v>
      </c>
      <c r="AS42" s="957" t="s">
        <v>2840</v>
      </c>
      <c r="AT42" s="957" t="s">
        <v>705</v>
      </c>
      <c r="AU42" s="943"/>
    </row>
    <row r="43" spans="2:47" ht="69" customHeight="1" x14ac:dyDescent="0.35">
      <c r="B43" s="960"/>
      <c r="C43" s="961"/>
      <c r="D43" s="980"/>
      <c r="E43" s="977" t="s">
        <v>2869</v>
      </c>
      <c r="F43" s="980"/>
      <c r="G43" s="927">
        <v>3</v>
      </c>
      <c r="H43" s="980"/>
      <c r="I43" s="977" t="s">
        <v>2870</v>
      </c>
      <c r="J43" s="965" t="s">
        <v>43</v>
      </c>
      <c r="K43" s="965" t="s">
        <v>44</v>
      </c>
      <c r="L43" s="965" t="s">
        <v>45</v>
      </c>
      <c r="M43" s="965" t="s">
        <v>46</v>
      </c>
      <c r="N43" s="966">
        <f t="shared" si="6"/>
        <v>1</v>
      </c>
      <c r="O43" s="979"/>
      <c r="P43" s="979"/>
      <c r="Q43" s="979"/>
      <c r="R43" s="978"/>
      <c r="S43" s="978"/>
      <c r="T43" s="978"/>
      <c r="U43" s="978">
        <v>0.5</v>
      </c>
      <c r="V43" s="978">
        <v>0.5</v>
      </c>
      <c r="W43" s="979"/>
      <c r="X43" s="979"/>
      <c r="Y43" s="979"/>
      <c r="Z43" s="979"/>
      <c r="AA43" s="966">
        <f t="shared" si="1"/>
        <v>0</v>
      </c>
      <c r="AB43" s="953"/>
      <c r="AC43" s="953"/>
      <c r="AD43" s="953"/>
      <c r="AE43" s="953"/>
      <c r="AF43" s="953"/>
      <c r="AG43" s="953"/>
      <c r="AH43" s="953"/>
      <c r="AI43" s="953"/>
      <c r="AJ43" s="953"/>
      <c r="AK43" s="953"/>
      <c r="AL43" s="953"/>
      <c r="AM43" s="966" t="e">
        <f t="shared" si="2"/>
        <v>#DIV/0!</v>
      </c>
      <c r="AN43" s="935" t="e">
        <f t="shared" si="3"/>
        <v>#DIV/0!</v>
      </c>
      <c r="AO43" s="935" t="e">
        <f t="shared" si="4"/>
        <v>#DIV/0!</v>
      </c>
      <c r="AP43" s="977" t="s">
        <v>2871</v>
      </c>
      <c r="AQ43" s="970" t="s">
        <v>2826</v>
      </c>
      <c r="AR43" s="975" t="s">
        <v>2852</v>
      </c>
      <c r="AS43" s="957" t="s">
        <v>2840</v>
      </c>
      <c r="AT43" s="957" t="s">
        <v>705</v>
      </c>
      <c r="AU43" s="943"/>
    </row>
    <row r="44" spans="2:47" ht="69" customHeight="1" x14ac:dyDescent="0.35">
      <c r="B44" s="960"/>
      <c r="C44" s="961"/>
      <c r="D44" s="969" t="s">
        <v>2872</v>
      </c>
      <c r="E44" s="971" t="s">
        <v>2873</v>
      </c>
      <c r="F44" s="969" t="s">
        <v>2874</v>
      </c>
      <c r="G44" s="927">
        <v>2</v>
      </c>
      <c r="H44" s="976"/>
      <c r="I44" s="977" t="s">
        <v>2875</v>
      </c>
      <c r="J44" s="965" t="s">
        <v>89</v>
      </c>
      <c r="K44" s="965" t="s">
        <v>44</v>
      </c>
      <c r="L44" s="965" t="s">
        <v>214</v>
      </c>
      <c r="M44" s="965" t="s">
        <v>46</v>
      </c>
      <c r="N44" s="958">
        <f t="shared" si="6"/>
        <v>2</v>
      </c>
      <c r="O44" s="979"/>
      <c r="P44" s="979">
        <v>1</v>
      </c>
      <c r="Q44" s="981"/>
      <c r="R44" s="979"/>
      <c r="S44" s="979">
        <v>1</v>
      </c>
      <c r="T44" s="979"/>
      <c r="U44" s="978"/>
      <c r="V44" s="979"/>
      <c r="W44" s="978"/>
      <c r="X44" s="979"/>
      <c r="Y44" s="979"/>
      <c r="Z44" s="979"/>
      <c r="AA44" s="958" t="e">
        <f t="shared" si="1"/>
        <v>#DIV/0!</v>
      </c>
      <c r="AB44" s="953"/>
      <c r="AC44" s="953"/>
      <c r="AD44" s="953"/>
      <c r="AE44" s="953"/>
      <c r="AF44" s="953"/>
      <c r="AG44" s="953"/>
      <c r="AH44" s="953"/>
      <c r="AI44" s="953"/>
      <c r="AJ44" s="953"/>
      <c r="AK44" s="953"/>
      <c r="AL44" s="953"/>
      <c r="AM44" s="958" t="e">
        <f t="shared" si="2"/>
        <v>#DIV/0!</v>
      </c>
      <c r="AN44" s="935" t="e">
        <f t="shared" si="3"/>
        <v>#DIV/0!</v>
      </c>
      <c r="AO44" s="935" t="e">
        <f t="shared" si="4"/>
        <v>#DIV/0!</v>
      </c>
      <c r="AP44" s="977" t="s">
        <v>2875</v>
      </c>
      <c r="AQ44" s="970" t="s">
        <v>2826</v>
      </c>
      <c r="AR44" s="975" t="s">
        <v>2876</v>
      </c>
      <c r="AS44" s="957" t="s">
        <v>2877</v>
      </c>
      <c r="AT44" s="957" t="s">
        <v>705</v>
      </c>
      <c r="AU44" s="943"/>
    </row>
    <row r="45" spans="2:47" ht="87.75" customHeight="1" x14ac:dyDescent="0.35">
      <c r="B45" s="960"/>
      <c r="C45" s="961"/>
      <c r="D45" s="976"/>
      <c r="E45" s="977" t="s">
        <v>2878</v>
      </c>
      <c r="F45" s="976"/>
      <c r="G45" s="927">
        <v>2</v>
      </c>
      <c r="H45" s="976"/>
      <c r="I45" s="977" t="s">
        <v>2879</v>
      </c>
      <c r="J45" s="965" t="s">
        <v>89</v>
      </c>
      <c r="K45" s="965" t="s">
        <v>44</v>
      </c>
      <c r="L45" s="965" t="s">
        <v>214</v>
      </c>
      <c r="M45" s="965" t="s">
        <v>46</v>
      </c>
      <c r="N45" s="958">
        <f t="shared" si="6"/>
        <v>2</v>
      </c>
      <c r="O45" s="979"/>
      <c r="P45" s="979"/>
      <c r="Q45" s="979">
        <v>1</v>
      </c>
      <c r="R45" s="979"/>
      <c r="S45" s="979"/>
      <c r="T45" s="979">
        <v>1</v>
      </c>
      <c r="U45" s="979"/>
      <c r="V45" s="979"/>
      <c r="W45" s="979"/>
      <c r="X45" s="979"/>
      <c r="Y45" s="979"/>
      <c r="Z45" s="979"/>
      <c r="AA45" s="958" t="e">
        <f t="shared" si="1"/>
        <v>#DIV/0!</v>
      </c>
      <c r="AB45" s="953"/>
      <c r="AC45" s="953"/>
      <c r="AD45" s="953"/>
      <c r="AE45" s="953"/>
      <c r="AF45" s="953"/>
      <c r="AG45" s="953"/>
      <c r="AH45" s="953"/>
      <c r="AI45" s="953"/>
      <c r="AJ45" s="953"/>
      <c r="AK45" s="953"/>
      <c r="AL45" s="953"/>
      <c r="AM45" s="958" t="e">
        <f t="shared" si="2"/>
        <v>#DIV/0!</v>
      </c>
      <c r="AN45" s="935" t="e">
        <f t="shared" si="3"/>
        <v>#DIV/0!</v>
      </c>
      <c r="AO45" s="935" t="e">
        <f t="shared" si="4"/>
        <v>#DIV/0!</v>
      </c>
      <c r="AP45" s="977" t="s">
        <v>2880</v>
      </c>
      <c r="AQ45" s="970" t="s">
        <v>2826</v>
      </c>
      <c r="AR45" s="975" t="s">
        <v>2876</v>
      </c>
      <c r="AS45" s="957" t="s">
        <v>2877</v>
      </c>
      <c r="AT45" s="957" t="s">
        <v>705</v>
      </c>
      <c r="AU45" s="943"/>
    </row>
    <row r="46" spans="2:47" ht="46.5" x14ac:dyDescent="0.35">
      <c r="B46" s="960"/>
      <c r="C46" s="961"/>
      <c r="D46" s="980"/>
      <c r="E46" s="977" t="s">
        <v>2881</v>
      </c>
      <c r="F46" s="980"/>
      <c r="G46" s="927">
        <v>2</v>
      </c>
      <c r="H46" s="976"/>
      <c r="I46" s="977" t="s">
        <v>2882</v>
      </c>
      <c r="J46" s="965" t="s">
        <v>89</v>
      </c>
      <c r="K46" s="965" t="s">
        <v>44</v>
      </c>
      <c r="L46" s="965" t="s">
        <v>214</v>
      </c>
      <c r="M46" s="965" t="s">
        <v>46</v>
      </c>
      <c r="N46" s="958">
        <f t="shared" si="6"/>
        <v>2</v>
      </c>
      <c r="O46" s="979"/>
      <c r="P46" s="979"/>
      <c r="Q46" s="979"/>
      <c r="R46" s="979"/>
      <c r="S46" s="979"/>
      <c r="T46" s="979">
        <v>1</v>
      </c>
      <c r="U46" s="979"/>
      <c r="V46" s="979"/>
      <c r="W46" s="979"/>
      <c r="X46" s="979">
        <v>1</v>
      </c>
      <c r="Y46" s="979"/>
      <c r="Z46" s="979"/>
      <c r="AA46" s="958" t="e">
        <f t="shared" si="1"/>
        <v>#DIV/0!</v>
      </c>
      <c r="AB46" s="953"/>
      <c r="AC46" s="953"/>
      <c r="AD46" s="953"/>
      <c r="AE46" s="953"/>
      <c r="AF46" s="953"/>
      <c r="AG46" s="953"/>
      <c r="AH46" s="953"/>
      <c r="AI46" s="953"/>
      <c r="AJ46" s="953"/>
      <c r="AK46" s="953"/>
      <c r="AL46" s="953"/>
      <c r="AM46" s="958" t="e">
        <f t="shared" si="2"/>
        <v>#DIV/0!</v>
      </c>
      <c r="AN46" s="935" t="e">
        <f t="shared" si="3"/>
        <v>#DIV/0!</v>
      </c>
      <c r="AO46" s="935" t="e">
        <f t="shared" si="4"/>
        <v>#DIV/0!</v>
      </c>
      <c r="AP46" s="977" t="s">
        <v>2883</v>
      </c>
      <c r="AQ46" s="970" t="s">
        <v>2826</v>
      </c>
      <c r="AR46" s="975" t="s">
        <v>2876</v>
      </c>
      <c r="AS46" s="957" t="s">
        <v>2877</v>
      </c>
      <c r="AT46" s="957" t="s">
        <v>705</v>
      </c>
      <c r="AU46" s="943"/>
    </row>
    <row r="47" spans="2:47" ht="46.5" x14ac:dyDescent="0.35">
      <c r="B47" s="960"/>
      <c r="C47" s="961"/>
      <c r="D47" s="969" t="s">
        <v>2884</v>
      </c>
      <c r="E47" s="977" t="s">
        <v>2885</v>
      </c>
      <c r="F47" s="969" t="s">
        <v>2886</v>
      </c>
      <c r="G47" s="927">
        <v>2</v>
      </c>
      <c r="H47" s="976"/>
      <c r="I47" s="977" t="s">
        <v>2887</v>
      </c>
      <c r="J47" s="975" t="s">
        <v>89</v>
      </c>
      <c r="K47" s="975" t="s">
        <v>44</v>
      </c>
      <c r="L47" s="975" t="s">
        <v>214</v>
      </c>
      <c r="M47" s="975" t="s">
        <v>46</v>
      </c>
      <c r="N47" s="958">
        <f t="shared" si="6"/>
        <v>1</v>
      </c>
      <c r="O47" s="979"/>
      <c r="P47" s="979">
        <v>1</v>
      </c>
      <c r="Q47" s="979"/>
      <c r="R47" s="979"/>
      <c r="S47" s="979"/>
      <c r="T47" s="979"/>
      <c r="U47" s="979"/>
      <c r="V47" s="979"/>
      <c r="W47" s="979"/>
      <c r="X47" s="979"/>
      <c r="Y47" s="979"/>
      <c r="Z47" s="979"/>
      <c r="AA47" s="958" t="e">
        <f t="shared" si="1"/>
        <v>#DIV/0!</v>
      </c>
      <c r="AB47" s="953"/>
      <c r="AC47" s="953"/>
      <c r="AD47" s="953"/>
      <c r="AE47" s="953"/>
      <c r="AF47" s="953"/>
      <c r="AG47" s="953"/>
      <c r="AH47" s="953"/>
      <c r="AI47" s="953"/>
      <c r="AJ47" s="953"/>
      <c r="AK47" s="953"/>
      <c r="AL47" s="953"/>
      <c r="AM47" s="958" t="e">
        <f t="shared" si="2"/>
        <v>#DIV/0!</v>
      </c>
      <c r="AN47" s="935" t="e">
        <f t="shared" si="3"/>
        <v>#DIV/0!</v>
      </c>
      <c r="AO47" s="935" t="e">
        <f t="shared" si="4"/>
        <v>#DIV/0!</v>
      </c>
      <c r="AP47" s="977" t="s">
        <v>2888</v>
      </c>
      <c r="AQ47" s="970" t="s">
        <v>2826</v>
      </c>
      <c r="AR47" s="975" t="s">
        <v>2876</v>
      </c>
      <c r="AS47" s="957" t="s">
        <v>2877</v>
      </c>
      <c r="AT47" s="957" t="s">
        <v>705</v>
      </c>
      <c r="AU47" s="943"/>
    </row>
    <row r="48" spans="2:47" ht="69.75" x14ac:dyDescent="0.35">
      <c r="B48" s="960"/>
      <c r="C48" s="961"/>
      <c r="D48" s="976"/>
      <c r="E48" s="977" t="s">
        <v>2889</v>
      </c>
      <c r="F48" s="976"/>
      <c r="G48" s="927">
        <v>2</v>
      </c>
      <c r="H48" s="976"/>
      <c r="I48" s="977" t="s">
        <v>2890</v>
      </c>
      <c r="J48" s="975" t="s">
        <v>89</v>
      </c>
      <c r="K48" s="975" t="s">
        <v>44</v>
      </c>
      <c r="L48" s="975" t="s">
        <v>214</v>
      </c>
      <c r="M48" s="975" t="s">
        <v>46</v>
      </c>
      <c r="N48" s="958">
        <f t="shared" si="6"/>
        <v>1</v>
      </c>
      <c r="O48" s="979"/>
      <c r="P48" s="979"/>
      <c r="Q48" s="979"/>
      <c r="R48" s="979">
        <v>1</v>
      </c>
      <c r="S48" s="979"/>
      <c r="T48" s="979"/>
      <c r="U48" s="979"/>
      <c r="V48" s="979"/>
      <c r="W48" s="979"/>
      <c r="X48" s="979"/>
      <c r="Y48" s="979"/>
      <c r="Z48" s="979"/>
      <c r="AA48" s="958" t="e">
        <f t="shared" si="1"/>
        <v>#DIV/0!</v>
      </c>
      <c r="AB48" s="953"/>
      <c r="AC48" s="953"/>
      <c r="AD48" s="953"/>
      <c r="AE48" s="953"/>
      <c r="AF48" s="953"/>
      <c r="AG48" s="953"/>
      <c r="AH48" s="953"/>
      <c r="AI48" s="953"/>
      <c r="AJ48" s="953"/>
      <c r="AK48" s="953"/>
      <c r="AL48" s="953"/>
      <c r="AM48" s="958" t="e">
        <f t="shared" si="2"/>
        <v>#DIV/0!</v>
      </c>
      <c r="AN48" s="935" t="e">
        <f t="shared" si="3"/>
        <v>#DIV/0!</v>
      </c>
      <c r="AO48" s="935" t="e">
        <f t="shared" si="4"/>
        <v>#DIV/0!</v>
      </c>
      <c r="AP48" s="977" t="s">
        <v>2891</v>
      </c>
      <c r="AQ48" s="970" t="s">
        <v>2826</v>
      </c>
      <c r="AR48" s="975" t="s">
        <v>2876</v>
      </c>
      <c r="AS48" s="957" t="s">
        <v>2877</v>
      </c>
      <c r="AT48" s="957" t="s">
        <v>705</v>
      </c>
      <c r="AU48" s="943"/>
    </row>
    <row r="49" spans="2:47" ht="46.5" x14ac:dyDescent="0.35">
      <c r="B49" s="960"/>
      <c r="C49" s="961"/>
      <c r="D49" s="976"/>
      <c r="E49" s="977" t="s">
        <v>2892</v>
      </c>
      <c r="F49" s="976"/>
      <c r="G49" s="927">
        <v>2</v>
      </c>
      <c r="H49" s="976"/>
      <c r="I49" s="977" t="s">
        <v>2893</v>
      </c>
      <c r="J49" s="975" t="s">
        <v>89</v>
      </c>
      <c r="K49" s="975" t="s">
        <v>44</v>
      </c>
      <c r="L49" s="975" t="s">
        <v>214</v>
      </c>
      <c r="M49" s="975" t="s">
        <v>46</v>
      </c>
      <c r="N49" s="958">
        <f t="shared" si="6"/>
        <v>3</v>
      </c>
      <c r="O49" s="979"/>
      <c r="P49" s="979"/>
      <c r="Q49" s="979">
        <v>1</v>
      </c>
      <c r="R49" s="979"/>
      <c r="S49" s="979"/>
      <c r="T49" s="979"/>
      <c r="U49" s="979">
        <v>1</v>
      </c>
      <c r="V49" s="979"/>
      <c r="W49" s="979"/>
      <c r="X49" s="979"/>
      <c r="Y49" s="979">
        <v>1</v>
      </c>
      <c r="Z49" s="979"/>
      <c r="AA49" s="958" t="e">
        <f t="shared" si="1"/>
        <v>#DIV/0!</v>
      </c>
      <c r="AB49" s="953"/>
      <c r="AC49" s="953"/>
      <c r="AD49" s="953"/>
      <c r="AE49" s="953"/>
      <c r="AF49" s="953"/>
      <c r="AG49" s="953"/>
      <c r="AH49" s="953"/>
      <c r="AI49" s="953"/>
      <c r="AJ49" s="953"/>
      <c r="AK49" s="953"/>
      <c r="AL49" s="953"/>
      <c r="AM49" s="958" t="e">
        <f t="shared" si="2"/>
        <v>#DIV/0!</v>
      </c>
      <c r="AN49" s="935" t="e">
        <f t="shared" si="3"/>
        <v>#DIV/0!</v>
      </c>
      <c r="AO49" s="935" t="e">
        <f t="shared" si="4"/>
        <v>#DIV/0!</v>
      </c>
      <c r="AP49" s="977" t="s">
        <v>2894</v>
      </c>
      <c r="AQ49" s="970" t="s">
        <v>2826</v>
      </c>
      <c r="AR49" s="975" t="s">
        <v>2876</v>
      </c>
      <c r="AS49" s="957" t="s">
        <v>2877</v>
      </c>
      <c r="AT49" s="957" t="s">
        <v>705</v>
      </c>
      <c r="AU49" s="943"/>
    </row>
    <row r="50" spans="2:47" ht="69.75" x14ac:dyDescent="0.35">
      <c r="B50" s="960"/>
      <c r="C50" s="961"/>
      <c r="D50" s="976"/>
      <c r="E50" s="977" t="s">
        <v>2895</v>
      </c>
      <c r="F50" s="980"/>
      <c r="G50" s="927">
        <v>2</v>
      </c>
      <c r="H50" s="976"/>
      <c r="I50" s="977" t="s">
        <v>2896</v>
      </c>
      <c r="J50" s="975" t="s">
        <v>43</v>
      </c>
      <c r="K50" s="975" t="s">
        <v>44</v>
      </c>
      <c r="L50" s="975" t="s">
        <v>45</v>
      </c>
      <c r="M50" s="975" t="s">
        <v>46</v>
      </c>
      <c r="N50" s="966">
        <f t="shared" si="6"/>
        <v>1</v>
      </c>
      <c r="O50" s="979"/>
      <c r="P50" s="979"/>
      <c r="Q50" s="978">
        <v>0.15</v>
      </c>
      <c r="R50" s="979"/>
      <c r="S50" s="978"/>
      <c r="T50" s="978">
        <v>0.35</v>
      </c>
      <c r="U50" s="979"/>
      <c r="V50" s="978"/>
      <c r="W50" s="978">
        <v>0.35</v>
      </c>
      <c r="X50" s="979"/>
      <c r="Y50" s="978"/>
      <c r="Z50" s="982">
        <v>0.15</v>
      </c>
      <c r="AA50" s="966">
        <f t="shared" si="1"/>
        <v>0</v>
      </c>
      <c r="AB50" s="953"/>
      <c r="AC50" s="953"/>
      <c r="AD50" s="953"/>
      <c r="AE50" s="953"/>
      <c r="AF50" s="953"/>
      <c r="AG50" s="953"/>
      <c r="AH50" s="953"/>
      <c r="AI50" s="953"/>
      <c r="AJ50" s="953"/>
      <c r="AK50" s="953"/>
      <c r="AL50" s="953"/>
      <c r="AM50" s="966" t="e">
        <f t="shared" si="2"/>
        <v>#DIV/0!</v>
      </c>
      <c r="AN50" s="935" t="e">
        <f t="shared" si="3"/>
        <v>#DIV/0!</v>
      </c>
      <c r="AO50" s="935" t="e">
        <f t="shared" si="4"/>
        <v>#DIV/0!</v>
      </c>
      <c r="AP50" s="977" t="s">
        <v>2897</v>
      </c>
      <c r="AQ50" s="970" t="s">
        <v>2826</v>
      </c>
      <c r="AR50" s="975" t="s">
        <v>2876</v>
      </c>
      <c r="AS50" s="957" t="s">
        <v>2877</v>
      </c>
      <c r="AT50" s="957" t="s">
        <v>705</v>
      </c>
      <c r="AU50" s="943"/>
    </row>
    <row r="51" spans="2:47" ht="46.5" x14ac:dyDescent="0.35">
      <c r="B51" s="960"/>
      <c r="C51" s="961"/>
      <c r="D51" s="976"/>
      <c r="E51" s="977" t="s">
        <v>2898</v>
      </c>
      <c r="F51" s="965" t="s">
        <v>2899</v>
      </c>
      <c r="G51" s="927">
        <v>2</v>
      </c>
      <c r="H51" s="976"/>
      <c r="I51" s="977" t="s">
        <v>2900</v>
      </c>
      <c r="J51" s="975" t="s">
        <v>89</v>
      </c>
      <c r="K51" s="975" t="s">
        <v>44</v>
      </c>
      <c r="L51" s="975" t="s">
        <v>214</v>
      </c>
      <c r="M51" s="975" t="s">
        <v>46</v>
      </c>
      <c r="N51" s="958">
        <f t="shared" si="6"/>
        <v>1</v>
      </c>
      <c r="O51" s="979"/>
      <c r="P51" s="979"/>
      <c r="Q51" s="978"/>
      <c r="R51" s="979"/>
      <c r="S51" s="979"/>
      <c r="T51" s="978"/>
      <c r="U51" s="979"/>
      <c r="V51" s="979">
        <v>1</v>
      </c>
      <c r="W51" s="978"/>
      <c r="X51" s="979"/>
      <c r="Y51" s="979"/>
      <c r="Z51" s="982"/>
      <c r="AA51" s="958" t="e">
        <f t="shared" si="1"/>
        <v>#DIV/0!</v>
      </c>
      <c r="AB51" s="953"/>
      <c r="AC51" s="953"/>
      <c r="AD51" s="953"/>
      <c r="AE51" s="953"/>
      <c r="AF51" s="953"/>
      <c r="AG51" s="953"/>
      <c r="AH51" s="953"/>
      <c r="AI51" s="953"/>
      <c r="AJ51" s="953"/>
      <c r="AK51" s="953"/>
      <c r="AL51" s="953"/>
      <c r="AM51" s="958" t="e">
        <f t="shared" si="2"/>
        <v>#DIV/0!</v>
      </c>
      <c r="AN51" s="935" t="e">
        <f t="shared" si="3"/>
        <v>#DIV/0!</v>
      </c>
      <c r="AO51" s="935" t="e">
        <f t="shared" si="4"/>
        <v>#DIV/0!</v>
      </c>
      <c r="AP51" s="977" t="s">
        <v>2900</v>
      </c>
      <c r="AQ51" s="970" t="s">
        <v>2826</v>
      </c>
      <c r="AR51" s="975" t="s">
        <v>2876</v>
      </c>
      <c r="AS51" s="957" t="s">
        <v>2877</v>
      </c>
      <c r="AT51" s="957" t="s">
        <v>705</v>
      </c>
      <c r="AU51" s="943"/>
    </row>
    <row r="52" spans="2:47" ht="46.5" x14ac:dyDescent="0.35">
      <c r="B52" s="960"/>
      <c r="C52" s="961"/>
      <c r="D52" s="980"/>
      <c r="E52" s="977" t="s">
        <v>2900</v>
      </c>
      <c r="F52" s="977" t="s">
        <v>2901</v>
      </c>
      <c r="G52" s="927">
        <v>2</v>
      </c>
      <c r="H52" s="980"/>
      <c r="I52" s="977" t="s">
        <v>2900</v>
      </c>
      <c r="J52" s="975" t="s">
        <v>89</v>
      </c>
      <c r="K52" s="975" t="s">
        <v>44</v>
      </c>
      <c r="L52" s="975" t="s">
        <v>214</v>
      </c>
      <c r="M52" s="975" t="s">
        <v>46</v>
      </c>
      <c r="N52" s="958">
        <f t="shared" si="6"/>
        <v>1</v>
      </c>
      <c r="O52" s="979"/>
      <c r="P52" s="979"/>
      <c r="Q52" s="979"/>
      <c r="R52" s="979"/>
      <c r="S52" s="979"/>
      <c r="T52" s="979"/>
      <c r="U52" s="979"/>
      <c r="V52" s="979"/>
      <c r="W52" s="979"/>
      <c r="X52" s="979"/>
      <c r="Y52" s="979"/>
      <c r="Z52" s="983">
        <v>1</v>
      </c>
      <c r="AA52" s="958" t="e">
        <f t="shared" si="1"/>
        <v>#DIV/0!</v>
      </c>
      <c r="AB52" s="953"/>
      <c r="AC52" s="953"/>
      <c r="AD52" s="953"/>
      <c r="AE52" s="953"/>
      <c r="AF52" s="953"/>
      <c r="AG52" s="953"/>
      <c r="AH52" s="953"/>
      <c r="AI52" s="953"/>
      <c r="AJ52" s="953"/>
      <c r="AK52" s="953"/>
      <c r="AL52" s="953"/>
      <c r="AM52" s="958" t="e">
        <f t="shared" si="2"/>
        <v>#DIV/0!</v>
      </c>
      <c r="AN52" s="935" t="e">
        <f t="shared" si="3"/>
        <v>#DIV/0!</v>
      </c>
      <c r="AO52" s="935" t="e">
        <f t="shared" si="4"/>
        <v>#DIV/0!</v>
      </c>
      <c r="AP52" s="977" t="s">
        <v>2900</v>
      </c>
      <c r="AQ52" s="970" t="s">
        <v>2826</v>
      </c>
      <c r="AR52" s="975" t="s">
        <v>2876</v>
      </c>
      <c r="AS52" s="957" t="s">
        <v>2877</v>
      </c>
      <c r="AT52" s="957" t="s">
        <v>705</v>
      </c>
      <c r="AU52" s="943"/>
    </row>
    <row r="53" spans="2:47" ht="117" thickBot="1" x14ac:dyDescent="0.4">
      <c r="B53" s="984" t="s">
        <v>2902</v>
      </c>
      <c r="C53" s="985" t="s">
        <v>231</v>
      </c>
      <c r="D53" s="964" t="s">
        <v>2903</v>
      </c>
      <c r="E53" s="963" t="s">
        <v>2904</v>
      </c>
      <c r="F53" s="963" t="s">
        <v>2843</v>
      </c>
      <c r="G53" s="927">
        <v>3</v>
      </c>
      <c r="H53" s="963" t="s">
        <v>59</v>
      </c>
      <c r="I53" s="963" t="s">
        <v>2857</v>
      </c>
      <c r="J53" s="963" t="s">
        <v>43</v>
      </c>
      <c r="K53" s="963" t="s">
        <v>44</v>
      </c>
      <c r="L53" s="963" t="s">
        <v>45</v>
      </c>
      <c r="M53" s="963" t="s">
        <v>46</v>
      </c>
      <c r="N53" s="966">
        <f t="shared" si="6"/>
        <v>1</v>
      </c>
      <c r="O53" s="967"/>
      <c r="P53" s="968"/>
      <c r="Q53" s="968"/>
      <c r="R53" s="968">
        <v>0.33</v>
      </c>
      <c r="S53" s="968"/>
      <c r="T53" s="968"/>
      <c r="U53" s="968"/>
      <c r="V53" s="968">
        <v>0.33</v>
      </c>
      <c r="W53" s="968"/>
      <c r="X53" s="968"/>
      <c r="Y53" s="968"/>
      <c r="Z53" s="968">
        <v>0.34</v>
      </c>
      <c r="AA53" s="966">
        <f t="shared" si="1"/>
        <v>0</v>
      </c>
      <c r="AB53" s="953"/>
      <c r="AC53" s="953"/>
      <c r="AD53" s="953"/>
      <c r="AE53" s="953"/>
      <c r="AF53" s="953"/>
      <c r="AG53" s="953"/>
      <c r="AH53" s="953"/>
      <c r="AI53" s="953"/>
      <c r="AJ53" s="953"/>
      <c r="AK53" s="953"/>
      <c r="AL53" s="953"/>
      <c r="AM53" s="966" t="e">
        <f t="shared" si="2"/>
        <v>#DIV/0!</v>
      </c>
      <c r="AN53" s="935" t="e">
        <f t="shared" si="3"/>
        <v>#DIV/0!</v>
      </c>
      <c r="AO53" s="935" t="e">
        <f t="shared" si="4"/>
        <v>#DIV/0!</v>
      </c>
      <c r="AP53" s="963" t="s">
        <v>2845</v>
      </c>
      <c r="AQ53" s="957" t="s">
        <v>2826</v>
      </c>
      <c r="AR53" s="964" t="s">
        <v>2846</v>
      </c>
      <c r="AS53" s="957" t="s">
        <v>2905</v>
      </c>
      <c r="AT53" s="957" t="s">
        <v>705</v>
      </c>
      <c r="AU53" s="943"/>
    </row>
    <row r="54" spans="2:47" ht="70.5" thickTop="1" x14ac:dyDescent="0.35">
      <c r="B54" s="986" t="s">
        <v>2906</v>
      </c>
      <c r="C54" s="987" t="s">
        <v>2907</v>
      </c>
      <c r="D54" s="969" t="s">
        <v>2908</v>
      </c>
      <c r="E54" s="988" t="s">
        <v>2909</v>
      </c>
      <c r="F54" s="989" t="s">
        <v>2910</v>
      </c>
      <c r="G54" s="927">
        <v>2</v>
      </c>
      <c r="H54" s="989" t="s">
        <v>59</v>
      </c>
      <c r="I54" s="990" t="s">
        <v>2911</v>
      </c>
      <c r="J54" s="991" t="s">
        <v>89</v>
      </c>
      <c r="K54" s="991" t="s">
        <v>44</v>
      </c>
      <c r="L54" s="991" t="s">
        <v>214</v>
      </c>
      <c r="M54" s="991" t="s">
        <v>46</v>
      </c>
      <c r="N54" s="958">
        <f t="shared" si="6"/>
        <v>4</v>
      </c>
      <c r="O54" s="979"/>
      <c r="P54" s="979"/>
      <c r="Q54" s="979">
        <v>1</v>
      </c>
      <c r="R54" s="979"/>
      <c r="S54" s="979"/>
      <c r="T54" s="979">
        <v>1</v>
      </c>
      <c r="U54" s="979"/>
      <c r="V54" s="979"/>
      <c r="W54" s="979">
        <v>1</v>
      </c>
      <c r="X54" s="979"/>
      <c r="Y54" s="979"/>
      <c r="Z54" s="979">
        <v>1</v>
      </c>
      <c r="AA54" s="958" t="e">
        <f t="shared" si="1"/>
        <v>#DIV/0!</v>
      </c>
      <c r="AB54" s="953"/>
      <c r="AC54" s="953"/>
      <c r="AD54" s="953"/>
      <c r="AE54" s="953"/>
      <c r="AF54" s="953"/>
      <c r="AG54" s="953"/>
      <c r="AH54" s="953"/>
      <c r="AI54" s="953"/>
      <c r="AJ54" s="953"/>
      <c r="AK54" s="953"/>
      <c r="AL54" s="953"/>
      <c r="AM54" s="958" t="e">
        <f t="shared" si="2"/>
        <v>#DIV/0!</v>
      </c>
      <c r="AN54" s="935" t="e">
        <f t="shared" si="3"/>
        <v>#DIV/0!</v>
      </c>
      <c r="AO54" s="935" t="e">
        <f t="shared" si="4"/>
        <v>#DIV/0!</v>
      </c>
      <c r="AP54" s="992" t="s">
        <v>2912</v>
      </c>
      <c r="AQ54" s="992" t="s">
        <v>2913</v>
      </c>
      <c r="AR54" s="993" t="s">
        <v>2914</v>
      </c>
      <c r="AS54" s="957" t="s">
        <v>705</v>
      </c>
      <c r="AT54" s="994" t="s">
        <v>705</v>
      </c>
      <c r="AU54" s="943"/>
    </row>
    <row r="55" spans="2:47" ht="46.5" x14ac:dyDescent="0.35">
      <c r="B55" s="986"/>
      <c r="C55" s="987"/>
      <c r="D55" s="976"/>
      <c r="E55" s="988" t="s">
        <v>2915</v>
      </c>
      <c r="F55" s="995"/>
      <c r="G55" s="927">
        <v>2</v>
      </c>
      <c r="H55" s="995"/>
      <c r="I55" s="990" t="s">
        <v>2916</v>
      </c>
      <c r="J55" s="991" t="s">
        <v>89</v>
      </c>
      <c r="K55" s="991" t="s">
        <v>44</v>
      </c>
      <c r="L55" s="991" t="s">
        <v>214</v>
      </c>
      <c r="M55" s="991" t="s">
        <v>46</v>
      </c>
      <c r="N55" s="958">
        <f t="shared" si="6"/>
        <v>2</v>
      </c>
      <c r="O55" s="979"/>
      <c r="P55" s="979"/>
      <c r="Q55" s="979"/>
      <c r="R55" s="979"/>
      <c r="S55" s="979">
        <v>1</v>
      </c>
      <c r="T55" s="979"/>
      <c r="U55" s="979"/>
      <c r="V55" s="979"/>
      <c r="W55" s="979"/>
      <c r="X55" s="979"/>
      <c r="Y55" s="979">
        <v>1</v>
      </c>
      <c r="Z55" s="979"/>
      <c r="AA55" s="958" t="e">
        <f t="shared" si="1"/>
        <v>#DIV/0!</v>
      </c>
      <c r="AB55" s="953"/>
      <c r="AC55" s="953"/>
      <c r="AD55" s="953"/>
      <c r="AE55" s="953"/>
      <c r="AF55" s="953"/>
      <c r="AG55" s="953"/>
      <c r="AH55" s="953"/>
      <c r="AI55" s="953"/>
      <c r="AJ55" s="953"/>
      <c r="AK55" s="953"/>
      <c r="AL55" s="953"/>
      <c r="AM55" s="958" t="e">
        <f t="shared" si="2"/>
        <v>#DIV/0!</v>
      </c>
      <c r="AN55" s="935" t="e">
        <f t="shared" si="3"/>
        <v>#DIV/0!</v>
      </c>
      <c r="AO55" s="935" t="e">
        <f t="shared" si="4"/>
        <v>#DIV/0!</v>
      </c>
      <c r="AP55" s="992" t="s">
        <v>2916</v>
      </c>
      <c r="AQ55" s="992" t="s">
        <v>2913</v>
      </c>
      <c r="AR55" s="993"/>
      <c r="AS55" s="957" t="s">
        <v>2917</v>
      </c>
      <c r="AT55" s="995"/>
      <c r="AU55" s="943"/>
    </row>
    <row r="56" spans="2:47" ht="33.75" customHeight="1" x14ac:dyDescent="0.35">
      <c r="B56" s="986"/>
      <c r="C56" s="987"/>
      <c r="D56" s="976"/>
      <c r="E56" s="988" t="s">
        <v>2918</v>
      </c>
      <c r="F56" s="995"/>
      <c r="G56" s="927">
        <v>2</v>
      </c>
      <c r="H56" s="995"/>
      <c r="I56" s="990" t="s">
        <v>2919</v>
      </c>
      <c r="J56" s="991" t="s">
        <v>89</v>
      </c>
      <c r="K56" s="991" t="s">
        <v>44</v>
      </c>
      <c r="L56" s="991" t="s">
        <v>214</v>
      </c>
      <c r="M56" s="991" t="s">
        <v>46</v>
      </c>
      <c r="N56" s="958">
        <f t="shared" si="6"/>
        <v>1</v>
      </c>
      <c r="O56" s="979"/>
      <c r="P56" s="979">
        <v>1</v>
      </c>
      <c r="Q56" s="978"/>
      <c r="R56" s="979"/>
      <c r="S56" s="979"/>
      <c r="T56" s="979"/>
      <c r="U56" s="979"/>
      <c r="V56" s="979"/>
      <c r="W56" s="979"/>
      <c r="X56" s="979"/>
      <c r="Y56" s="979"/>
      <c r="Z56" s="979"/>
      <c r="AA56" s="958" t="e">
        <f t="shared" si="1"/>
        <v>#DIV/0!</v>
      </c>
      <c r="AB56" s="953"/>
      <c r="AC56" s="953"/>
      <c r="AD56" s="953"/>
      <c r="AE56" s="953"/>
      <c r="AF56" s="953"/>
      <c r="AG56" s="953"/>
      <c r="AH56" s="953"/>
      <c r="AI56" s="953"/>
      <c r="AJ56" s="953"/>
      <c r="AK56" s="953"/>
      <c r="AL56" s="953"/>
      <c r="AM56" s="958" t="e">
        <f t="shared" si="2"/>
        <v>#DIV/0!</v>
      </c>
      <c r="AN56" s="935" t="e">
        <f t="shared" si="3"/>
        <v>#DIV/0!</v>
      </c>
      <c r="AO56" s="935" t="e">
        <f t="shared" si="4"/>
        <v>#DIV/0!</v>
      </c>
      <c r="AP56" s="992" t="s">
        <v>2919</v>
      </c>
      <c r="AQ56" s="992" t="s">
        <v>2913</v>
      </c>
      <c r="AR56" s="993"/>
      <c r="AS56" s="957" t="s">
        <v>705</v>
      </c>
      <c r="AT56" s="995"/>
      <c r="AU56" s="943"/>
    </row>
    <row r="57" spans="2:47" ht="69.75" x14ac:dyDescent="0.35">
      <c r="B57" s="986"/>
      <c r="C57" s="987"/>
      <c r="D57" s="976"/>
      <c r="E57" s="988" t="s">
        <v>2920</v>
      </c>
      <c r="F57" s="995"/>
      <c r="G57" s="927">
        <v>2</v>
      </c>
      <c r="H57" s="995"/>
      <c r="I57" s="990" t="s">
        <v>2921</v>
      </c>
      <c r="J57" s="991" t="s">
        <v>43</v>
      </c>
      <c r="K57" s="991" t="s">
        <v>44</v>
      </c>
      <c r="L57" s="963" t="s">
        <v>45</v>
      </c>
      <c r="M57" s="991" t="s">
        <v>46</v>
      </c>
      <c r="N57" s="966">
        <f t="shared" si="6"/>
        <v>1</v>
      </c>
      <c r="O57" s="979"/>
      <c r="P57" s="979"/>
      <c r="Q57" s="978">
        <v>0.25</v>
      </c>
      <c r="R57" s="979"/>
      <c r="S57" s="979"/>
      <c r="T57" s="978">
        <v>0.25</v>
      </c>
      <c r="U57" s="979"/>
      <c r="V57" s="979"/>
      <c r="W57" s="978">
        <v>0.25</v>
      </c>
      <c r="X57" s="979"/>
      <c r="Y57" s="979"/>
      <c r="Z57" s="978">
        <v>0.25</v>
      </c>
      <c r="AA57" s="966">
        <f t="shared" si="1"/>
        <v>0</v>
      </c>
      <c r="AB57" s="953"/>
      <c r="AC57" s="953"/>
      <c r="AD57" s="953"/>
      <c r="AE57" s="953"/>
      <c r="AF57" s="953"/>
      <c r="AG57" s="953"/>
      <c r="AH57" s="953"/>
      <c r="AI57" s="953"/>
      <c r="AJ57" s="953"/>
      <c r="AK57" s="953"/>
      <c r="AL57" s="953"/>
      <c r="AM57" s="966" t="e">
        <f t="shared" si="2"/>
        <v>#DIV/0!</v>
      </c>
      <c r="AN57" s="935" t="e">
        <f t="shared" si="3"/>
        <v>#DIV/0!</v>
      </c>
      <c r="AO57" s="935" t="e">
        <f t="shared" si="4"/>
        <v>#DIV/0!</v>
      </c>
      <c r="AP57" s="992" t="s">
        <v>2921</v>
      </c>
      <c r="AQ57" s="992" t="s">
        <v>2913</v>
      </c>
      <c r="AR57" s="993"/>
      <c r="AS57" s="957" t="s">
        <v>705</v>
      </c>
      <c r="AT57" s="995"/>
      <c r="AU57" s="943"/>
    </row>
    <row r="58" spans="2:47" ht="69.75" x14ac:dyDescent="0.35">
      <c r="B58" s="986"/>
      <c r="C58" s="987"/>
      <c r="D58" s="980"/>
      <c r="E58" s="988" t="s">
        <v>2922</v>
      </c>
      <c r="F58" s="996"/>
      <c r="G58" s="927">
        <v>2</v>
      </c>
      <c r="H58" s="995"/>
      <c r="I58" s="990" t="s">
        <v>2923</v>
      </c>
      <c r="J58" s="991" t="s">
        <v>89</v>
      </c>
      <c r="K58" s="991" t="s">
        <v>44</v>
      </c>
      <c r="L58" s="991" t="s">
        <v>214</v>
      </c>
      <c r="M58" s="991" t="s">
        <v>46</v>
      </c>
      <c r="N58" s="958">
        <f t="shared" si="6"/>
        <v>1</v>
      </c>
      <c r="O58" s="979"/>
      <c r="P58" s="979"/>
      <c r="Q58" s="979"/>
      <c r="R58" s="979"/>
      <c r="S58" s="979"/>
      <c r="T58" s="979"/>
      <c r="U58" s="979"/>
      <c r="V58" s="979">
        <v>1</v>
      </c>
      <c r="W58" s="979"/>
      <c r="X58" s="979"/>
      <c r="Y58" s="979"/>
      <c r="Z58" s="979"/>
      <c r="AA58" s="958" t="e">
        <f t="shared" si="1"/>
        <v>#DIV/0!</v>
      </c>
      <c r="AB58" s="953"/>
      <c r="AC58" s="953"/>
      <c r="AD58" s="953"/>
      <c r="AE58" s="953"/>
      <c r="AF58" s="953"/>
      <c r="AG58" s="953"/>
      <c r="AH58" s="953"/>
      <c r="AI58" s="953"/>
      <c r="AJ58" s="953"/>
      <c r="AK58" s="953"/>
      <c r="AL58" s="953"/>
      <c r="AM58" s="958" t="e">
        <f t="shared" si="2"/>
        <v>#DIV/0!</v>
      </c>
      <c r="AN58" s="935" t="e">
        <f t="shared" si="3"/>
        <v>#DIV/0!</v>
      </c>
      <c r="AO58" s="935" t="e">
        <f t="shared" si="4"/>
        <v>#DIV/0!</v>
      </c>
      <c r="AP58" s="990" t="s">
        <v>2924</v>
      </c>
      <c r="AQ58" s="990" t="s">
        <v>2913</v>
      </c>
      <c r="AR58" s="993"/>
      <c r="AS58" s="957" t="s">
        <v>705</v>
      </c>
      <c r="AT58" s="995"/>
      <c r="AU58" s="943"/>
    </row>
    <row r="59" spans="2:47" ht="45" customHeight="1" x14ac:dyDescent="0.35">
      <c r="B59" s="997" t="s">
        <v>2925</v>
      </c>
      <c r="C59" s="998" t="s">
        <v>2926</v>
      </c>
      <c r="D59" s="969" t="s">
        <v>2927</v>
      </c>
      <c r="E59" s="988" t="s">
        <v>2928</v>
      </c>
      <c r="F59" s="993" t="s">
        <v>2929</v>
      </c>
      <c r="G59" s="927">
        <v>2</v>
      </c>
      <c r="H59" s="993" t="s">
        <v>250</v>
      </c>
      <c r="I59" s="990" t="s">
        <v>2930</v>
      </c>
      <c r="J59" s="999" t="s">
        <v>89</v>
      </c>
      <c r="K59" s="999" t="s">
        <v>44</v>
      </c>
      <c r="L59" s="999" t="s">
        <v>214</v>
      </c>
      <c r="M59" s="999" t="s">
        <v>46</v>
      </c>
      <c r="N59" s="966">
        <f t="shared" si="6"/>
        <v>1</v>
      </c>
      <c r="O59" s="979"/>
      <c r="P59" s="979"/>
      <c r="Q59" s="978">
        <v>0.25</v>
      </c>
      <c r="R59" s="979"/>
      <c r="S59" s="979"/>
      <c r="T59" s="978">
        <v>0.25</v>
      </c>
      <c r="U59" s="979"/>
      <c r="V59" s="979"/>
      <c r="W59" s="978">
        <v>0.25</v>
      </c>
      <c r="X59" s="979"/>
      <c r="Y59" s="979"/>
      <c r="Z59" s="978">
        <v>0.25</v>
      </c>
      <c r="AA59" s="966" t="e">
        <f t="shared" si="1"/>
        <v>#DIV/0!</v>
      </c>
      <c r="AB59" s="953"/>
      <c r="AC59" s="953"/>
      <c r="AD59" s="953"/>
      <c r="AE59" s="953"/>
      <c r="AF59" s="953"/>
      <c r="AG59" s="953"/>
      <c r="AH59" s="953"/>
      <c r="AI59" s="953"/>
      <c r="AJ59" s="953"/>
      <c r="AK59" s="953"/>
      <c r="AL59" s="953"/>
      <c r="AM59" s="966" t="e">
        <f t="shared" si="2"/>
        <v>#DIV/0!</v>
      </c>
      <c r="AN59" s="935" t="e">
        <f t="shared" si="3"/>
        <v>#DIV/0!</v>
      </c>
      <c r="AO59" s="935" t="e">
        <f t="shared" si="4"/>
        <v>#DIV/0!</v>
      </c>
      <c r="AP59" s="990" t="s">
        <v>2931</v>
      </c>
      <c r="AQ59" s="990" t="s">
        <v>2913</v>
      </c>
      <c r="AR59" s="989" t="s">
        <v>2914</v>
      </c>
      <c r="AS59" s="957" t="s">
        <v>2932</v>
      </c>
      <c r="AT59" s="991" t="s">
        <v>705</v>
      </c>
      <c r="AU59" s="943"/>
    </row>
    <row r="60" spans="2:47" ht="46.5" x14ac:dyDescent="0.35">
      <c r="B60" s="1000"/>
      <c r="C60" s="1001"/>
      <c r="D60" s="980"/>
      <c r="E60" s="988" t="s">
        <v>2933</v>
      </c>
      <c r="F60" s="993"/>
      <c r="G60" s="927">
        <v>2</v>
      </c>
      <c r="H60" s="993"/>
      <c r="I60" s="990" t="s">
        <v>234</v>
      </c>
      <c r="J60" s="999" t="s">
        <v>89</v>
      </c>
      <c r="K60" s="999" t="s">
        <v>44</v>
      </c>
      <c r="L60" s="999" t="s">
        <v>214</v>
      </c>
      <c r="M60" s="999" t="s">
        <v>46</v>
      </c>
      <c r="N60" s="958">
        <f t="shared" si="6"/>
        <v>1</v>
      </c>
      <c r="O60" s="979"/>
      <c r="P60" s="979">
        <v>1</v>
      </c>
      <c r="Q60" s="979"/>
      <c r="R60" s="979"/>
      <c r="S60" s="979"/>
      <c r="T60" s="979"/>
      <c r="U60" s="979"/>
      <c r="V60" s="979"/>
      <c r="W60" s="979"/>
      <c r="X60" s="979"/>
      <c r="Y60" s="979"/>
      <c r="Z60" s="979"/>
      <c r="AA60" s="958" t="e">
        <f t="shared" si="1"/>
        <v>#DIV/0!</v>
      </c>
      <c r="AB60" s="953"/>
      <c r="AC60" s="953"/>
      <c r="AD60" s="953"/>
      <c r="AE60" s="953"/>
      <c r="AF60" s="953"/>
      <c r="AG60" s="953"/>
      <c r="AH60" s="953"/>
      <c r="AI60" s="953"/>
      <c r="AJ60" s="953"/>
      <c r="AK60" s="953"/>
      <c r="AL60" s="953"/>
      <c r="AM60" s="958" t="e">
        <f t="shared" si="2"/>
        <v>#DIV/0!</v>
      </c>
      <c r="AN60" s="935" t="e">
        <f t="shared" si="3"/>
        <v>#DIV/0!</v>
      </c>
      <c r="AO60" s="935" t="e">
        <f t="shared" si="4"/>
        <v>#DIV/0!</v>
      </c>
      <c r="AP60" s="990" t="s">
        <v>234</v>
      </c>
      <c r="AQ60" s="990" t="s">
        <v>2913</v>
      </c>
      <c r="AR60" s="995"/>
      <c r="AS60" s="957" t="s">
        <v>705</v>
      </c>
      <c r="AT60" s="991" t="s">
        <v>705</v>
      </c>
      <c r="AU60" s="943"/>
    </row>
    <row r="61" spans="2:47" ht="69.75" x14ac:dyDescent="0.35">
      <c r="B61" s="1000"/>
      <c r="C61" s="1001"/>
      <c r="D61" s="975" t="s">
        <v>2934</v>
      </c>
      <c r="E61" s="988" t="s">
        <v>2935</v>
      </c>
      <c r="F61" s="993" t="s">
        <v>2936</v>
      </c>
      <c r="G61" s="927">
        <v>2</v>
      </c>
      <c r="H61" s="993"/>
      <c r="I61" s="990" t="s">
        <v>2937</v>
      </c>
      <c r="J61" s="999" t="s">
        <v>89</v>
      </c>
      <c r="K61" s="999" t="s">
        <v>44</v>
      </c>
      <c r="L61" s="999" t="s">
        <v>214</v>
      </c>
      <c r="M61" s="999" t="s">
        <v>46</v>
      </c>
      <c r="N61" s="958">
        <f t="shared" si="6"/>
        <v>12</v>
      </c>
      <c r="O61" s="979">
        <v>1</v>
      </c>
      <c r="P61" s="979">
        <v>1</v>
      </c>
      <c r="Q61" s="979">
        <v>1</v>
      </c>
      <c r="R61" s="979">
        <v>1</v>
      </c>
      <c r="S61" s="979">
        <v>1</v>
      </c>
      <c r="T61" s="979">
        <v>1</v>
      </c>
      <c r="U61" s="979">
        <v>1</v>
      </c>
      <c r="V61" s="979">
        <v>1</v>
      </c>
      <c r="W61" s="979">
        <v>1</v>
      </c>
      <c r="X61" s="979">
        <v>1</v>
      </c>
      <c r="Y61" s="979">
        <v>1</v>
      </c>
      <c r="Z61" s="979">
        <v>1</v>
      </c>
      <c r="AA61" s="958">
        <f t="shared" si="1"/>
        <v>1</v>
      </c>
      <c r="AB61" s="953">
        <v>1</v>
      </c>
      <c r="AC61" s="953"/>
      <c r="AD61" s="953"/>
      <c r="AE61" s="953"/>
      <c r="AF61" s="953"/>
      <c r="AG61" s="953"/>
      <c r="AH61" s="953"/>
      <c r="AI61" s="953"/>
      <c r="AJ61" s="953"/>
      <c r="AK61" s="953"/>
      <c r="AL61" s="953"/>
      <c r="AM61" s="958">
        <f t="shared" si="2"/>
        <v>1</v>
      </c>
      <c r="AN61" s="935">
        <f t="shared" si="3"/>
        <v>1</v>
      </c>
      <c r="AO61" s="935">
        <f t="shared" si="4"/>
        <v>0.22222222222222221</v>
      </c>
      <c r="AP61" s="990" t="s">
        <v>2938</v>
      </c>
      <c r="AQ61" s="990" t="s">
        <v>2913</v>
      </c>
      <c r="AR61" s="995"/>
      <c r="AS61" s="957" t="s">
        <v>2939</v>
      </c>
      <c r="AT61" s="991" t="s">
        <v>705</v>
      </c>
      <c r="AU61" s="943"/>
    </row>
    <row r="62" spans="2:47" ht="93" x14ac:dyDescent="0.35">
      <c r="B62" s="1000"/>
      <c r="C62" s="1001"/>
      <c r="D62" s="969" t="s">
        <v>2940</v>
      </c>
      <c r="E62" s="988" t="s">
        <v>2941</v>
      </c>
      <c r="F62" s="993"/>
      <c r="G62" s="927">
        <v>2</v>
      </c>
      <c r="H62" s="993"/>
      <c r="I62" s="990" t="s">
        <v>2942</v>
      </c>
      <c r="J62" s="999" t="s">
        <v>89</v>
      </c>
      <c r="K62" s="999" t="s">
        <v>44</v>
      </c>
      <c r="L62" s="999" t="s">
        <v>214</v>
      </c>
      <c r="M62" s="999" t="s">
        <v>46</v>
      </c>
      <c r="N62" s="958">
        <f t="shared" si="6"/>
        <v>3</v>
      </c>
      <c r="O62" s="979"/>
      <c r="P62" s="979">
        <v>1</v>
      </c>
      <c r="Q62" s="979"/>
      <c r="R62" s="979"/>
      <c r="S62" s="979">
        <v>1</v>
      </c>
      <c r="T62" s="979"/>
      <c r="U62" s="979"/>
      <c r="V62" s="979"/>
      <c r="W62" s="979"/>
      <c r="X62" s="979"/>
      <c r="Y62" s="979">
        <v>1</v>
      </c>
      <c r="Z62" s="979"/>
      <c r="AA62" s="958" t="e">
        <f t="shared" si="1"/>
        <v>#DIV/0!</v>
      </c>
      <c r="AB62" s="953"/>
      <c r="AC62" s="953"/>
      <c r="AD62" s="953"/>
      <c r="AE62" s="953"/>
      <c r="AF62" s="953"/>
      <c r="AG62" s="953"/>
      <c r="AH62" s="953"/>
      <c r="AI62" s="953"/>
      <c r="AJ62" s="953"/>
      <c r="AK62" s="953"/>
      <c r="AL62" s="953"/>
      <c r="AM62" s="958" t="e">
        <f t="shared" si="2"/>
        <v>#DIV/0!</v>
      </c>
      <c r="AN62" s="935" t="e">
        <f t="shared" si="3"/>
        <v>#DIV/0!</v>
      </c>
      <c r="AO62" s="935" t="e">
        <f t="shared" si="4"/>
        <v>#DIV/0!</v>
      </c>
      <c r="AP62" s="990" t="s">
        <v>2943</v>
      </c>
      <c r="AQ62" s="990" t="s">
        <v>2913</v>
      </c>
      <c r="AR62" s="995"/>
      <c r="AS62" s="957" t="s">
        <v>2944</v>
      </c>
      <c r="AT62" s="991" t="s">
        <v>705</v>
      </c>
      <c r="AU62" s="943"/>
    </row>
    <row r="63" spans="2:47" ht="46.5" x14ac:dyDescent="0.35">
      <c r="B63" s="1000"/>
      <c r="C63" s="1001"/>
      <c r="D63" s="980"/>
      <c r="E63" s="988" t="s">
        <v>2945</v>
      </c>
      <c r="F63" s="993"/>
      <c r="G63" s="927">
        <v>2</v>
      </c>
      <c r="H63" s="993"/>
      <c r="I63" s="990" t="s">
        <v>2333</v>
      </c>
      <c r="J63" s="999" t="s">
        <v>89</v>
      </c>
      <c r="K63" s="999" t="s">
        <v>44</v>
      </c>
      <c r="L63" s="999" t="s">
        <v>214</v>
      </c>
      <c r="M63" s="999" t="s">
        <v>46</v>
      </c>
      <c r="N63" s="958">
        <f t="shared" si="6"/>
        <v>3</v>
      </c>
      <c r="O63" s="981"/>
      <c r="P63" s="981"/>
      <c r="Q63" s="981"/>
      <c r="R63" s="981">
        <v>1</v>
      </c>
      <c r="S63" s="981"/>
      <c r="T63" s="981"/>
      <c r="U63" s="978"/>
      <c r="V63" s="979">
        <v>1</v>
      </c>
      <c r="W63" s="979"/>
      <c r="X63" s="979"/>
      <c r="Y63" s="979"/>
      <c r="Z63" s="979">
        <v>1</v>
      </c>
      <c r="AA63" s="958" t="e">
        <f t="shared" si="1"/>
        <v>#DIV/0!</v>
      </c>
      <c r="AB63" s="953"/>
      <c r="AC63" s="953"/>
      <c r="AD63" s="953"/>
      <c r="AE63" s="953"/>
      <c r="AF63" s="953"/>
      <c r="AG63" s="953"/>
      <c r="AH63" s="953"/>
      <c r="AI63" s="953"/>
      <c r="AJ63" s="953"/>
      <c r="AK63" s="953"/>
      <c r="AL63" s="953"/>
      <c r="AM63" s="958" t="e">
        <f t="shared" si="2"/>
        <v>#DIV/0!</v>
      </c>
      <c r="AN63" s="935" t="e">
        <f t="shared" si="3"/>
        <v>#DIV/0!</v>
      </c>
      <c r="AO63" s="935" t="e">
        <f t="shared" si="4"/>
        <v>#DIV/0!</v>
      </c>
      <c r="AP63" s="990" t="s">
        <v>2946</v>
      </c>
      <c r="AQ63" s="990" t="s">
        <v>2913</v>
      </c>
      <c r="AR63" s="995"/>
      <c r="AS63" s="957" t="s">
        <v>2947</v>
      </c>
      <c r="AT63" s="991" t="s">
        <v>705</v>
      </c>
      <c r="AU63" s="943"/>
    </row>
    <row r="64" spans="2:47" ht="69.75" x14ac:dyDescent="0.35">
      <c r="B64" s="1000"/>
      <c r="C64" s="1001"/>
      <c r="D64" s="1002" t="s">
        <v>2948</v>
      </c>
      <c r="E64" s="988" t="s">
        <v>2949</v>
      </c>
      <c r="F64" s="993"/>
      <c r="G64" s="927">
        <v>2</v>
      </c>
      <c r="H64" s="993"/>
      <c r="I64" s="990" t="s">
        <v>2950</v>
      </c>
      <c r="J64" s="999" t="s">
        <v>89</v>
      </c>
      <c r="K64" s="999" t="s">
        <v>44</v>
      </c>
      <c r="L64" s="999" t="s">
        <v>214</v>
      </c>
      <c r="M64" s="999" t="s">
        <v>46</v>
      </c>
      <c r="N64" s="958">
        <f t="shared" si="6"/>
        <v>1</v>
      </c>
      <c r="O64" s="979"/>
      <c r="P64" s="979"/>
      <c r="Q64" s="979"/>
      <c r="R64" s="979"/>
      <c r="S64" s="978"/>
      <c r="T64" s="978"/>
      <c r="U64" s="978"/>
      <c r="V64" s="978"/>
      <c r="W64" s="979"/>
      <c r="X64" s="979">
        <v>1</v>
      </c>
      <c r="Y64" s="979"/>
      <c r="Z64" s="979"/>
      <c r="AA64" s="958" t="e">
        <f t="shared" si="1"/>
        <v>#DIV/0!</v>
      </c>
      <c r="AB64" s="953"/>
      <c r="AC64" s="953"/>
      <c r="AD64" s="953"/>
      <c r="AE64" s="953"/>
      <c r="AF64" s="953"/>
      <c r="AG64" s="953"/>
      <c r="AH64" s="953"/>
      <c r="AI64" s="953"/>
      <c r="AJ64" s="953"/>
      <c r="AK64" s="953"/>
      <c r="AL64" s="953"/>
      <c r="AM64" s="958" t="e">
        <f t="shared" si="2"/>
        <v>#DIV/0!</v>
      </c>
      <c r="AN64" s="935" t="e">
        <f t="shared" si="3"/>
        <v>#DIV/0!</v>
      </c>
      <c r="AO64" s="935" t="e">
        <f t="shared" si="4"/>
        <v>#DIV/0!</v>
      </c>
      <c r="AP64" s="990" t="s">
        <v>2951</v>
      </c>
      <c r="AQ64" s="990" t="s">
        <v>2913</v>
      </c>
      <c r="AR64" s="996"/>
      <c r="AS64" s="957" t="s">
        <v>2917</v>
      </c>
      <c r="AT64" s="991" t="s">
        <v>705</v>
      </c>
      <c r="AU64" s="943"/>
    </row>
    <row r="65" spans="2:47" ht="69.75" x14ac:dyDescent="0.35">
      <c r="B65" s="997" t="s">
        <v>2902</v>
      </c>
      <c r="C65" s="998" t="s">
        <v>2952</v>
      </c>
      <c r="D65" s="969" t="s">
        <v>2953</v>
      </c>
      <c r="E65" s="988" t="s">
        <v>2954</v>
      </c>
      <c r="F65" s="989" t="s">
        <v>2955</v>
      </c>
      <c r="G65" s="927">
        <v>3</v>
      </c>
      <c r="H65" s="989" t="s">
        <v>59</v>
      </c>
      <c r="I65" s="990" t="s">
        <v>2956</v>
      </c>
      <c r="J65" s="999" t="s">
        <v>89</v>
      </c>
      <c r="K65" s="999" t="s">
        <v>44</v>
      </c>
      <c r="L65" s="999" t="s">
        <v>214</v>
      </c>
      <c r="M65" s="991" t="s">
        <v>46</v>
      </c>
      <c r="N65" s="958">
        <f t="shared" si="6"/>
        <v>1</v>
      </c>
      <c r="O65" s="979"/>
      <c r="P65" s="979">
        <v>1</v>
      </c>
      <c r="Q65" s="979"/>
      <c r="R65" s="979"/>
      <c r="S65" s="979"/>
      <c r="T65" s="979"/>
      <c r="U65" s="979"/>
      <c r="V65" s="979"/>
      <c r="W65" s="979"/>
      <c r="X65" s="978"/>
      <c r="Y65" s="978"/>
      <c r="Z65" s="979"/>
      <c r="AA65" s="958" t="e">
        <f t="shared" si="1"/>
        <v>#DIV/0!</v>
      </c>
      <c r="AB65" s="953"/>
      <c r="AC65" s="953"/>
      <c r="AD65" s="953"/>
      <c r="AE65" s="953"/>
      <c r="AF65" s="953"/>
      <c r="AG65" s="953"/>
      <c r="AH65" s="953"/>
      <c r="AI65" s="953"/>
      <c r="AJ65" s="953"/>
      <c r="AK65" s="953"/>
      <c r="AL65" s="953"/>
      <c r="AM65" s="958" t="e">
        <f t="shared" si="2"/>
        <v>#DIV/0!</v>
      </c>
      <c r="AN65" s="935" t="e">
        <f t="shared" si="3"/>
        <v>#DIV/0!</v>
      </c>
      <c r="AO65" s="935" t="e">
        <f t="shared" si="4"/>
        <v>#DIV/0!</v>
      </c>
      <c r="AP65" s="990" t="s">
        <v>2957</v>
      </c>
      <c r="AQ65" s="990" t="s">
        <v>2913</v>
      </c>
      <c r="AR65" s="989" t="s">
        <v>2958</v>
      </c>
      <c r="AS65" s="991" t="s">
        <v>112</v>
      </c>
      <c r="AT65" s="989" t="s">
        <v>705</v>
      </c>
      <c r="AU65" s="943"/>
    </row>
    <row r="66" spans="2:47" ht="93" x14ac:dyDescent="0.35">
      <c r="B66" s="1000"/>
      <c r="C66" s="1001"/>
      <c r="D66" s="976"/>
      <c r="E66" s="988" t="s">
        <v>2959</v>
      </c>
      <c r="F66" s="995"/>
      <c r="G66" s="927">
        <v>3</v>
      </c>
      <c r="H66" s="995"/>
      <c r="I66" s="990" t="s">
        <v>2960</v>
      </c>
      <c r="J66" s="999" t="s">
        <v>89</v>
      </c>
      <c r="K66" s="999" t="s">
        <v>44</v>
      </c>
      <c r="L66" s="999" t="s">
        <v>214</v>
      </c>
      <c r="M66" s="1003" t="s">
        <v>46</v>
      </c>
      <c r="N66" s="958">
        <f t="shared" si="6"/>
        <v>1</v>
      </c>
      <c r="O66" s="979"/>
      <c r="P66" s="979">
        <v>1</v>
      </c>
      <c r="Q66" s="979"/>
      <c r="R66" s="979"/>
      <c r="S66" s="979"/>
      <c r="T66" s="979"/>
      <c r="U66" s="979"/>
      <c r="V66" s="979"/>
      <c r="W66" s="979"/>
      <c r="X66" s="978"/>
      <c r="Y66" s="978"/>
      <c r="Z66" s="979"/>
      <c r="AA66" s="958" t="e">
        <f t="shared" si="1"/>
        <v>#DIV/0!</v>
      </c>
      <c r="AB66" s="953"/>
      <c r="AC66" s="953"/>
      <c r="AD66" s="953"/>
      <c r="AE66" s="953"/>
      <c r="AF66" s="953"/>
      <c r="AG66" s="953"/>
      <c r="AH66" s="953"/>
      <c r="AI66" s="953"/>
      <c r="AJ66" s="953"/>
      <c r="AK66" s="953"/>
      <c r="AL66" s="953"/>
      <c r="AM66" s="958" t="e">
        <f t="shared" si="2"/>
        <v>#DIV/0!</v>
      </c>
      <c r="AN66" s="935" t="e">
        <f t="shared" si="3"/>
        <v>#DIV/0!</v>
      </c>
      <c r="AO66" s="935" t="e">
        <f t="shared" si="4"/>
        <v>#DIV/0!</v>
      </c>
      <c r="AP66" s="990" t="s">
        <v>2961</v>
      </c>
      <c r="AQ66" s="990" t="s">
        <v>2913</v>
      </c>
      <c r="AR66" s="995"/>
      <c r="AS66" s="991" t="s">
        <v>705</v>
      </c>
      <c r="AT66" s="995"/>
      <c r="AU66" s="943"/>
    </row>
    <row r="67" spans="2:47" ht="69.75" x14ac:dyDescent="0.35">
      <c r="B67" s="1004"/>
      <c r="C67" s="1005"/>
      <c r="D67" s="980"/>
      <c r="E67" s="988" t="s">
        <v>2962</v>
      </c>
      <c r="F67" s="996"/>
      <c r="G67" s="927">
        <v>3</v>
      </c>
      <c r="H67" s="996"/>
      <c r="I67" s="990" t="s">
        <v>2963</v>
      </c>
      <c r="J67" s="999" t="s">
        <v>89</v>
      </c>
      <c r="K67" s="999" t="s">
        <v>44</v>
      </c>
      <c r="L67" s="999" t="s">
        <v>214</v>
      </c>
      <c r="M67" s="991" t="s">
        <v>46</v>
      </c>
      <c r="N67" s="958">
        <f t="shared" si="6"/>
        <v>1</v>
      </c>
      <c r="O67" s="979"/>
      <c r="P67" s="979"/>
      <c r="Q67" s="979"/>
      <c r="R67" s="979">
        <v>1</v>
      </c>
      <c r="S67" s="979"/>
      <c r="T67" s="979"/>
      <c r="U67" s="979"/>
      <c r="V67" s="979"/>
      <c r="W67" s="979"/>
      <c r="X67" s="979"/>
      <c r="Y67" s="979"/>
      <c r="Z67" s="979"/>
      <c r="AA67" s="958" t="e">
        <f t="shared" si="1"/>
        <v>#DIV/0!</v>
      </c>
      <c r="AB67" s="953"/>
      <c r="AC67" s="953"/>
      <c r="AD67" s="953"/>
      <c r="AE67" s="953"/>
      <c r="AF67" s="953"/>
      <c r="AG67" s="953"/>
      <c r="AH67" s="953"/>
      <c r="AI67" s="953"/>
      <c r="AJ67" s="953"/>
      <c r="AK67" s="953"/>
      <c r="AL67" s="953"/>
      <c r="AM67" s="958" t="e">
        <f t="shared" si="2"/>
        <v>#DIV/0!</v>
      </c>
      <c r="AN67" s="935" t="e">
        <f t="shared" si="3"/>
        <v>#DIV/0!</v>
      </c>
      <c r="AO67" s="935" t="e">
        <f t="shared" si="4"/>
        <v>#DIV/0!</v>
      </c>
      <c r="AP67" s="990" t="s">
        <v>2964</v>
      </c>
      <c r="AQ67" s="990" t="s">
        <v>2913</v>
      </c>
      <c r="AR67" s="996"/>
      <c r="AS67" s="991" t="s">
        <v>705</v>
      </c>
      <c r="AT67" s="996"/>
      <c r="AU67" s="943"/>
    </row>
    <row r="68" spans="2:47" ht="69.75" x14ac:dyDescent="0.35">
      <c r="B68" s="997" t="s">
        <v>2902</v>
      </c>
      <c r="C68" s="998" t="s">
        <v>2965</v>
      </c>
      <c r="D68" s="969" t="s">
        <v>2966</v>
      </c>
      <c r="E68" s="1006" t="s">
        <v>2967</v>
      </c>
      <c r="F68" s="989" t="s">
        <v>2968</v>
      </c>
      <c r="G68" s="927">
        <v>2</v>
      </c>
      <c r="H68" s="995"/>
      <c r="I68" s="990" t="s">
        <v>2969</v>
      </c>
      <c r="J68" s="999" t="s">
        <v>89</v>
      </c>
      <c r="K68" s="999" t="s">
        <v>44</v>
      </c>
      <c r="L68" s="999" t="s">
        <v>214</v>
      </c>
      <c r="M68" s="991" t="s">
        <v>46</v>
      </c>
      <c r="N68" s="966">
        <f t="shared" si="6"/>
        <v>1</v>
      </c>
      <c r="O68" s="978"/>
      <c r="P68" s="1007">
        <v>1</v>
      </c>
      <c r="Q68" s="1008"/>
      <c r="R68" s="1008"/>
      <c r="S68" s="1009"/>
      <c r="T68" s="1009"/>
      <c r="U68" s="979"/>
      <c r="V68" s="979"/>
      <c r="W68" s="979"/>
      <c r="X68" s="979"/>
      <c r="Y68" s="979"/>
      <c r="Z68" s="979"/>
      <c r="AA68" s="966" t="e">
        <f t="shared" si="1"/>
        <v>#DIV/0!</v>
      </c>
      <c r="AB68" s="953"/>
      <c r="AC68" s="953"/>
      <c r="AD68" s="953"/>
      <c r="AE68" s="953"/>
      <c r="AF68" s="953"/>
      <c r="AG68" s="953"/>
      <c r="AH68" s="953"/>
      <c r="AI68" s="953"/>
      <c r="AJ68" s="953"/>
      <c r="AK68" s="953"/>
      <c r="AL68" s="953"/>
      <c r="AM68" s="966" t="e">
        <f t="shared" si="2"/>
        <v>#DIV/0!</v>
      </c>
      <c r="AN68" s="935" t="e">
        <f t="shared" si="3"/>
        <v>#DIV/0!</v>
      </c>
      <c r="AO68" s="935" t="e">
        <f t="shared" si="4"/>
        <v>#DIV/0!</v>
      </c>
      <c r="AP68" s="990" t="s">
        <v>2969</v>
      </c>
      <c r="AQ68" s="990" t="s">
        <v>2913</v>
      </c>
      <c r="AR68" s="995" t="s">
        <v>2970</v>
      </c>
      <c r="AS68" s="989" t="s">
        <v>2971</v>
      </c>
      <c r="AT68" s="995"/>
      <c r="AU68" s="943"/>
    </row>
    <row r="69" spans="2:47" ht="69.75" x14ac:dyDescent="0.35">
      <c r="B69" s="1000"/>
      <c r="C69" s="1001"/>
      <c r="D69" s="976"/>
      <c r="E69" s="1006" t="s">
        <v>2972</v>
      </c>
      <c r="F69" s="995"/>
      <c r="G69" s="927">
        <v>2</v>
      </c>
      <c r="H69" s="995"/>
      <c r="I69" s="990" t="s">
        <v>2973</v>
      </c>
      <c r="J69" s="999" t="s">
        <v>43</v>
      </c>
      <c r="K69" s="999" t="s">
        <v>44</v>
      </c>
      <c r="L69" s="999" t="s">
        <v>45</v>
      </c>
      <c r="M69" s="991" t="s">
        <v>46</v>
      </c>
      <c r="N69" s="966">
        <f t="shared" si="6"/>
        <v>1</v>
      </c>
      <c r="O69" s="978"/>
      <c r="P69" s="1007">
        <v>0.25</v>
      </c>
      <c r="Q69" s="978">
        <v>0.25</v>
      </c>
      <c r="R69" s="1007">
        <v>0.25</v>
      </c>
      <c r="S69" s="1007">
        <v>0.25</v>
      </c>
      <c r="T69" s="1009"/>
      <c r="U69" s="979"/>
      <c r="V69" s="979"/>
      <c r="W69" s="979"/>
      <c r="X69" s="979"/>
      <c r="Y69" s="979"/>
      <c r="Z69" s="979"/>
      <c r="AA69" s="966">
        <f t="shared" si="1"/>
        <v>0</v>
      </c>
      <c r="AB69" s="953"/>
      <c r="AC69" s="953"/>
      <c r="AD69" s="953"/>
      <c r="AE69" s="953"/>
      <c r="AF69" s="953"/>
      <c r="AG69" s="953"/>
      <c r="AH69" s="953"/>
      <c r="AI69" s="953"/>
      <c r="AJ69" s="953"/>
      <c r="AK69" s="953"/>
      <c r="AL69" s="953"/>
      <c r="AM69" s="966" t="e">
        <f t="shared" si="2"/>
        <v>#DIV/0!</v>
      </c>
      <c r="AN69" s="935" t="e">
        <f t="shared" si="3"/>
        <v>#DIV/0!</v>
      </c>
      <c r="AO69" s="935" t="e">
        <f t="shared" si="4"/>
        <v>#DIV/0!</v>
      </c>
      <c r="AP69" s="990" t="s">
        <v>2974</v>
      </c>
      <c r="AQ69" s="990" t="s">
        <v>2913</v>
      </c>
      <c r="AR69" s="995"/>
      <c r="AS69" s="995"/>
      <c r="AT69" s="995"/>
      <c r="AU69" s="943"/>
    </row>
    <row r="70" spans="2:47" ht="46.5" x14ac:dyDescent="0.35">
      <c r="B70" s="1000"/>
      <c r="C70" s="1001"/>
      <c r="D70" s="980"/>
      <c r="E70" s="988" t="s">
        <v>2975</v>
      </c>
      <c r="F70" s="995"/>
      <c r="G70" s="927">
        <v>2</v>
      </c>
      <c r="H70" s="995"/>
      <c r="I70" s="990" t="s">
        <v>2976</v>
      </c>
      <c r="J70" s="999" t="s">
        <v>43</v>
      </c>
      <c r="K70" s="999" t="s">
        <v>44</v>
      </c>
      <c r="L70" s="999" t="s">
        <v>45</v>
      </c>
      <c r="M70" s="991" t="s">
        <v>46</v>
      </c>
      <c r="N70" s="966">
        <f t="shared" si="6"/>
        <v>1</v>
      </c>
      <c r="O70" s="979"/>
      <c r="P70" s="978"/>
      <c r="Q70" s="978"/>
      <c r="R70" s="978">
        <v>0.25</v>
      </c>
      <c r="S70" s="978">
        <v>0.25</v>
      </c>
      <c r="T70" s="978">
        <v>0.25</v>
      </c>
      <c r="U70" s="978">
        <v>0.25</v>
      </c>
      <c r="V70" s="978"/>
      <c r="W70" s="978"/>
      <c r="X70" s="979"/>
      <c r="Y70" s="979"/>
      <c r="Z70" s="978"/>
      <c r="AA70" s="966">
        <f t="shared" si="1"/>
        <v>0</v>
      </c>
      <c r="AB70" s="953"/>
      <c r="AC70" s="953"/>
      <c r="AD70" s="953"/>
      <c r="AE70" s="953"/>
      <c r="AF70" s="953"/>
      <c r="AG70" s="953"/>
      <c r="AH70" s="953"/>
      <c r="AI70" s="953"/>
      <c r="AJ70" s="953"/>
      <c r="AK70" s="953"/>
      <c r="AL70" s="953"/>
      <c r="AM70" s="966" t="e">
        <f t="shared" si="2"/>
        <v>#DIV/0!</v>
      </c>
      <c r="AN70" s="935" t="e">
        <f t="shared" si="3"/>
        <v>#DIV/0!</v>
      </c>
      <c r="AO70" s="935" t="e">
        <f t="shared" si="4"/>
        <v>#DIV/0!</v>
      </c>
      <c r="AP70" s="990" t="s">
        <v>2977</v>
      </c>
      <c r="AQ70" s="990" t="s">
        <v>2913</v>
      </c>
      <c r="AR70" s="995"/>
      <c r="AS70" s="996"/>
      <c r="AT70" s="995"/>
      <c r="AU70" s="943"/>
    </row>
    <row r="71" spans="2:47" ht="116.25" x14ac:dyDescent="0.35">
      <c r="B71" s="1000"/>
      <c r="C71" s="1001"/>
      <c r="D71" s="965" t="s">
        <v>2978</v>
      </c>
      <c r="E71" s="988" t="s">
        <v>2979</v>
      </c>
      <c r="F71" s="995"/>
      <c r="G71" s="927">
        <v>2</v>
      </c>
      <c r="H71" s="995"/>
      <c r="I71" s="990" t="s">
        <v>2930</v>
      </c>
      <c r="J71" s="999" t="s">
        <v>89</v>
      </c>
      <c r="K71" s="999" t="s">
        <v>44</v>
      </c>
      <c r="L71" s="999" t="s">
        <v>214</v>
      </c>
      <c r="M71" s="991" t="s">
        <v>46</v>
      </c>
      <c r="N71" s="958">
        <f t="shared" si="6"/>
        <v>4</v>
      </c>
      <c r="O71" s="979"/>
      <c r="P71" s="979"/>
      <c r="Q71" s="979">
        <v>1</v>
      </c>
      <c r="R71" s="978"/>
      <c r="S71" s="979"/>
      <c r="T71" s="979">
        <v>1</v>
      </c>
      <c r="U71" s="979"/>
      <c r="V71" s="979"/>
      <c r="W71" s="979">
        <v>1</v>
      </c>
      <c r="X71" s="979"/>
      <c r="Y71" s="979"/>
      <c r="Z71" s="979">
        <v>1</v>
      </c>
      <c r="AA71" s="958" t="e">
        <f t="shared" si="1"/>
        <v>#DIV/0!</v>
      </c>
      <c r="AB71" s="953"/>
      <c r="AC71" s="953"/>
      <c r="AD71" s="953"/>
      <c r="AE71" s="953"/>
      <c r="AF71" s="953"/>
      <c r="AG71" s="953"/>
      <c r="AH71" s="953"/>
      <c r="AI71" s="953"/>
      <c r="AJ71" s="953"/>
      <c r="AK71" s="953"/>
      <c r="AL71" s="953"/>
      <c r="AM71" s="958" t="e">
        <f t="shared" si="2"/>
        <v>#DIV/0!</v>
      </c>
      <c r="AN71" s="935" t="e">
        <f t="shared" si="3"/>
        <v>#DIV/0!</v>
      </c>
      <c r="AO71" s="935" t="e">
        <f t="shared" si="4"/>
        <v>#DIV/0!</v>
      </c>
      <c r="AP71" s="990" t="s">
        <v>2931</v>
      </c>
      <c r="AQ71" s="990" t="s">
        <v>2913</v>
      </c>
      <c r="AR71" s="995"/>
      <c r="AS71" s="1010" t="s">
        <v>2980</v>
      </c>
      <c r="AT71" s="995"/>
      <c r="AU71" s="943"/>
    </row>
    <row r="72" spans="2:47" ht="139.5" x14ac:dyDescent="0.35">
      <c r="B72" s="1000"/>
      <c r="C72" s="1001"/>
      <c r="D72" s="969" t="s">
        <v>2981</v>
      </c>
      <c r="E72" s="977" t="s">
        <v>2982</v>
      </c>
      <c r="F72" s="995"/>
      <c r="G72" s="927">
        <v>2</v>
      </c>
      <c r="H72" s="995"/>
      <c r="I72" s="990" t="s">
        <v>2983</v>
      </c>
      <c r="J72" s="999" t="s">
        <v>89</v>
      </c>
      <c r="K72" s="999" t="s">
        <v>44</v>
      </c>
      <c r="L72" s="999" t="s">
        <v>214</v>
      </c>
      <c r="M72" s="991" t="s">
        <v>46</v>
      </c>
      <c r="N72" s="958">
        <f t="shared" si="6"/>
        <v>11</v>
      </c>
      <c r="O72" s="979"/>
      <c r="P72" s="979">
        <v>1</v>
      </c>
      <c r="Q72" s="979">
        <v>1</v>
      </c>
      <c r="R72" s="979">
        <v>1</v>
      </c>
      <c r="S72" s="979">
        <v>1</v>
      </c>
      <c r="T72" s="979">
        <v>1</v>
      </c>
      <c r="U72" s="979">
        <v>1</v>
      </c>
      <c r="V72" s="979">
        <v>1</v>
      </c>
      <c r="W72" s="979">
        <v>1</v>
      </c>
      <c r="X72" s="979">
        <v>1</v>
      </c>
      <c r="Y72" s="979">
        <v>1</v>
      </c>
      <c r="Z72" s="979">
        <v>1</v>
      </c>
      <c r="AA72" s="958" t="e">
        <f t="shared" si="1"/>
        <v>#DIV/0!</v>
      </c>
      <c r="AB72" s="953"/>
      <c r="AC72" s="953"/>
      <c r="AD72" s="953"/>
      <c r="AE72" s="953"/>
      <c r="AF72" s="953"/>
      <c r="AG72" s="953"/>
      <c r="AH72" s="953"/>
      <c r="AI72" s="953"/>
      <c r="AJ72" s="953"/>
      <c r="AK72" s="953"/>
      <c r="AL72" s="953"/>
      <c r="AM72" s="958" t="e">
        <f t="shared" si="2"/>
        <v>#DIV/0!</v>
      </c>
      <c r="AN72" s="935" t="e">
        <f t="shared" si="3"/>
        <v>#DIV/0!</v>
      </c>
      <c r="AO72" s="935" t="e">
        <f t="shared" si="4"/>
        <v>#DIV/0!</v>
      </c>
      <c r="AP72" s="990" t="s">
        <v>2931</v>
      </c>
      <c r="AQ72" s="990" t="s">
        <v>2913</v>
      </c>
      <c r="AR72" s="995"/>
      <c r="AS72" s="1010" t="s">
        <v>2984</v>
      </c>
      <c r="AT72" s="995"/>
      <c r="AU72" s="943"/>
    </row>
    <row r="73" spans="2:47" ht="46.5" x14ac:dyDescent="0.35">
      <c r="B73" s="1000"/>
      <c r="C73" s="1001"/>
      <c r="D73" s="976"/>
      <c r="E73" s="977" t="s">
        <v>2985</v>
      </c>
      <c r="F73" s="995"/>
      <c r="G73" s="927">
        <v>2</v>
      </c>
      <c r="H73" s="995"/>
      <c r="I73" s="990" t="s">
        <v>2983</v>
      </c>
      <c r="J73" s="999" t="s">
        <v>89</v>
      </c>
      <c r="K73" s="999" t="s">
        <v>44</v>
      </c>
      <c r="L73" s="999" t="s">
        <v>214</v>
      </c>
      <c r="M73" s="991" t="s">
        <v>46</v>
      </c>
      <c r="N73" s="958">
        <f t="shared" si="6"/>
        <v>7</v>
      </c>
      <c r="O73" s="979"/>
      <c r="P73" s="979"/>
      <c r="Q73" s="978"/>
      <c r="R73" s="979">
        <v>1</v>
      </c>
      <c r="S73" s="979">
        <v>1</v>
      </c>
      <c r="T73" s="979">
        <v>1</v>
      </c>
      <c r="U73" s="979">
        <v>1</v>
      </c>
      <c r="V73" s="979">
        <v>1</v>
      </c>
      <c r="W73" s="979">
        <v>1</v>
      </c>
      <c r="X73" s="979">
        <v>1</v>
      </c>
      <c r="Y73" s="979"/>
      <c r="Z73" s="978"/>
      <c r="AA73" s="958" t="e">
        <f t="shared" ref="AA73:AA107" si="7">SUBTOTAL(IF(L73="Acumulado",9,1),O73)</f>
        <v>#DIV/0!</v>
      </c>
      <c r="AB73" s="953"/>
      <c r="AC73" s="953"/>
      <c r="AD73" s="953"/>
      <c r="AE73" s="953"/>
      <c r="AF73" s="953"/>
      <c r="AG73" s="953"/>
      <c r="AH73" s="953"/>
      <c r="AI73" s="953"/>
      <c r="AJ73" s="953"/>
      <c r="AK73" s="953"/>
      <c r="AL73" s="953"/>
      <c r="AM73" s="958" t="e">
        <f t="shared" ref="AM73:AM107" si="8">SUBTOTAL(IF(K73="Acumulado",9,1),AB73)</f>
        <v>#DIV/0!</v>
      </c>
      <c r="AN73" s="935" t="e">
        <f t="shared" ref="AN73:AN107" si="9">IF(K73="Mas es mas", MIN(AM73/AA73,1),MIN(AA73/AM73,1))</f>
        <v>#DIV/0!</v>
      </c>
      <c r="AO73" s="935" t="e">
        <f t="shared" ref="AO73:AO107" si="10">+AN73*G73/VLOOKUP(AQ73,$AR$113:$AT$115,3)</f>
        <v>#DIV/0!</v>
      </c>
      <c r="AP73" s="990" t="s">
        <v>2983</v>
      </c>
      <c r="AQ73" s="990" t="s">
        <v>2913</v>
      </c>
      <c r="AR73" s="995"/>
      <c r="AS73" s="1010" t="s">
        <v>2986</v>
      </c>
      <c r="AT73" s="995"/>
      <c r="AU73" s="943"/>
    </row>
    <row r="74" spans="2:47" ht="69.75" x14ac:dyDescent="0.35">
      <c r="B74" s="1000"/>
      <c r="C74" s="1001"/>
      <c r="D74" s="976"/>
      <c r="E74" s="977" t="s">
        <v>2987</v>
      </c>
      <c r="F74" s="995"/>
      <c r="G74" s="927">
        <v>2</v>
      </c>
      <c r="H74" s="995"/>
      <c r="I74" s="990" t="s">
        <v>2988</v>
      </c>
      <c r="J74" s="999" t="s">
        <v>89</v>
      </c>
      <c r="K74" s="999" t="s">
        <v>44</v>
      </c>
      <c r="L74" s="999" t="s">
        <v>214</v>
      </c>
      <c r="M74" s="991" t="s">
        <v>46</v>
      </c>
      <c r="N74" s="958">
        <f t="shared" si="6"/>
        <v>1</v>
      </c>
      <c r="O74" s="978"/>
      <c r="P74" s="978"/>
      <c r="Q74" s="979">
        <v>1</v>
      </c>
      <c r="R74" s="978"/>
      <c r="S74" s="978"/>
      <c r="T74" s="978"/>
      <c r="U74" s="978"/>
      <c r="V74" s="978"/>
      <c r="W74" s="978"/>
      <c r="X74" s="979"/>
      <c r="Y74" s="979"/>
      <c r="Z74" s="978"/>
      <c r="AA74" s="958" t="e">
        <f t="shared" si="7"/>
        <v>#DIV/0!</v>
      </c>
      <c r="AB74" s="953"/>
      <c r="AC74" s="953"/>
      <c r="AD74" s="953"/>
      <c r="AE74" s="953"/>
      <c r="AF74" s="953"/>
      <c r="AG74" s="953"/>
      <c r="AH74" s="953"/>
      <c r="AI74" s="953"/>
      <c r="AJ74" s="953"/>
      <c r="AK74" s="953"/>
      <c r="AL74" s="953"/>
      <c r="AM74" s="958" t="e">
        <f t="shared" si="8"/>
        <v>#DIV/0!</v>
      </c>
      <c r="AN74" s="935" t="e">
        <f t="shared" si="9"/>
        <v>#DIV/0!</v>
      </c>
      <c r="AO74" s="935" t="e">
        <f t="shared" si="10"/>
        <v>#DIV/0!</v>
      </c>
      <c r="AP74" s="990" t="s">
        <v>2989</v>
      </c>
      <c r="AQ74" s="990" t="s">
        <v>2913</v>
      </c>
      <c r="AR74" s="995"/>
      <c r="AS74" s="1010" t="s">
        <v>2990</v>
      </c>
      <c r="AT74" s="995"/>
      <c r="AU74" s="943"/>
    </row>
    <row r="75" spans="2:47" ht="69.75" x14ac:dyDescent="0.35">
      <c r="B75" s="1000"/>
      <c r="C75" s="1001"/>
      <c r="D75" s="980"/>
      <c r="E75" s="977" t="s">
        <v>2991</v>
      </c>
      <c r="F75" s="995"/>
      <c r="G75" s="927">
        <v>2</v>
      </c>
      <c r="H75" s="995"/>
      <c r="I75" s="990" t="s">
        <v>2992</v>
      </c>
      <c r="J75" s="999" t="s">
        <v>89</v>
      </c>
      <c r="K75" s="999" t="s">
        <v>44</v>
      </c>
      <c r="L75" s="999" t="s">
        <v>214</v>
      </c>
      <c r="M75" s="991" t="s">
        <v>46</v>
      </c>
      <c r="N75" s="958">
        <f t="shared" si="6"/>
        <v>5</v>
      </c>
      <c r="O75" s="979"/>
      <c r="P75" s="979">
        <v>1</v>
      </c>
      <c r="Q75" s="979">
        <v>1</v>
      </c>
      <c r="R75" s="979">
        <v>1</v>
      </c>
      <c r="S75" s="979">
        <v>1</v>
      </c>
      <c r="T75" s="979">
        <v>1</v>
      </c>
      <c r="U75" s="979"/>
      <c r="V75" s="979"/>
      <c r="W75" s="979"/>
      <c r="X75" s="979"/>
      <c r="Y75" s="979"/>
      <c r="Z75" s="979"/>
      <c r="AA75" s="958" t="e">
        <f t="shared" si="7"/>
        <v>#DIV/0!</v>
      </c>
      <c r="AB75" s="953"/>
      <c r="AC75" s="953"/>
      <c r="AD75" s="953"/>
      <c r="AE75" s="953"/>
      <c r="AF75" s="953"/>
      <c r="AG75" s="953"/>
      <c r="AH75" s="953"/>
      <c r="AI75" s="953"/>
      <c r="AJ75" s="953"/>
      <c r="AK75" s="953"/>
      <c r="AL75" s="953"/>
      <c r="AM75" s="958" t="e">
        <f t="shared" si="8"/>
        <v>#DIV/0!</v>
      </c>
      <c r="AN75" s="935" t="e">
        <f t="shared" si="9"/>
        <v>#DIV/0!</v>
      </c>
      <c r="AO75" s="935" t="e">
        <f t="shared" si="10"/>
        <v>#DIV/0!</v>
      </c>
      <c r="AP75" s="990" t="s">
        <v>2993</v>
      </c>
      <c r="AQ75" s="990" t="s">
        <v>2913</v>
      </c>
      <c r="AR75" s="995"/>
      <c r="AS75" s="1010" t="s">
        <v>2994</v>
      </c>
      <c r="AT75" s="995"/>
      <c r="AU75" s="943"/>
    </row>
    <row r="76" spans="2:47" ht="69.75" x14ac:dyDescent="0.35">
      <c r="B76" s="1000"/>
      <c r="C76" s="1001"/>
      <c r="D76" s="969" t="s">
        <v>2995</v>
      </c>
      <c r="E76" s="977" t="s">
        <v>2996</v>
      </c>
      <c r="F76" s="995"/>
      <c r="G76" s="927">
        <v>2</v>
      </c>
      <c r="H76" s="995"/>
      <c r="I76" s="990" t="s">
        <v>2997</v>
      </c>
      <c r="J76" s="999" t="s">
        <v>89</v>
      </c>
      <c r="K76" s="999" t="s">
        <v>44</v>
      </c>
      <c r="L76" s="999" t="s">
        <v>214</v>
      </c>
      <c r="M76" s="991" t="s">
        <v>46</v>
      </c>
      <c r="N76" s="958">
        <f t="shared" si="6"/>
        <v>4</v>
      </c>
      <c r="O76" s="979"/>
      <c r="P76" s="979"/>
      <c r="Q76" s="979">
        <v>1</v>
      </c>
      <c r="R76" s="978"/>
      <c r="S76" s="978"/>
      <c r="T76" s="979">
        <v>1</v>
      </c>
      <c r="U76" s="978"/>
      <c r="V76" s="978"/>
      <c r="W76" s="979">
        <v>1</v>
      </c>
      <c r="X76" s="979"/>
      <c r="Y76" s="979"/>
      <c r="Z76" s="979">
        <v>1</v>
      </c>
      <c r="AA76" s="958" t="e">
        <f t="shared" si="7"/>
        <v>#DIV/0!</v>
      </c>
      <c r="AB76" s="953"/>
      <c r="AC76" s="953"/>
      <c r="AD76" s="953"/>
      <c r="AE76" s="953"/>
      <c r="AF76" s="953"/>
      <c r="AG76" s="953"/>
      <c r="AH76" s="953"/>
      <c r="AI76" s="953"/>
      <c r="AJ76" s="953"/>
      <c r="AK76" s="953"/>
      <c r="AL76" s="953"/>
      <c r="AM76" s="958" t="e">
        <f t="shared" si="8"/>
        <v>#DIV/0!</v>
      </c>
      <c r="AN76" s="935" t="e">
        <f t="shared" si="9"/>
        <v>#DIV/0!</v>
      </c>
      <c r="AO76" s="935" t="e">
        <f t="shared" si="10"/>
        <v>#DIV/0!</v>
      </c>
      <c r="AP76" s="990" t="s">
        <v>2997</v>
      </c>
      <c r="AQ76" s="990" t="s">
        <v>2913</v>
      </c>
      <c r="AR76" s="995"/>
      <c r="AS76" s="1010" t="s">
        <v>2998</v>
      </c>
      <c r="AT76" s="995"/>
      <c r="AU76" s="943"/>
    </row>
    <row r="77" spans="2:47" ht="93" x14ac:dyDescent="0.35">
      <c r="B77" s="1000"/>
      <c r="C77" s="1001"/>
      <c r="D77" s="976"/>
      <c r="E77" s="977" t="s">
        <v>2999</v>
      </c>
      <c r="F77" s="995"/>
      <c r="G77" s="927">
        <v>2</v>
      </c>
      <c r="H77" s="995"/>
      <c r="I77" s="990" t="s">
        <v>3000</v>
      </c>
      <c r="J77" s="999" t="s">
        <v>89</v>
      </c>
      <c r="K77" s="999" t="s">
        <v>44</v>
      </c>
      <c r="L77" s="999" t="s">
        <v>214</v>
      </c>
      <c r="M77" s="991" t="s">
        <v>46</v>
      </c>
      <c r="N77" s="958">
        <f t="shared" si="6"/>
        <v>6</v>
      </c>
      <c r="O77" s="979"/>
      <c r="P77" s="979">
        <v>1</v>
      </c>
      <c r="Q77" s="979"/>
      <c r="R77" s="979">
        <v>1</v>
      </c>
      <c r="S77" s="979"/>
      <c r="T77" s="979">
        <v>1</v>
      </c>
      <c r="U77" s="979"/>
      <c r="V77" s="979">
        <v>1</v>
      </c>
      <c r="W77" s="979"/>
      <c r="X77" s="979">
        <v>1</v>
      </c>
      <c r="Y77" s="979"/>
      <c r="Z77" s="979">
        <v>1</v>
      </c>
      <c r="AA77" s="958" t="e">
        <f t="shared" si="7"/>
        <v>#DIV/0!</v>
      </c>
      <c r="AB77" s="953"/>
      <c r="AC77" s="953"/>
      <c r="AD77" s="953"/>
      <c r="AE77" s="953"/>
      <c r="AF77" s="953"/>
      <c r="AG77" s="953"/>
      <c r="AH77" s="953"/>
      <c r="AI77" s="953"/>
      <c r="AJ77" s="953"/>
      <c r="AK77" s="953"/>
      <c r="AL77" s="953"/>
      <c r="AM77" s="958" t="e">
        <f t="shared" si="8"/>
        <v>#DIV/0!</v>
      </c>
      <c r="AN77" s="935" t="e">
        <f t="shared" si="9"/>
        <v>#DIV/0!</v>
      </c>
      <c r="AO77" s="935" t="e">
        <f t="shared" si="10"/>
        <v>#DIV/0!</v>
      </c>
      <c r="AP77" s="990" t="s">
        <v>3000</v>
      </c>
      <c r="AQ77" s="990" t="s">
        <v>2913</v>
      </c>
      <c r="AR77" s="995"/>
      <c r="AS77" s="1010" t="s">
        <v>2905</v>
      </c>
      <c r="AT77" s="995"/>
      <c r="AU77" s="943"/>
    </row>
    <row r="78" spans="2:47" ht="93" x14ac:dyDescent="0.35">
      <c r="B78" s="1000"/>
      <c r="C78" s="1001"/>
      <c r="D78" s="976"/>
      <c r="E78" s="977" t="s">
        <v>3001</v>
      </c>
      <c r="F78" s="995"/>
      <c r="G78" s="927">
        <v>2</v>
      </c>
      <c r="H78" s="995"/>
      <c r="I78" s="990" t="s">
        <v>3000</v>
      </c>
      <c r="J78" s="999" t="s">
        <v>89</v>
      </c>
      <c r="K78" s="999" t="s">
        <v>44</v>
      </c>
      <c r="L78" s="999" t="s">
        <v>214</v>
      </c>
      <c r="M78" s="991" t="s">
        <v>46</v>
      </c>
      <c r="N78" s="958">
        <f t="shared" si="6"/>
        <v>4</v>
      </c>
      <c r="O78" s="979"/>
      <c r="P78" s="979"/>
      <c r="Q78" s="979">
        <v>1</v>
      </c>
      <c r="R78" s="978"/>
      <c r="S78" s="978"/>
      <c r="T78" s="979">
        <v>1</v>
      </c>
      <c r="U78" s="979"/>
      <c r="V78" s="979"/>
      <c r="W78" s="979">
        <v>1</v>
      </c>
      <c r="X78" s="979"/>
      <c r="Y78" s="979"/>
      <c r="Z78" s="979">
        <v>1</v>
      </c>
      <c r="AA78" s="958" t="e">
        <f t="shared" si="7"/>
        <v>#DIV/0!</v>
      </c>
      <c r="AB78" s="953"/>
      <c r="AC78" s="953"/>
      <c r="AD78" s="953"/>
      <c r="AE78" s="953"/>
      <c r="AF78" s="953"/>
      <c r="AG78" s="953"/>
      <c r="AH78" s="953"/>
      <c r="AI78" s="953"/>
      <c r="AJ78" s="953"/>
      <c r="AK78" s="953"/>
      <c r="AL78" s="953"/>
      <c r="AM78" s="958" t="e">
        <f t="shared" si="8"/>
        <v>#DIV/0!</v>
      </c>
      <c r="AN78" s="935" t="e">
        <f t="shared" si="9"/>
        <v>#DIV/0!</v>
      </c>
      <c r="AO78" s="935" t="e">
        <f t="shared" si="10"/>
        <v>#DIV/0!</v>
      </c>
      <c r="AP78" s="990" t="s">
        <v>3000</v>
      </c>
      <c r="AQ78" s="990" t="s">
        <v>2913</v>
      </c>
      <c r="AR78" s="995"/>
      <c r="AS78" s="1010" t="s">
        <v>3002</v>
      </c>
      <c r="AT78" s="995"/>
      <c r="AU78" s="943"/>
    </row>
    <row r="79" spans="2:47" ht="93" x14ac:dyDescent="0.35">
      <c r="B79" s="1000"/>
      <c r="C79" s="1001"/>
      <c r="D79" s="980"/>
      <c r="E79" s="977" t="s">
        <v>3003</v>
      </c>
      <c r="F79" s="995"/>
      <c r="G79" s="927">
        <v>2</v>
      </c>
      <c r="H79" s="995"/>
      <c r="I79" s="990" t="s">
        <v>3000</v>
      </c>
      <c r="J79" s="999" t="s">
        <v>89</v>
      </c>
      <c r="K79" s="999" t="s">
        <v>44</v>
      </c>
      <c r="L79" s="999" t="s">
        <v>214</v>
      </c>
      <c r="M79" s="991" t="s">
        <v>46</v>
      </c>
      <c r="N79" s="958">
        <f t="shared" si="6"/>
        <v>4</v>
      </c>
      <c r="O79" s="979"/>
      <c r="P79" s="979"/>
      <c r="Q79" s="979">
        <v>1</v>
      </c>
      <c r="R79" s="979"/>
      <c r="S79" s="979"/>
      <c r="T79" s="979">
        <v>1</v>
      </c>
      <c r="U79" s="979"/>
      <c r="V79" s="979"/>
      <c r="W79" s="979">
        <v>1</v>
      </c>
      <c r="X79" s="979"/>
      <c r="Y79" s="979"/>
      <c r="Z79" s="979">
        <v>1</v>
      </c>
      <c r="AA79" s="958" t="e">
        <f t="shared" si="7"/>
        <v>#DIV/0!</v>
      </c>
      <c r="AB79" s="953"/>
      <c r="AC79" s="953"/>
      <c r="AD79" s="953"/>
      <c r="AE79" s="953"/>
      <c r="AF79" s="953"/>
      <c r="AG79" s="953"/>
      <c r="AH79" s="953"/>
      <c r="AI79" s="953"/>
      <c r="AJ79" s="953"/>
      <c r="AK79" s="953"/>
      <c r="AL79" s="953"/>
      <c r="AM79" s="958" t="e">
        <f t="shared" si="8"/>
        <v>#DIV/0!</v>
      </c>
      <c r="AN79" s="935" t="e">
        <f t="shared" si="9"/>
        <v>#DIV/0!</v>
      </c>
      <c r="AO79" s="935" t="e">
        <f t="shared" si="10"/>
        <v>#DIV/0!</v>
      </c>
      <c r="AP79" s="990" t="s">
        <v>3000</v>
      </c>
      <c r="AQ79" s="990" t="s">
        <v>2913</v>
      </c>
      <c r="AR79" s="995"/>
      <c r="AS79" s="1010" t="s">
        <v>2917</v>
      </c>
      <c r="AT79" s="995"/>
      <c r="AU79" s="943"/>
    </row>
    <row r="80" spans="2:47" ht="46.5" x14ac:dyDescent="0.35">
      <c r="B80" s="1004"/>
      <c r="C80" s="1005"/>
      <c r="D80" s="977" t="s">
        <v>3004</v>
      </c>
      <c r="E80" s="977" t="s">
        <v>3005</v>
      </c>
      <c r="F80" s="996"/>
      <c r="G80" s="927">
        <v>2</v>
      </c>
      <c r="H80" s="996"/>
      <c r="I80" s="977" t="s">
        <v>3006</v>
      </c>
      <c r="J80" s="965" t="s">
        <v>89</v>
      </c>
      <c r="K80" s="965" t="s">
        <v>44</v>
      </c>
      <c r="L80" s="965" t="s">
        <v>214</v>
      </c>
      <c r="M80" s="991" t="s">
        <v>46</v>
      </c>
      <c r="N80" s="958">
        <f t="shared" si="6"/>
        <v>1</v>
      </c>
      <c r="O80" s="978"/>
      <c r="P80" s="978"/>
      <c r="Q80" s="978"/>
      <c r="R80" s="978"/>
      <c r="S80" s="978"/>
      <c r="T80" s="978"/>
      <c r="U80" s="978"/>
      <c r="V80" s="978"/>
      <c r="W80" s="979">
        <v>1</v>
      </c>
      <c r="X80" s="978"/>
      <c r="Y80" s="978"/>
      <c r="Z80" s="978"/>
      <c r="AA80" s="958" t="e">
        <f t="shared" si="7"/>
        <v>#DIV/0!</v>
      </c>
      <c r="AB80" s="953"/>
      <c r="AC80" s="953"/>
      <c r="AD80" s="953"/>
      <c r="AE80" s="953"/>
      <c r="AF80" s="953"/>
      <c r="AG80" s="953"/>
      <c r="AH80" s="953"/>
      <c r="AI80" s="953"/>
      <c r="AJ80" s="953"/>
      <c r="AK80" s="953"/>
      <c r="AL80" s="953"/>
      <c r="AM80" s="958" t="e">
        <f t="shared" si="8"/>
        <v>#DIV/0!</v>
      </c>
      <c r="AN80" s="935" t="e">
        <f t="shared" si="9"/>
        <v>#DIV/0!</v>
      </c>
      <c r="AO80" s="935" t="e">
        <f t="shared" si="10"/>
        <v>#DIV/0!</v>
      </c>
      <c r="AP80" s="977" t="s">
        <v>3007</v>
      </c>
      <c r="AQ80" s="977" t="s">
        <v>2913</v>
      </c>
      <c r="AR80" s="996"/>
      <c r="AS80" s="1010" t="s">
        <v>2917</v>
      </c>
      <c r="AT80" s="996"/>
      <c r="AU80" s="943"/>
    </row>
    <row r="81" spans="2:47" ht="162.75" x14ac:dyDescent="0.35">
      <c r="B81" s="997" t="s">
        <v>3008</v>
      </c>
      <c r="C81" s="998" t="s">
        <v>3009</v>
      </c>
      <c r="D81" s="977" t="s">
        <v>3010</v>
      </c>
      <c r="E81" s="977" t="s">
        <v>3011</v>
      </c>
      <c r="F81" s="989" t="s">
        <v>3012</v>
      </c>
      <c r="G81" s="927">
        <v>2</v>
      </c>
      <c r="H81" s="1011" t="s">
        <v>3013</v>
      </c>
      <c r="I81" s="990" t="s">
        <v>3014</v>
      </c>
      <c r="J81" s="999" t="s">
        <v>89</v>
      </c>
      <c r="K81" s="999" t="s">
        <v>44</v>
      </c>
      <c r="L81" s="999" t="s">
        <v>214</v>
      </c>
      <c r="M81" s="999" t="s">
        <v>46</v>
      </c>
      <c r="N81" s="958">
        <f t="shared" si="6"/>
        <v>4</v>
      </c>
      <c r="O81" s="979"/>
      <c r="P81" s="979">
        <v>1</v>
      </c>
      <c r="Q81" s="979"/>
      <c r="R81" s="979"/>
      <c r="S81" s="979">
        <v>1</v>
      </c>
      <c r="T81" s="979"/>
      <c r="U81" s="979"/>
      <c r="V81" s="979">
        <v>1</v>
      </c>
      <c r="W81" s="979"/>
      <c r="X81" s="979"/>
      <c r="Y81" s="979">
        <v>1</v>
      </c>
      <c r="Z81" s="979"/>
      <c r="AA81" s="958" t="e">
        <f t="shared" si="7"/>
        <v>#DIV/0!</v>
      </c>
      <c r="AB81" s="953"/>
      <c r="AC81" s="953"/>
      <c r="AD81" s="953"/>
      <c r="AE81" s="953"/>
      <c r="AF81" s="953"/>
      <c r="AG81" s="953"/>
      <c r="AH81" s="953"/>
      <c r="AI81" s="953"/>
      <c r="AJ81" s="953"/>
      <c r="AK81" s="953"/>
      <c r="AL81" s="953"/>
      <c r="AM81" s="958" t="e">
        <f t="shared" si="8"/>
        <v>#DIV/0!</v>
      </c>
      <c r="AN81" s="935" t="e">
        <f t="shared" si="9"/>
        <v>#DIV/0!</v>
      </c>
      <c r="AO81" s="935" t="e">
        <f t="shared" si="10"/>
        <v>#DIV/0!</v>
      </c>
      <c r="AP81" s="990" t="s">
        <v>3015</v>
      </c>
      <c r="AQ81" s="990" t="s">
        <v>2913</v>
      </c>
      <c r="AR81" s="989" t="s">
        <v>2914</v>
      </c>
      <c r="AS81" s="992" t="s">
        <v>3016</v>
      </c>
      <c r="AT81" s="989" t="s">
        <v>705</v>
      </c>
      <c r="AU81" s="943"/>
    </row>
    <row r="82" spans="2:47" ht="93" x14ac:dyDescent="0.35">
      <c r="B82" s="1000"/>
      <c r="C82" s="1001"/>
      <c r="D82" s="977" t="s">
        <v>3017</v>
      </c>
      <c r="E82" s="977" t="s">
        <v>3018</v>
      </c>
      <c r="F82" s="996"/>
      <c r="G82" s="927">
        <v>2</v>
      </c>
      <c r="H82" s="1012"/>
      <c r="I82" s="990" t="s">
        <v>2911</v>
      </c>
      <c r="J82" s="999" t="s">
        <v>89</v>
      </c>
      <c r="K82" s="999" t="s">
        <v>44</v>
      </c>
      <c r="L82" s="999" t="s">
        <v>214</v>
      </c>
      <c r="M82" s="999" t="s">
        <v>46</v>
      </c>
      <c r="N82" s="958">
        <f t="shared" si="6"/>
        <v>2</v>
      </c>
      <c r="O82" s="979"/>
      <c r="P82" s="979"/>
      <c r="Q82" s="979"/>
      <c r="R82" s="979"/>
      <c r="S82" s="979"/>
      <c r="T82" s="979">
        <v>1</v>
      </c>
      <c r="U82" s="979"/>
      <c r="V82" s="979"/>
      <c r="W82" s="979"/>
      <c r="X82" s="979"/>
      <c r="Y82" s="979"/>
      <c r="Z82" s="979">
        <v>1</v>
      </c>
      <c r="AA82" s="958" t="e">
        <f t="shared" si="7"/>
        <v>#DIV/0!</v>
      </c>
      <c r="AB82" s="953"/>
      <c r="AC82" s="953"/>
      <c r="AD82" s="953"/>
      <c r="AE82" s="953"/>
      <c r="AF82" s="953"/>
      <c r="AG82" s="953"/>
      <c r="AH82" s="953"/>
      <c r="AI82" s="953"/>
      <c r="AJ82" s="953"/>
      <c r="AK82" s="953"/>
      <c r="AL82" s="953"/>
      <c r="AM82" s="958" t="e">
        <f t="shared" si="8"/>
        <v>#DIV/0!</v>
      </c>
      <c r="AN82" s="935" t="e">
        <f t="shared" si="9"/>
        <v>#DIV/0!</v>
      </c>
      <c r="AO82" s="935" t="e">
        <f t="shared" si="10"/>
        <v>#DIV/0!</v>
      </c>
      <c r="AP82" s="990" t="s">
        <v>3019</v>
      </c>
      <c r="AQ82" s="990" t="s">
        <v>2913</v>
      </c>
      <c r="AR82" s="996"/>
      <c r="AS82" s="992" t="s">
        <v>3016</v>
      </c>
      <c r="AT82" s="996"/>
      <c r="AU82" s="943"/>
    </row>
    <row r="83" spans="2:47" ht="63" customHeight="1" x14ac:dyDescent="0.35">
      <c r="B83" s="1013" t="s">
        <v>2902</v>
      </c>
      <c r="C83" s="1014" t="s">
        <v>3020</v>
      </c>
      <c r="D83" s="1002" t="s">
        <v>3021</v>
      </c>
      <c r="E83" s="1015" t="s">
        <v>3022</v>
      </c>
      <c r="F83" s="990" t="s">
        <v>3023</v>
      </c>
      <c r="G83" s="927">
        <v>3</v>
      </c>
      <c r="H83" s="1003" t="s">
        <v>59</v>
      </c>
      <c r="I83" s="990" t="s">
        <v>3024</v>
      </c>
      <c r="J83" s="999" t="s">
        <v>89</v>
      </c>
      <c r="K83" s="999" t="s">
        <v>44</v>
      </c>
      <c r="L83" s="999" t="s">
        <v>214</v>
      </c>
      <c r="M83" s="991" t="s">
        <v>696</v>
      </c>
      <c r="N83" s="958">
        <f t="shared" si="6"/>
        <v>4</v>
      </c>
      <c r="O83" s="1016"/>
      <c r="P83" s="1016"/>
      <c r="Q83" s="1017">
        <v>1</v>
      </c>
      <c r="R83" s="1016"/>
      <c r="S83" s="1017"/>
      <c r="T83" s="1017">
        <v>1</v>
      </c>
      <c r="U83" s="979"/>
      <c r="V83" s="979"/>
      <c r="W83" s="979">
        <v>1</v>
      </c>
      <c r="X83" s="979"/>
      <c r="Y83" s="979"/>
      <c r="Z83" s="979">
        <v>1</v>
      </c>
      <c r="AA83" s="958" t="e">
        <f t="shared" si="7"/>
        <v>#DIV/0!</v>
      </c>
      <c r="AB83" s="953"/>
      <c r="AC83" s="953"/>
      <c r="AD83" s="953"/>
      <c r="AE83" s="953"/>
      <c r="AF83" s="953"/>
      <c r="AG83" s="953"/>
      <c r="AH83" s="953"/>
      <c r="AI83" s="953"/>
      <c r="AJ83" s="953"/>
      <c r="AK83" s="953"/>
      <c r="AL83" s="953"/>
      <c r="AM83" s="958" t="e">
        <f t="shared" si="8"/>
        <v>#DIV/0!</v>
      </c>
      <c r="AN83" s="935" t="e">
        <f t="shared" si="9"/>
        <v>#DIV/0!</v>
      </c>
      <c r="AO83" s="935" t="e">
        <f t="shared" si="10"/>
        <v>#DIV/0!</v>
      </c>
      <c r="AP83" s="990" t="s">
        <v>3024</v>
      </c>
      <c r="AQ83" s="990" t="s">
        <v>2913</v>
      </c>
      <c r="AR83" s="1010" t="s">
        <v>2970</v>
      </c>
      <c r="AS83" s="957" t="s">
        <v>2905</v>
      </c>
      <c r="AT83" s="1010" t="s">
        <v>705</v>
      </c>
      <c r="AU83" s="943"/>
    </row>
    <row r="84" spans="2:47" ht="46.5" customHeight="1" x14ac:dyDescent="0.35">
      <c r="B84" s="997" t="s">
        <v>2902</v>
      </c>
      <c r="C84" s="998" t="s">
        <v>3025</v>
      </c>
      <c r="D84" s="956" t="s">
        <v>3026</v>
      </c>
      <c r="E84" s="977" t="s">
        <v>3027</v>
      </c>
      <c r="F84" s="989" t="s">
        <v>3028</v>
      </c>
      <c r="G84" s="927">
        <v>1</v>
      </c>
      <c r="H84" s="989" t="s">
        <v>59</v>
      </c>
      <c r="I84" s="990" t="s">
        <v>3029</v>
      </c>
      <c r="J84" s="999" t="s">
        <v>89</v>
      </c>
      <c r="K84" s="999" t="s">
        <v>44</v>
      </c>
      <c r="L84" s="999" t="s">
        <v>214</v>
      </c>
      <c r="M84" s="999" t="s">
        <v>46</v>
      </c>
      <c r="N84" s="958">
        <f t="shared" si="6"/>
        <v>4</v>
      </c>
      <c r="O84" s="979"/>
      <c r="P84" s="979">
        <v>1</v>
      </c>
      <c r="Q84" s="979"/>
      <c r="R84" s="979"/>
      <c r="S84" s="979">
        <v>1</v>
      </c>
      <c r="T84" s="979"/>
      <c r="U84" s="979"/>
      <c r="V84" s="979">
        <v>1</v>
      </c>
      <c r="W84" s="979"/>
      <c r="X84" s="979"/>
      <c r="Y84" s="979">
        <v>1</v>
      </c>
      <c r="Z84" s="979"/>
      <c r="AA84" s="958" t="e">
        <f t="shared" si="7"/>
        <v>#DIV/0!</v>
      </c>
      <c r="AB84" s="953"/>
      <c r="AC84" s="953"/>
      <c r="AD84" s="953"/>
      <c r="AE84" s="953"/>
      <c r="AF84" s="953"/>
      <c r="AG84" s="953"/>
      <c r="AH84" s="953"/>
      <c r="AI84" s="953"/>
      <c r="AJ84" s="953"/>
      <c r="AK84" s="953"/>
      <c r="AL84" s="953"/>
      <c r="AM84" s="958" t="e">
        <f t="shared" si="8"/>
        <v>#DIV/0!</v>
      </c>
      <c r="AN84" s="935" t="e">
        <f t="shared" si="9"/>
        <v>#DIV/0!</v>
      </c>
      <c r="AO84" s="935" t="e">
        <f t="shared" si="10"/>
        <v>#DIV/0!</v>
      </c>
      <c r="AP84" s="990" t="s">
        <v>3030</v>
      </c>
      <c r="AQ84" s="990" t="s">
        <v>2913</v>
      </c>
      <c r="AR84" s="989" t="s">
        <v>2958</v>
      </c>
      <c r="AS84" s="957" t="s">
        <v>2944</v>
      </c>
      <c r="AT84" s="989" t="s">
        <v>3031</v>
      </c>
      <c r="AU84" s="943"/>
    </row>
    <row r="85" spans="2:47" ht="46.5" x14ac:dyDescent="0.35">
      <c r="B85" s="1000"/>
      <c r="C85" s="1001"/>
      <c r="D85" s="956"/>
      <c r="E85" s="977" t="s">
        <v>3032</v>
      </c>
      <c r="F85" s="995"/>
      <c r="G85" s="927">
        <v>1</v>
      </c>
      <c r="H85" s="995"/>
      <c r="I85" s="990" t="s">
        <v>3033</v>
      </c>
      <c r="J85" s="999" t="s">
        <v>89</v>
      </c>
      <c r="K85" s="999" t="s">
        <v>44</v>
      </c>
      <c r="L85" s="999" t="s">
        <v>214</v>
      </c>
      <c r="M85" s="999" t="s">
        <v>46</v>
      </c>
      <c r="N85" s="958">
        <f t="shared" si="6"/>
        <v>1</v>
      </c>
      <c r="O85" s="979">
        <v>1</v>
      </c>
      <c r="P85" s="979"/>
      <c r="Q85" s="979"/>
      <c r="R85" s="979"/>
      <c r="S85" s="979"/>
      <c r="T85" s="979"/>
      <c r="U85" s="979"/>
      <c r="V85" s="979"/>
      <c r="W85" s="979"/>
      <c r="X85" s="979"/>
      <c r="Y85" s="979"/>
      <c r="Z85" s="979"/>
      <c r="AA85" s="958">
        <f t="shared" si="7"/>
        <v>1</v>
      </c>
      <c r="AB85" s="953">
        <v>1</v>
      </c>
      <c r="AC85" s="953"/>
      <c r="AD85" s="953"/>
      <c r="AE85" s="953"/>
      <c r="AF85" s="953"/>
      <c r="AG85" s="953"/>
      <c r="AH85" s="953"/>
      <c r="AI85" s="953"/>
      <c r="AJ85" s="953"/>
      <c r="AK85" s="953"/>
      <c r="AL85" s="953"/>
      <c r="AM85" s="958">
        <f t="shared" si="8"/>
        <v>1</v>
      </c>
      <c r="AN85" s="935">
        <f t="shared" si="9"/>
        <v>1</v>
      </c>
      <c r="AO85" s="935">
        <f t="shared" si="10"/>
        <v>0.1111111111111111</v>
      </c>
      <c r="AP85" s="990" t="s">
        <v>3033</v>
      </c>
      <c r="AQ85" s="990" t="s">
        <v>2913</v>
      </c>
      <c r="AR85" s="995"/>
      <c r="AS85" s="957" t="s">
        <v>705</v>
      </c>
      <c r="AT85" s="995"/>
      <c r="AU85" s="943"/>
    </row>
    <row r="86" spans="2:47" ht="69.75" customHeight="1" x14ac:dyDescent="0.35">
      <c r="B86" s="1000"/>
      <c r="C86" s="1001"/>
      <c r="D86" s="956"/>
      <c r="E86" s="977" t="s">
        <v>3034</v>
      </c>
      <c r="F86" s="995"/>
      <c r="G86" s="927">
        <v>1</v>
      </c>
      <c r="H86" s="995"/>
      <c r="I86" s="990" t="s">
        <v>3035</v>
      </c>
      <c r="J86" s="999" t="s">
        <v>89</v>
      </c>
      <c r="K86" s="999" t="s">
        <v>44</v>
      </c>
      <c r="L86" s="999" t="s">
        <v>214</v>
      </c>
      <c r="M86" s="999" t="s">
        <v>46</v>
      </c>
      <c r="N86" s="958">
        <f t="shared" si="6"/>
        <v>300</v>
      </c>
      <c r="O86" s="979"/>
      <c r="P86" s="979"/>
      <c r="Q86" s="979">
        <v>75</v>
      </c>
      <c r="R86" s="979"/>
      <c r="S86" s="978"/>
      <c r="T86" s="979">
        <v>75</v>
      </c>
      <c r="U86" s="979"/>
      <c r="V86" s="979"/>
      <c r="W86" s="979">
        <v>75</v>
      </c>
      <c r="X86" s="979"/>
      <c r="Y86" s="979"/>
      <c r="Z86" s="979">
        <v>75</v>
      </c>
      <c r="AA86" s="958" t="e">
        <f t="shared" si="7"/>
        <v>#DIV/0!</v>
      </c>
      <c r="AB86" s="953"/>
      <c r="AC86" s="953"/>
      <c r="AD86" s="953"/>
      <c r="AE86" s="953"/>
      <c r="AF86" s="953"/>
      <c r="AG86" s="953"/>
      <c r="AH86" s="953"/>
      <c r="AI86" s="953"/>
      <c r="AJ86" s="953"/>
      <c r="AK86" s="953"/>
      <c r="AL86" s="953"/>
      <c r="AM86" s="958" t="e">
        <f t="shared" si="8"/>
        <v>#DIV/0!</v>
      </c>
      <c r="AN86" s="935" t="e">
        <f t="shared" si="9"/>
        <v>#DIV/0!</v>
      </c>
      <c r="AO86" s="935" t="e">
        <f t="shared" si="10"/>
        <v>#DIV/0!</v>
      </c>
      <c r="AP86" s="990" t="s">
        <v>3035</v>
      </c>
      <c r="AQ86" s="990" t="s">
        <v>2913</v>
      </c>
      <c r="AR86" s="995"/>
      <c r="AS86" s="957" t="s">
        <v>705</v>
      </c>
      <c r="AT86" s="995"/>
      <c r="AU86" s="943"/>
    </row>
    <row r="87" spans="2:47" ht="38.25" customHeight="1" x14ac:dyDescent="0.35">
      <c r="B87" s="1000"/>
      <c r="C87" s="1001"/>
      <c r="D87" s="956"/>
      <c r="E87" s="977" t="s">
        <v>3036</v>
      </c>
      <c r="F87" s="995"/>
      <c r="G87" s="927">
        <v>1</v>
      </c>
      <c r="H87" s="995"/>
      <c r="I87" s="990" t="s">
        <v>3036</v>
      </c>
      <c r="J87" s="999" t="s">
        <v>89</v>
      </c>
      <c r="K87" s="999" t="s">
        <v>44</v>
      </c>
      <c r="L87" s="999" t="s">
        <v>214</v>
      </c>
      <c r="M87" s="999"/>
      <c r="N87" s="958"/>
      <c r="O87" s="1046"/>
      <c r="P87" s="1046"/>
      <c r="Q87" s="1046"/>
      <c r="R87" s="1046"/>
      <c r="S87" s="1047"/>
      <c r="T87" s="1046"/>
      <c r="U87" s="1046"/>
      <c r="V87" s="1046"/>
      <c r="W87" s="1046"/>
      <c r="X87" s="1046"/>
      <c r="Y87" s="1046"/>
      <c r="Z87" s="1046"/>
      <c r="AA87" s="958" t="e">
        <f t="shared" si="7"/>
        <v>#DIV/0!</v>
      </c>
      <c r="AB87" s="953"/>
      <c r="AC87" s="953"/>
      <c r="AD87" s="953"/>
      <c r="AE87" s="953"/>
      <c r="AF87" s="953"/>
      <c r="AG87" s="953"/>
      <c r="AH87" s="953"/>
      <c r="AI87" s="953"/>
      <c r="AJ87" s="953"/>
      <c r="AK87" s="953"/>
      <c r="AL87" s="953"/>
      <c r="AM87" s="958" t="e">
        <f t="shared" si="8"/>
        <v>#DIV/0!</v>
      </c>
      <c r="AN87" s="935" t="e">
        <f t="shared" si="9"/>
        <v>#DIV/0!</v>
      </c>
      <c r="AO87" s="935" t="e">
        <f t="shared" si="10"/>
        <v>#DIV/0!</v>
      </c>
      <c r="AP87" s="990"/>
      <c r="AQ87" s="990"/>
      <c r="AR87" s="995"/>
      <c r="AS87" s="957"/>
      <c r="AT87" s="995"/>
      <c r="AU87" s="943"/>
    </row>
    <row r="88" spans="2:47" ht="102" customHeight="1" x14ac:dyDescent="0.35">
      <c r="B88" s="1000"/>
      <c r="C88" s="1001"/>
      <c r="D88" s="956"/>
      <c r="E88" s="977" t="s">
        <v>3037</v>
      </c>
      <c r="F88" s="995"/>
      <c r="G88" s="927">
        <v>1</v>
      </c>
      <c r="H88" s="995"/>
      <c r="I88" s="990" t="s">
        <v>3038</v>
      </c>
      <c r="J88" s="999" t="s">
        <v>89</v>
      </c>
      <c r="K88" s="999" t="s">
        <v>44</v>
      </c>
      <c r="L88" s="999" t="s">
        <v>214</v>
      </c>
      <c r="M88" s="999" t="s">
        <v>46</v>
      </c>
      <c r="N88" s="958">
        <f t="shared" si="6"/>
        <v>3</v>
      </c>
      <c r="O88" s="1046"/>
      <c r="P88" s="1046"/>
      <c r="Q88" s="1046"/>
      <c r="R88" s="1046">
        <v>1</v>
      </c>
      <c r="S88" s="1046"/>
      <c r="T88" s="1047"/>
      <c r="U88" s="1046">
        <v>1</v>
      </c>
      <c r="V88" s="1046"/>
      <c r="W88" s="1046"/>
      <c r="X88" s="1046">
        <v>1</v>
      </c>
      <c r="Y88" s="1046"/>
      <c r="Z88" s="1046"/>
      <c r="AA88" s="958" t="e">
        <f t="shared" si="7"/>
        <v>#DIV/0!</v>
      </c>
      <c r="AB88" s="953"/>
      <c r="AC88" s="953"/>
      <c r="AD88" s="953"/>
      <c r="AE88" s="953"/>
      <c r="AF88" s="953"/>
      <c r="AG88" s="953"/>
      <c r="AH88" s="953"/>
      <c r="AI88" s="953"/>
      <c r="AJ88" s="953"/>
      <c r="AK88" s="953"/>
      <c r="AL88" s="953"/>
      <c r="AM88" s="958" t="e">
        <f t="shared" si="8"/>
        <v>#DIV/0!</v>
      </c>
      <c r="AN88" s="935" t="e">
        <f t="shared" si="9"/>
        <v>#DIV/0!</v>
      </c>
      <c r="AO88" s="935" t="e">
        <f t="shared" si="10"/>
        <v>#DIV/0!</v>
      </c>
      <c r="AP88" s="990" t="s">
        <v>3039</v>
      </c>
      <c r="AQ88" s="990" t="s">
        <v>2913</v>
      </c>
      <c r="AR88" s="996"/>
      <c r="AS88" s="957" t="s">
        <v>705</v>
      </c>
      <c r="AT88" s="995"/>
      <c r="AU88" s="943"/>
    </row>
    <row r="89" spans="2:47" ht="62.25" customHeight="1" x14ac:dyDescent="0.35">
      <c r="B89" s="1018"/>
      <c r="C89" s="1019"/>
      <c r="D89" s="1020" t="s">
        <v>3040</v>
      </c>
      <c r="E89" s="970" t="s">
        <v>3041</v>
      </c>
      <c r="F89" s="992" t="s">
        <v>3042</v>
      </c>
      <c r="G89" s="927">
        <v>2</v>
      </c>
      <c r="H89" s="992" t="s">
        <v>59</v>
      </c>
      <c r="I89" s="992" t="s">
        <v>3043</v>
      </c>
      <c r="J89" s="999" t="s">
        <v>43</v>
      </c>
      <c r="K89" s="999" t="s">
        <v>44</v>
      </c>
      <c r="L89" s="999" t="s">
        <v>214</v>
      </c>
      <c r="M89" s="999" t="s">
        <v>46</v>
      </c>
      <c r="N89" s="966">
        <f>AVERAGE(O89:Z89)</f>
        <v>1</v>
      </c>
      <c r="O89" s="1048">
        <v>1</v>
      </c>
      <c r="P89" s="1049">
        <v>1</v>
      </c>
      <c r="Q89" s="1049">
        <v>1</v>
      </c>
      <c r="R89" s="1049">
        <v>1</v>
      </c>
      <c r="S89" s="1049">
        <v>1</v>
      </c>
      <c r="T89" s="1049">
        <v>1</v>
      </c>
      <c r="U89" s="1049">
        <v>1</v>
      </c>
      <c r="V89" s="1049">
        <v>1</v>
      </c>
      <c r="W89" s="1049">
        <v>1</v>
      </c>
      <c r="X89" s="1049">
        <v>1</v>
      </c>
      <c r="Y89" s="1049">
        <v>1</v>
      </c>
      <c r="Z89" s="1050">
        <v>1</v>
      </c>
      <c r="AA89" s="966">
        <f t="shared" si="7"/>
        <v>1</v>
      </c>
      <c r="AB89" s="1021">
        <v>1</v>
      </c>
      <c r="AC89" s="953"/>
      <c r="AD89" s="953"/>
      <c r="AE89" s="953"/>
      <c r="AF89" s="953"/>
      <c r="AG89" s="953"/>
      <c r="AH89" s="953"/>
      <c r="AI89" s="953"/>
      <c r="AJ89" s="953"/>
      <c r="AK89" s="953"/>
      <c r="AL89" s="953"/>
      <c r="AM89" s="966">
        <f t="shared" si="8"/>
        <v>1</v>
      </c>
      <c r="AN89" s="935">
        <f t="shared" si="9"/>
        <v>1</v>
      </c>
      <c r="AO89" s="935">
        <f t="shared" si="10"/>
        <v>0.2857142857142857</v>
      </c>
      <c r="AP89" s="992" t="s">
        <v>767</v>
      </c>
      <c r="AQ89" s="992" t="s">
        <v>3044</v>
      </c>
      <c r="AR89" s="992" t="s">
        <v>3045</v>
      </c>
      <c r="AS89" s="992"/>
      <c r="AT89" s="1022"/>
      <c r="AU89" s="1023" t="s">
        <v>3046</v>
      </c>
    </row>
    <row r="90" spans="2:47" ht="62.25" customHeight="1" x14ac:dyDescent="0.35">
      <c r="B90" s="1018"/>
      <c r="C90" s="1019"/>
      <c r="D90" s="1020"/>
      <c r="E90" s="1024" t="s">
        <v>3047</v>
      </c>
      <c r="F90" s="1025" t="s">
        <v>3048</v>
      </c>
      <c r="G90" s="927">
        <v>2</v>
      </c>
      <c r="H90" s="1025" t="s">
        <v>59</v>
      </c>
      <c r="I90" s="1025" t="s">
        <v>3049</v>
      </c>
      <c r="J90" s="1003" t="s">
        <v>43</v>
      </c>
      <c r="K90" s="1003" t="s">
        <v>44</v>
      </c>
      <c r="L90" s="1003" t="s">
        <v>45</v>
      </c>
      <c r="M90" s="1003" t="s">
        <v>46</v>
      </c>
      <c r="N90" s="966">
        <f t="shared" ref="N90:N96" si="11">SUM(O90:Z90)</f>
        <v>1</v>
      </c>
      <c r="O90" s="1051"/>
      <c r="P90" s="1051">
        <v>0.5</v>
      </c>
      <c r="Q90" s="1051">
        <v>0.5</v>
      </c>
      <c r="R90" s="1051"/>
      <c r="S90" s="1051"/>
      <c r="T90" s="1051"/>
      <c r="U90" s="1051"/>
      <c r="V90" s="1051"/>
      <c r="W90" s="1051"/>
      <c r="X90" s="1051"/>
      <c r="Y90" s="1051"/>
      <c r="Z90" s="1051"/>
      <c r="AA90" s="966">
        <f t="shared" si="7"/>
        <v>0</v>
      </c>
      <c r="AB90" s="953"/>
      <c r="AC90" s="953"/>
      <c r="AD90" s="953"/>
      <c r="AE90" s="953"/>
      <c r="AF90" s="953"/>
      <c r="AG90" s="953"/>
      <c r="AH90" s="953"/>
      <c r="AI90" s="953"/>
      <c r="AJ90" s="953"/>
      <c r="AK90" s="953"/>
      <c r="AL90" s="953"/>
      <c r="AM90" s="966" t="e">
        <f t="shared" si="8"/>
        <v>#DIV/0!</v>
      </c>
      <c r="AN90" s="935" t="e">
        <f t="shared" si="9"/>
        <v>#DIV/0!</v>
      </c>
      <c r="AO90" s="935" t="e">
        <f t="shared" si="10"/>
        <v>#DIV/0!</v>
      </c>
      <c r="AP90" s="1025" t="s">
        <v>767</v>
      </c>
      <c r="AQ90" s="1025" t="s">
        <v>3044</v>
      </c>
      <c r="AR90" s="992" t="s">
        <v>3045</v>
      </c>
      <c r="AS90" s="1025"/>
      <c r="AT90" s="1027"/>
      <c r="AU90" s="990" t="s">
        <v>3050</v>
      </c>
    </row>
    <row r="91" spans="2:47" ht="62.25" customHeight="1" x14ac:dyDescent="0.35">
      <c r="B91" s="1018"/>
      <c r="C91" s="1019"/>
      <c r="D91" s="977" t="s">
        <v>3051</v>
      </c>
      <c r="E91" s="990"/>
      <c r="F91" s="990" t="s">
        <v>3052</v>
      </c>
      <c r="G91" s="927">
        <v>2</v>
      </c>
      <c r="H91" s="990" t="s">
        <v>59</v>
      </c>
      <c r="I91" s="990" t="s">
        <v>3053</v>
      </c>
      <c r="J91" s="991" t="s">
        <v>43</v>
      </c>
      <c r="K91" s="991" t="s">
        <v>44</v>
      </c>
      <c r="L91" s="991" t="s">
        <v>45</v>
      </c>
      <c r="M91" s="991" t="s">
        <v>46</v>
      </c>
      <c r="N91" s="966">
        <f t="shared" si="11"/>
        <v>1</v>
      </c>
      <c r="O91" s="1051">
        <v>0.1</v>
      </c>
      <c r="P91" s="1051">
        <v>0.1</v>
      </c>
      <c r="Q91" s="1051">
        <v>0.2</v>
      </c>
      <c r="R91" s="1051">
        <v>0.2</v>
      </c>
      <c r="S91" s="1051">
        <v>0.2</v>
      </c>
      <c r="T91" s="1051">
        <v>0.2</v>
      </c>
      <c r="U91" s="1051"/>
      <c r="V91" s="1051"/>
      <c r="W91" s="1051"/>
      <c r="X91" s="1051"/>
      <c r="Y91" s="1051"/>
      <c r="Z91" s="1051"/>
      <c r="AA91" s="966">
        <f t="shared" si="7"/>
        <v>0.1</v>
      </c>
      <c r="AB91" s="1026">
        <v>0.1</v>
      </c>
      <c r="AC91" s="953"/>
      <c r="AD91" s="953"/>
      <c r="AE91" s="953"/>
      <c r="AF91" s="953"/>
      <c r="AG91" s="953"/>
      <c r="AH91" s="953"/>
      <c r="AI91" s="953"/>
      <c r="AJ91" s="953"/>
      <c r="AK91" s="953"/>
      <c r="AL91" s="953"/>
      <c r="AM91" s="966">
        <f t="shared" si="8"/>
        <v>0.1</v>
      </c>
      <c r="AN91" s="935">
        <f t="shared" si="9"/>
        <v>1</v>
      </c>
      <c r="AO91" s="935">
        <f t="shared" si="10"/>
        <v>0.2857142857142857</v>
      </c>
      <c r="AP91" s="990" t="s">
        <v>767</v>
      </c>
      <c r="AQ91" s="990" t="s">
        <v>3044</v>
      </c>
      <c r="AR91" s="992" t="s">
        <v>3045</v>
      </c>
      <c r="AS91" s="990"/>
      <c r="AT91" s="1028"/>
      <c r="AU91" s="1029" t="s">
        <v>3054</v>
      </c>
    </row>
    <row r="92" spans="2:47" ht="62.25" customHeight="1" x14ac:dyDescent="0.35">
      <c r="B92" s="1018"/>
      <c r="C92" s="1019"/>
      <c r="D92" s="1030" t="s">
        <v>3055</v>
      </c>
      <c r="E92" s="992"/>
      <c r="F92" s="992" t="s">
        <v>3056</v>
      </c>
      <c r="G92" s="927">
        <v>2</v>
      </c>
      <c r="H92" s="992" t="s">
        <v>59</v>
      </c>
      <c r="I92" s="992" t="s">
        <v>716</v>
      </c>
      <c r="J92" s="999" t="s">
        <v>89</v>
      </c>
      <c r="K92" s="999" t="s">
        <v>44</v>
      </c>
      <c r="L92" s="999" t="s">
        <v>45</v>
      </c>
      <c r="M92" s="999" t="s">
        <v>46</v>
      </c>
      <c r="N92" s="958">
        <f t="shared" si="11"/>
        <v>7</v>
      </c>
      <c r="O92" s="1052"/>
      <c r="P92" s="1052"/>
      <c r="Q92" s="1053"/>
      <c r="R92" s="1053">
        <v>3</v>
      </c>
      <c r="S92" s="1053">
        <v>2</v>
      </c>
      <c r="T92" s="1053">
        <v>2</v>
      </c>
      <c r="U92" s="1052"/>
      <c r="V92" s="1052"/>
      <c r="W92" s="1052"/>
      <c r="X92" s="1052"/>
      <c r="Y92" s="1052"/>
      <c r="Z92" s="1052"/>
      <c r="AA92" s="958">
        <f t="shared" si="7"/>
        <v>0</v>
      </c>
      <c r="AB92" s="953"/>
      <c r="AC92" s="953"/>
      <c r="AD92" s="953"/>
      <c r="AE92" s="953"/>
      <c r="AF92" s="953"/>
      <c r="AG92" s="953"/>
      <c r="AH92" s="953"/>
      <c r="AI92" s="953"/>
      <c r="AJ92" s="953"/>
      <c r="AK92" s="953"/>
      <c r="AL92" s="953"/>
      <c r="AM92" s="958" t="e">
        <f t="shared" si="8"/>
        <v>#DIV/0!</v>
      </c>
      <c r="AN92" s="935" t="e">
        <f t="shared" si="9"/>
        <v>#DIV/0!</v>
      </c>
      <c r="AO92" s="935" t="e">
        <f t="shared" si="10"/>
        <v>#DIV/0!</v>
      </c>
      <c r="AP92" s="992" t="s">
        <v>767</v>
      </c>
      <c r="AQ92" s="992" t="s">
        <v>3044</v>
      </c>
      <c r="AR92" s="992" t="s">
        <v>3045</v>
      </c>
      <c r="AS92" s="992"/>
      <c r="AT92" s="1022"/>
      <c r="AU92" s="990" t="s">
        <v>3057</v>
      </c>
    </row>
    <row r="93" spans="2:47" ht="62.25" customHeight="1" x14ac:dyDescent="0.35">
      <c r="B93" s="1018"/>
      <c r="C93" s="1019"/>
      <c r="D93" s="1031" t="s">
        <v>3058</v>
      </c>
      <c r="E93" s="947" t="s">
        <v>3059</v>
      </c>
      <c r="F93" s="947" t="s">
        <v>3060</v>
      </c>
      <c r="G93" s="927">
        <v>1</v>
      </c>
      <c r="H93" s="992" t="s">
        <v>100</v>
      </c>
      <c r="I93" s="992" t="s">
        <v>3061</v>
      </c>
      <c r="J93" s="999" t="s">
        <v>89</v>
      </c>
      <c r="K93" s="999" t="s">
        <v>44</v>
      </c>
      <c r="L93" s="999" t="s">
        <v>214</v>
      </c>
      <c r="M93" s="999" t="s">
        <v>46</v>
      </c>
      <c r="N93" s="958">
        <f t="shared" si="11"/>
        <v>1</v>
      </c>
      <c r="O93" s="1046"/>
      <c r="P93" s="1046">
        <v>1</v>
      </c>
      <c r="Q93" s="1046"/>
      <c r="R93" s="1046"/>
      <c r="S93" s="1046"/>
      <c r="T93" s="1046"/>
      <c r="U93" s="1046"/>
      <c r="V93" s="1046"/>
      <c r="W93" s="1046"/>
      <c r="X93" s="1046"/>
      <c r="Y93" s="1046"/>
      <c r="Z93" s="1046"/>
      <c r="AA93" s="958" t="e">
        <f t="shared" si="7"/>
        <v>#DIV/0!</v>
      </c>
      <c r="AB93" s="953"/>
      <c r="AC93" s="953"/>
      <c r="AD93" s="953"/>
      <c r="AE93" s="953"/>
      <c r="AF93" s="953"/>
      <c r="AG93" s="953"/>
      <c r="AH93" s="953"/>
      <c r="AI93" s="953"/>
      <c r="AJ93" s="953"/>
      <c r="AK93" s="953"/>
      <c r="AL93" s="953"/>
      <c r="AM93" s="958" t="e">
        <f t="shared" si="8"/>
        <v>#DIV/0!</v>
      </c>
      <c r="AN93" s="935" t="e">
        <f t="shared" si="9"/>
        <v>#DIV/0!</v>
      </c>
      <c r="AO93" s="935" t="e">
        <f t="shared" si="10"/>
        <v>#DIV/0!</v>
      </c>
      <c r="AP93" s="992" t="s">
        <v>3062</v>
      </c>
      <c r="AQ93" s="992" t="s">
        <v>3044</v>
      </c>
      <c r="AR93" s="992" t="s">
        <v>3045</v>
      </c>
      <c r="AS93" s="992"/>
      <c r="AT93" s="1028"/>
      <c r="AU93" s="990"/>
    </row>
    <row r="94" spans="2:47" ht="62.25" customHeight="1" x14ac:dyDescent="0.35">
      <c r="B94" s="1018"/>
      <c r="C94" s="1019"/>
      <c r="D94" s="1032"/>
      <c r="E94" s="945" t="s">
        <v>3063</v>
      </c>
      <c r="F94" s="947" t="s">
        <v>3064</v>
      </c>
      <c r="G94" s="927">
        <v>1</v>
      </c>
      <c r="H94" s="992" t="s">
        <v>100</v>
      </c>
      <c r="I94" s="992" t="s">
        <v>3065</v>
      </c>
      <c r="J94" s="999" t="s">
        <v>89</v>
      </c>
      <c r="K94" s="999" t="s">
        <v>44</v>
      </c>
      <c r="L94" s="999" t="s">
        <v>214</v>
      </c>
      <c r="M94" s="999" t="s">
        <v>46</v>
      </c>
      <c r="N94" s="958">
        <f t="shared" si="11"/>
        <v>4</v>
      </c>
      <c r="O94" s="1054">
        <v>1</v>
      </c>
      <c r="P94" s="1054"/>
      <c r="Q94" s="1054"/>
      <c r="R94" s="1054">
        <v>1</v>
      </c>
      <c r="S94" s="1054"/>
      <c r="T94" s="1054"/>
      <c r="U94" s="1055">
        <v>1</v>
      </c>
      <c r="V94" s="1056"/>
      <c r="W94" s="1056"/>
      <c r="X94" s="1055">
        <v>1</v>
      </c>
      <c r="Y94" s="1056"/>
      <c r="Z94" s="1056"/>
      <c r="AA94" s="958">
        <f t="shared" si="7"/>
        <v>1</v>
      </c>
      <c r="AB94" s="973">
        <v>1</v>
      </c>
      <c r="AC94" s="953"/>
      <c r="AD94" s="953"/>
      <c r="AE94" s="953"/>
      <c r="AF94" s="953"/>
      <c r="AG94" s="953"/>
      <c r="AH94" s="953"/>
      <c r="AI94" s="953"/>
      <c r="AJ94" s="953"/>
      <c r="AK94" s="953"/>
      <c r="AL94" s="953"/>
      <c r="AM94" s="958">
        <f t="shared" si="8"/>
        <v>1</v>
      </c>
      <c r="AN94" s="935">
        <f t="shared" si="9"/>
        <v>1</v>
      </c>
      <c r="AO94" s="935">
        <f t="shared" si="10"/>
        <v>0.14285714285714285</v>
      </c>
      <c r="AP94" s="992" t="s">
        <v>3066</v>
      </c>
      <c r="AQ94" s="992" t="s">
        <v>3044</v>
      </c>
      <c r="AR94" s="992" t="s">
        <v>3045</v>
      </c>
      <c r="AS94" s="992"/>
      <c r="AT94" s="1028"/>
      <c r="AU94" s="990"/>
    </row>
    <row r="95" spans="2:47" ht="69.75" x14ac:dyDescent="0.35">
      <c r="B95" s="1018"/>
      <c r="C95" s="1019"/>
      <c r="D95" s="1031" t="s">
        <v>3067</v>
      </c>
      <c r="E95" s="992" t="s">
        <v>3068</v>
      </c>
      <c r="F95" s="992" t="s">
        <v>3069</v>
      </c>
      <c r="G95" s="927">
        <v>2</v>
      </c>
      <c r="H95" s="992" t="s">
        <v>100</v>
      </c>
      <c r="I95" s="992" t="s">
        <v>3070</v>
      </c>
      <c r="J95" s="999" t="s">
        <v>89</v>
      </c>
      <c r="K95" s="999" t="s">
        <v>44</v>
      </c>
      <c r="L95" s="999" t="s">
        <v>214</v>
      </c>
      <c r="M95" s="999" t="s">
        <v>46</v>
      </c>
      <c r="N95" s="958">
        <f t="shared" si="11"/>
        <v>1</v>
      </c>
      <c r="O95" s="1054"/>
      <c r="P95" s="1054"/>
      <c r="Q95" s="1054"/>
      <c r="R95" s="1054"/>
      <c r="S95" s="1054"/>
      <c r="T95" s="1054"/>
      <c r="U95" s="1054"/>
      <c r="V95" s="1054"/>
      <c r="W95" s="1054"/>
      <c r="X95" s="1054"/>
      <c r="Y95" s="1054"/>
      <c r="Z95" s="1055">
        <v>1</v>
      </c>
      <c r="AA95" s="958" t="e">
        <f t="shared" si="7"/>
        <v>#DIV/0!</v>
      </c>
      <c r="AB95" s="953"/>
      <c r="AC95" s="953"/>
      <c r="AD95" s="953"/>
      <c r="AE95" s="953"/>
      <c r="AF95" s="953"/>
      <c r="AG95" s="953"/>
      <c r="AH95" s="953"/>
      <c r="AI95" s="953"/>
      <c r="AJ95" s="953"/>
      <c r="AK95" s="953"/>
      <c r="AL95" s="953"/>
      <c r="AM95" s="958" t="e">
        <f t="shared" si="8"/>
        <v>#DIV/0!</v>
      </c>
      <c r="AN95" s="935" t="e">
        <f t="shared" si="9"/>
        <v>#DIV/0!</v>
      </c>
      <c r="AO95" s="935" t="e">
        <f t="shared" si="10"/>
        <v>#DIV/0!</v>
      </c>
      <c r="AP95" s="992" t="s">
        <v>3071</v>
      </c>
      <c r="AQ95" s="992" t="s">
        <v>3044</v>
      </c>
      <c r="AR95" s="992" t="s">
        <v>3045</v>
      </c>
      <c r="AS95" s="992"/>
      <c r="AT95" s="1028"/>
      <c r="AU95" s="990"/>
    </row>
    <row r="96" spans="2:47" ht="69.75" x14ac:dyDescent="0.35">
      <c r="B96" s="1018"/>
      <c r="C96" s="1019"/>
      <c r="D96" s="1032"/>
      <c r="E96" s="992" t="s">
        <v>3072</v>
      </c>
      <c r="F96" s="992" t="s">
        <v>3073</v>
      </c>
      <c r="G96" s="927">
        <v>2</v>
      </c>
      <c r="H96" s="992" t="s">
        <v>100</v>
      </c>
      <c r="I96" s="992" t="s">
        <v>3070</v>
      </c>
      <c r="J96" s="999" t="s">
        <v>89</v>
      </c>
      <c r="K96" s="999" t="s">
        <v>44</v>
      </c>
      <c r="L96" s="999" t="s">
        <v>214</v>
      </c>
      <c r="M96" s="999" t="s">
        <v>46</v>
      </c>
      <c r="N96" s="958">
        <f t="shared" si="11"/>
        <v>1</v>
      </c>
      <c r="O96" s="1054"/>
      <c r="P96" s="1054">
        <v>1</v>
      </c>
      <c r="Q96" s="1054"/>
      <c r="R96" s="1054"/>
      <c r="S96" s="1054"/>
      <c r="T96" s="1054"/>
      <c r="U96" s="1054"/>
      <c r="V96" s="1054"/>
      <c r="W96" s="1054"/>
      <c r="X96" s="1054"/>
      <c r="Y96" s="1054"/>
      <c r="Z96" s="1054"/>
      <c r="AA96" s="958" t="e">
        <f t="shared" si="7"/>
        <v>#DIV/0!</v>
      </c>
      <c r="AB96" s="953"/>
      <c r="AC96" s="953"/>
      <c r="AD96" s="953"/>
      <c r="AE96" s="953"/>
      <c r="AF96" s="953"/>
      <c r="AG96" s="953"/>
      <c r="AH96" s="953"/>
      <c r="AI96" s="953"/>
      <c r="AJ96" s="953"/>
      <c r="AK96" s="953"/>
      <c r="AL96" s="953"/>
      <c r="AM96" s="958" t="e">
        <f t="shared" si="8"/>
        <v>#DIV/0!</v>
      </c>
      <c r="AN96" s="935" t="e">
        <f t="shared" si="9"/>
        <v>#DIV/0!</v>
      </c>
      <c r="AO96" s="935" t="e">
        <f t="shared" si="10"/>
        <v>#DIV/0!</v>
      </c>
      <c r="AP96" s="992" t="s">
        <v>3071</v>
      </c>
      <c r="AQ96" s="992" t="s">
        <v>3044</v>
      </c>
      <c r="AR96" s="992" t="s">
        <v>3045</v>
      </c>
      <c r="AS96" s="992"/>
      <c r="AT96" s="1028"/>
      <c r="AU96" s="990"/>
    </row>
    <row r="97" spans="2:47" ht="69.75" x14ac:dyDescent="0.25">
      <c r="B97" s="1033"/>
      <c r="C97" s="1034"/>
      <c r="D97" s="1031" t="s">
        <v>3074</v>
      </c>
      <c r="E97" s="990" t="s">
        <v>3075</v>
      </c>
      <c r="F97" s="990" t="s">
        <v>3076</v>
      </c>
      <c r="G97" s="927">
        <v>3</v>
      </c>
      <c r="H97" s="992"/>
      <c r="I97" s="990" t="s">
        <v>3077</v>
      </c>
      <c r="J97" s="999" t="s">
        <v>43</v>
      </c>
      <c r="K97" s="999" t="s">
        <v>44</v>
      </c>
      <c r="L97" s="999" t="s">
        <v>45</v>
      </c>
      <c r="M97" s="999" t="s">
        <v>46</v>
      </c>
      <c r="N97" s="966">
        <f>+SUM(O97:Z97)</f>
        <v>1</v>
      </c>
      <c r="O97" s="1046"/>
      <c r="P97" s="1046"/>
      <c r="Q97" s="1046"/>
      <c r="R97" s="1047">
        <v>0.5</v>
      </c>
      <c r="S97" s="1047">
        <v>0.5</v>
      </c>
      <c r="T97" s="1046"/>
      <c r="U97" s="1046"/>
      <c r="V97" s="1046"/>
      <c r="W97" s="1046"/>
      <c r="X97" s="1046"/>
      <c r="Y97" s="1046"/>
      <c r="Z97" s="1046"/>
      <c r="AA97" s="966">
        <f t="shared" si="7"/>
        <v>0</v>
      </c>
      <c r="AB97" s="953"/>
      <c r="AC97" s="953"/>
      <c r="AD97" s="953"/>
      <c r="AE97" s="953"/>
      <c r="AF97" s="953"/>
      <c r="AG97" s="953"/>
      <c r="AH97" s="953"/>
      <c r="AI97" s="953"/>
      <c r="AJ97" s="953"/>
      <c r="AK97" s="953"/>
      <c r="AL97" s="953"/>
      <c r="AM97" s="966" t="e">
        <f t="shared" si="8"/>
        <v>#DIV/0!</v>
      </c>
      <c r="AN97" s="935" t="e">
        <f t="shared" si="9"/>
        <v>#DIV/0!</v>
      </c>
      <c r="AO97" s="935" t="e">
        <f t="shared" si="10"/>
        <v>#DIV/0!</v>
      </c>
      <c r="AP97" s="992" t="s">
        <v>3071</v>
      </c>
      <c r="AQ97" s="992" t="s">
        <v>3044</v>
      </c>
      <c r="AR97" s="992" t="s">
        <v>3045</v>
      </c>
      <c r="AS97" s="992"/>
      <c r="AT97" s="990"/>
      <c r="AU97" s="990"/>
    </row>
    <row r="98" spans="2:47" ht="69.75" x14ac:dyDescent="0.25">
      <c r="B98" s="1033"/>
      <c r="C98" s="1034"/>
      <c r="D98" s="1035"/>
      <c r="E98" s="990" t="s">
        <v>3078</v>
      </c>
      <c r="F98" s="990" t="s">
        <v>3079</v>
      </c>
      <c r="G98" s="927">
        <v>3</v>
      </c>
      <c r="H98" s="992"/>
      <c r="I98" s="990" t="s">
        <v>3080</v>
      </c>
      <c r="J98" s="999" t="s">
        <v>43</v>
      </c>
      <c r="K98" s="999" t="s">
        <v>44</v>
      </c>
      <c r="L98" s="999" t="s">
        <v>45</v>
      </c>
      <c r="M98" s="999" t="s">
        <v>46</v>
      </c>
      <c r="N98" s="966">
        <f>+SUM(O98:Z98)</f>
        <v>1</v>
      </c>
      <c r="O98" s="1046"/>
      <c r="P98" s="1046"/>
      <c r="Q98" s="1047"/>
      <c r="R98" s="1047"/>
      <c r="S98" s="1047">
        <v>0.5</v>
      </c>
      <c r="T98" s="1049">
        <v>0.5</v>
      </c>
      <c r="U98" s="1057"/>
      <c r="V98" s="1046"/>
      <c r="W98" s="1046"/>
      <c r="X98" s="1046"/>
      <c r="Y98" s="1046"/>
      <c r="Z98" s="1046"/>
      <c r="AA98" s="966">
        <f t="shared" si="7"/>
        <v>0</v>
      </c>
      <c r="AB98" s="953"/>
      <c r="AC98" s="953"/>
      <c r="AD98" s="953"/>
      <c r="AE98" s="953"/>
      <c r="AF98" s="953"/>
      <c r="AG98" s="953"/>
      <c r="AH98" s="953"/>
      <c r="AI98" s="953"/>
      <c r="AJ98" s="953"/>
      <c r="AK98" s="953"/>
      <c r="AL98" s="953"/>
      <c r="AM98" s="966" t="e">
        <f t="shared" si="8"/>
        <v>#DIV/0!</v>
      </c>
      <c r="AN98" s="935" t="e">
        <f t="shared" si="9"/>
        <v>#DIV/0!</v>
      </c>
      <c r="AO98" s="935" t="e">
        <f t="shared" si="10"/>
        <v>#DIV/0!</v>
      </c>
      <c r="AP98" s="992" t="s">
        <v>3071</v>
      </c>
      <c r="AQ98" s="992" t="s">
        <v>3044</v>
      </c>
      <c r="AR98" s="992" t="s">
        <v>3045</v>
      </c>
      <c r="AS98" s="992"/>
      <c r="AT98" s="990"/>
      <c r="AU98" s="990"/>
    </row>
    <row r="99" spans="2:47" ht="69.75" x14ac:dyDescent="0.25">
      <c r="B99" s="1033"/>
      <c r="C99" s="1034"/>
      <c r="D99" s="1032"/>
      <c r="E99" s="990" t="s">
        <v>3081</v>
      </c>
      <c r="F99" s="990" t="s">
        <v>3082</v>
      </c>
      <c r="G99" s="927">
        <v>1</v>
      </c>
      <c r="H99" s="992"/>
      <c r="I99" s="990" t="s">
        <v>3083</v>
      </c>
      <c r="J99" s="999" t="s">
        <v>43</v>
      </c>
      <c r="K99" s="999" t="s">
        <v>44</v>
      </c>
      <c r="L99" s="999" t="s">
        <v>45</v>
      </c>
      <c r="M99" s="999" t="s">
        <v>696</v>
      </c>
      <c r="N99" s="966">
        <f>+SUM(O99:Z99)</f>
        <v>1</v>
      </c>
      <c r="O99" s="1046"/>
      <c r="P99" s="1046"/>
      <c r="Q99" s="1046"/>
      <c r="R99" s="1058"/>
      <c r="S99" s="1047"/>
      <c r="T99" s="1047">
        <v>0.25</v>
      </c>
      <c r="U99" s="1049">
        <v>0.5</v>
      </c>
      <c r="V99" s="1049">
        <v>0.25</v>
      </c>
      <c r="W99" s="1046"/>
      <c r="X99" s="1046"/>
      <c r="Y99" s="1046"/>
      <c r="Z99" s="1046"/>
      <c r="AA99" s="966">
        <f t="shared" si="7"/>
        <v>0</v>
      </c>
      <c r="AB99" s="953"/>
      <c r="AC99" s="953"/>
      <c r="AD99" s="953"/>
      <c r="AE99" s="953"/>
      <c r="AF99" s="953"/>
      <c r="AG99" s="953"/>
      <c r="AH99" s="953"/>
      <c r="AI99" s="953"/>
      <c r="AJ99" s="953"/>
      <c r="AK99" s="953"/>
      <c r="AL99" s="953"/>
      <c r="AM99" s="966" t="e">
        <f t="shared" si="8"/>
        <v>#DIV/0!</v>
      </c>
      <c r="AN99" s="935" t="e">
        <f t="shared" si="9"/>
        <v>#DIV/0!</v>
      </c>
      <c r="AO99" s="935" t="e">
        <f t="shared" si="10"/>
        <v>#DIV/0!</v>
      </c>
      <c r="AP99" s="992" t="s">
        <v>3071</v>
      </c>
      <c r="AQ99" s="992" t="s">
        <v>3044</v>
      </c>
      <c r="AR99" s="992" t="s">
        <v>3045</v>
      </c>
      <c r="AS99" s="992"/>
      <c r="AT99" s="1036">
        <v>500000</v>
      </c>
      <c r="AU99" s="990"/>
    </row>
    <row r="100" spans="2:47" ht="69.75" x14ac:dyDescent="0.25">
      <c r="B100" s="1033"/>
      <c r="C100" s="1034"/>
      <c r="D100" s="1031" t="s">
        <v>3084</v>
      </c>
      <c r="E100" s="990" t="s">
        <v>3085</v>
      </c>
      <c r="F100" s="990" t="s">
        <v>3086</v>
      </c>
      <c r="G100" s="927">
        <v>2</v>
      </c>
      <c r="H100" s="992"/>
      <c r="I100" s="990" t="s">
        <v>3087</v>
      </c>
      <c r="J100" s="999"/>
      <c r="K100" s="999"/>
      <c r="L100" s="999" t="s">
        <v>45</v>
      </c>
      <c r="M100" s="999"/>
      <c r="N100" s="966">
        <f>+SUM(O100:Z100)</f>
        <v>1</v>
      </c>
      <c r="O100" s="1047">
        <v>1</v>
      </c>
      <c r="P100" s="1046"/>
      <c r="Q100" s="1046"/>
      <c r="R100" s="1047"/>
      <c r="S100" s="1047"/>
      <c r="T100" s="1049"/>
      <c r="U100" s="1049"/>
      <c r="V100" s="1054"/>
      <c r="W100" s="1046"/>
      <c r="X100" s="1046"/>
      <c r="Y100" s="1046"/>
      <c r="Z100" s="1046"/>
      <c r="AA100" s="966">
        <f t="shared" si="7"/>
        <v>1</v>
      </c>
      <c r="AB100" s="978">
        <v>1</v>
      </c>
      <c r="AC100" s="953"/>
      <c r="AD100" s="953"/>
      <c r="AE100" s="953"/>
      <c r="AF100" s="953"/>
      <c r="AG100" s="953"/>
      <c r="AH100" s="953"/>
      <c r="AI100" s="953"/>
      <c r="AJ100" s="953"/>
      <c r="AK100" s="953"/>
      <c r="AL100" s="953"/>
      <c r="AM100" s="966">
        <f t="shared" si="8"/>
        <v>1</v>
      </c>
      <c r="AN100" s="935">
        <f t="shared" si="9"/>
        <v>1</v>
      </c>
      <c r="AO100" s="935">
        <f t="shared" si="10"/>
        <v>0.2857142857142857</v>
      </c>
      <c r="AP100" s="990" t="s">
        <v>3088</v>
      </c>
      <c r="AQ100" s="992" t="s">
        <v>3044</v>
      </c>
      <c r="AR100" s="992" t="s">
        <v>3045</v>
      </c>
      <c r="AS100" s="992"/>
      <c r="AT100" s="1036"/>
      <c r="AU100" s="990"/>
    </row>
    <row r="101" spans="2:47" ht="116.25" x14ac:dyDescent="0.25">
      <c r="B101" s="1033"/>
      <c r="C101" s="1034"/>
      <c r="D101" s="1035"/>
      <c r="E101" s="990" t="s">
        <v>3089</v>
      </c>
      <c r="F101" s="990" t="s">
        <v>3090</v>
      </c>
      <c r="G101" s="927">
        <v>2</v>
      </c>
      <c r="H101" s="992" t="s">
        <v>125</v>
      </c>
      <c r="I101" s="990" t="s">
        <v>3091</v>
      </c>
      <c r="J101" s="999" t="s">
        <v>43</v>
      </c>
      <c r="K101" s="999" t="s">
        <v>44</v>
      </c>
      <c r="L101" s="999" t="s">
        <v>45</v>
      </c>
      <c r="M101" s="999" t="s">
        <v>46</v>
      </c>
      <c r="N101" s="966">
        <f t="shared" ref="N101:N103" si="12">+SUM(O101:Z101)</f>
        <v>1</v>
      </c>
      <c r="O101" s="1046"/>
      <c r="P101" s="1046"/>
      <c r="Q101" s="1046"/>
      <c r="R101" s="1046"/>
      <c r="S101" s="1046"/>
      <c r="T101" s="1046"/>
      <c r="U101" s="1049">
        <v>0.5</v>
      </c>
      <c r="V101" s="1049">
        <v>0.5</v>
      </c>
      <c r="W101" s="1046"/>
      <c r="X101" s="1046"/>
      <c r="Y101" s="1046"/>
      <c r="Z101" s="1046"/>
      <c r="AA101" s="966">
        <f t="shared" si="7"/>
        <v>0</v>
      </c>
      <c r="AB101" s="953"/>
      <c r="AC101" s="953"/>
      <c r="AD101" s="953"/>
      <c r="AE101" s="953"/>
      <c r="AF101" s="953"/>
      <c r="AG101" s="953"/>
      <c r="AH101" s="953"/>
      <c r="AI101" s="953"/>
      <c r="AJ101" s="953"/>
      <c r="AK101" s="953"/>
      <c r="AL101" s="953"/>
      <c r="AM101" s="966" t="e">
        <f t="shared" si="8"/>
        <v>#DIV/0!</v>
      </c>
      <c r="AN101" s="935" t="e">
        <f t="shared" si="9"/>
        <v>#DIV/0!</v>
      </c>
      <c r="AO101" s="935" t="e">
        <f t="shared" si="10"/>
        <v>#DIV/0!</v>
      </c>
      <c r="AP101" s="990" t="s">
        <v>3088</v>
      </c>
      <c r="AQ101" s="992" t="s">
        <v>3044</v>
      </c>
      <c r="AR101" s="992" t="s">
        <v>3045</v>
      </c>
      <c r="AS101" s="992"/>
      <c r="AT101" s="990"/>
      <c r="AU101" s="990"/>
    </row>
    <row r="102" spans="2:47" ht="116.25" x14ac:dyDescent="0.25">
      <c r="B102" s="1033"/>
      <c r="C102" s="1034"/>
      <c r="D102" s="1032"/>
      <c r="E102" s="990" t="s">
        <v>3092</v>
      </c>
      <c r="F102" s="990" t="s">
        <v>3093</v>
      </c>
      <c r="G102" s="927">
        <v>2</v>
      </c>
      <c r="H102" s="992" t="s">
        <v>125</v>
      </c>
      <c r="I102" s="990" t="s">
        <v>3094</v>
      </c>
      <c r="J102" s="999" t="s">
        <v>89</v>
      </c>
      <c r="K102" s="999" t="s">
        <v>44</v>
      </c>
      <c r="L102" s="999" t="s">
        <v>45</v>
      </c>
      <c r="M102" s="999" t="s">
        <v>46</v>
      </c>
      <c r="N102" s="966">
        <f t="shared" si="12"/>
        <v>1</v>
      </c>
      <c r="O102" s="1046"/>
      <c r="P102" s="1046"/>
      <c r="Q102" s="1046"/>
      <c r="R102" s="1046"/>
      <c r="S102" s="1046"/>
      <c r="T102" s="1046"/>
      <c r="U102" s="1046"/>
      <c r="V102" s="1046"/>
      <c r="W102" s="1049">
        <v>1</v>
      </c>
      <c r="X102" s="1046"/>
      <c r="Y102" s="1046"/>
      <c r="Z102" s="1046"/>
      <c r="AA102" s="966">
        <f t="shared" si="7"/>
        <v>0</v>
      </c>
      <c r="AB102" s="953"/>
      <c r="AC102" s="953"/>
      <c r="AD102" s="953"/>
      <c r="AE102" s="953"/>
      <c r="AF102" s="953"/>
      <c r="AG102" s="953"/>
      <c r="AH102" s="953"/>
      <c r="AI102" s="953"/>
      <c r="AJ102" s="953"/>
      <c r="AK102" s="953"/>
      <c r="AL102" s="953"/>
      <c r="AM102" s="966" t="e">
        <f t="shared" si="8"/>
        <v>#DIV/0!</v>
      </c>
      <c r="AN102" s="935" t="e">
        <f t="shared" si="9"/>
        <v>#DIV/0!</v>
      </c>
      <c r="AO102" s="935" t="e">
        <f t="shared" si="10"/>
        <v>#DIV/0!</v>
      </c>
      <c r="AP102" s="990" t="s">
        <v>3095</v>
      </c>
      <c r="AQ102" s="992" t="s">
        <v>3044</v>
      </c>
      <c r="AR102" s="992" t="s">
        <v>3045</v>
      </c>
      <c r="AS102" s="992"/>
      <c r="AT102" s="990"/>
      <c r="AU102" s="990"/>
    </row>
    <row r="103" spans="2:47" ht="69.75" x14ac:dyDescent="0.25">
      <c r="B103" s="1033"/>
      <c r="C103" s="1034"/>
      <c r="D103" s="1037" t="s">
        <v>3096</v>
      </c>
      <c r="E103" s="990" t="s">
        <v>3097</v>
      </c>
      <c r="F103" s="990" t="s">
        <v>3098</v>
      </c>
      <c r="G103" s="927">
        <v>2</v>
      </c>
      <c r="H103" s="992" t="s">
        <v>59</v>
      </c>
      <c r="I103" s="990" t="s">
        <v>3099</v>
      </c>
      <c r="J103" s="999" t="s">
        <v>43</v>
      </c>
      <c r="K103" s="999" t="s">
        <v>44</v>
      </c>
      <c r="L103" s="999" t="s">
        <v>45</v>
      </c>
      <c r="M103" s="999" t="s">
        <v>46</v>
      </c>
      <c r="N103" s="966">
        <f t="shared" si="12"/>
        <v>1</v>
      </c>
      <c r="O103" s="1047"/>
      <c r="P103" s="1047">
        <v>0.5</v>
      </c>
      <c r="Q103" s="1047">
        <v>0.5</v>
      </c>
      <c r="R103" s="1046"/>
      <c r="S103" s="1046"/>
      <c r="T103" s="1046"/>
      <c r="U103" s="1046"/>
      <c r="V103" s="1046"/>
      <c r="W103" s="1046"/>
      <c r="X103" s="1046"/>
      <c r="Y103" s="1046"/>
      <c r="Z103" s="1046"/>
      <c r="AA103" s="966">
        <f t="shared" si="7"/>
        <v>0</v>
      </c>
      <c r="AB103" s="953"/>
      <c r="AC103" s="953"/>
      <c r="AD103" s="953"/>
      <c r="AE103" s="953"/>
      <c r="AF103" s="953"/>
      <c r="AG103" s="953"/>
      <c r="AH103" s="953"/>
      <c r="AI103" s="953"/>
      <c r="AJ103" s="953"/>
      <c r="AK103" s="953"/>
      <c r="AL103" s="953"/>
      <c r="AM103" s="966" t="e">
        <f t="shared" si="8"/>
        <v>#DIV/0!</v>
      </c>
      <c r="AN103" s="935" t="e">
        <f t="shared" si="9"/>
        <v>#DIV/0!</v>
      </c>
      <c r="AO103" s="935" t="e">
        <f t="shared" si="10"/>
        <v>#DIV/0!</v>
      </c>
      <c r="AP103" s="990" t="s">
        <v>3095</v>
      </c>
      <c r="AQ103" s="992" t="s">
        <v>3044</v>
      </c>
      <c r="AR103" s="992" t="s">
        <v>3045</v>
      </c>
      <c r="AS103" s="992"/>
      <c r="AT103" s="990"/>
      <c r="AU103" s="990"/>
    </row>
    <row r="104" spans="2:47" ht="69.75" x14ac:dyDescent="0.25">
      <c r="B104" s="1033"/>
      <c r="C104" s="1034"/>
      <c r="D104" s="1038"/>
      <c r="E104" s="990" t="s">
        <v>3100</v>
      </c>
      <c r="F104" s="990" t="s">
        <v>3101</v>
      </c>
      <c r="G104" s="927">
        <v>2</v>
      </c>
      <c r="H104" s="992" t="s">
        <v>59</v>
      </c>
      <c r="I104" s="990" t="s">
        <v>3102</v>
      </c>
      <c r="J104" s="999" t="s">
        <v>43</v>
      </c>
      <c r="K104" s="999" t="s">
        <v>44</v>
      </c>
      <c r="L104" s="999" t="s">
        <v>45</v>
      </c>
      <c r="M104" s="999" t="s">
        <v>46</v>
      </c>
      <c r="N104" s="966">
        <f>+AVERAGE(O104:Z104)</f>
        <v>1</v>
      </c>
      <c r="O104" s="1046"/>
      <c r="P104" s="1046"/>
      <c r="Q104" s="1047"/>
      <c r="R104" s="1047">
        <v>1</v>
      </c>
      <c r="S104" s="1047">
        <v>1</v>
      </c>
      <c r="T104" s="1047">
        <v>1</v>
      </c>
      <c r="U104" s="1047">
        <v>1</v>
      </c>
      <c r="V104" s="1049">
        <v>1</v>
      </c>
      <c r="W104" s="1049">
        <v>1</v>
      </c>
      <c r="X104" s="1049">
        <v>1</v>
      </c>
      <c r="Y104" s="1049">
        <v>1</v>
      </c>
      <c r="Z104" s="1049">
        <v>1</v>
      </c>
      <c r="AA104" s="966">
        <f t="shared" si="7"/>
        <v>0</v>
      </c>
      <c r="AB104" s="953"/>
      <c r="AC104" s="953"/>
      <c r="AD104" s="953"/>
      <c r="AE104" s="953"/>
      <c r="AF104" s="953"/>
      <c r="AG104" s="953"/>
      <c r="AH104" s="953"/>
      <c r="AI104" s="953"/>
      <c r="AJ104" s="953"/>
      <c r="AK104" s="953"/>
      <c r="AL104" s="953"/>
      <c r="AM104" s="966" t="e">
        <f t="shared" si="8"/>
        <v>#DIV/0!</v>
      </c>
      <c r="AN104" s="935" t="e">
        <f t="shared" si="9"/>
        <v>#DIV/0!</v>
      </c>
      <c r="AO104" s="935" t="e">
        <f t="shared" si="10"/>
        <v>#DIV/0!</v>
      </c>
      <c r="AP104" s="990" t="s">
        <v>3095</v>
      </c>
      <c r="AQ104" s="992" t="s">
        <v>3044</v>
      </c>
      <c r="AR104" s="992" t="s">
        <v>3045</v>
      </c>
      <c r="AS104" s="992"/>
      <c r="AT104" s="990"/>
      <c r="AU104" s="990"/>
    </row>
    <row r="105" spans="2:47" ht="69.75" x14ac:dyDescent="0.25">
      <c r="B105" s="1033"/>
      <c r="C105" s="1034"/>
      <c r="D105" s="1037" t="s">
        <v>3103</v>
      </c>
      <c r="E105" s="1039" t="s">
        <v>3104</v>
      </c>
      <c r="F105" s="990" t="s">
        <v>3105</v>
      </c>
      <c r="G105" s="927">
        <v>2</v>
      </c>
      <c r="H105" s="992" t="s">
        <v>59</v>
      </c>
      <c r="I105" s="990" t="s">
        <v>3106</v>
      </c>
      <c r="J105" s="999" t="s">
        <v>89</v>
      </c>
      <c r="K105" s="999" t="s">
        <v>44</v>
      </c>
      <c r="L105" s="999" t="s">
        <v>45</v>
      </c>
      <c r="M105" s="999" t="s">
        <v>46</v>
      </c>
      <c r="N105" s="966">
        <f>+AVERAGE(O105:Z105)</f>
        <v>0.5</v>
      </c>
      <c r="O105" s="1046"/>
      <c r="P105" s="1059">
        <v>0.5</v>
      </c>
      <c r="Q105" s="1059">
        <v>0.5</v>
      </c>
      <c r="R105" s="1046"/>
      <c r="S105" s="1046"/>
      <c r="T105" s="1046"/>
      <c r="U105" s="1046"/>
      <c r="V105" s="1046"/>
      <c r="W105" s="1046"/>
      <c r="X105" s="1046"/>
      <c r="Y105" s="1046"/>
      <c r="Z105" s="1046"/>
      <c r="AA105" s="966">
        <f t="shared" si="7"/>
        <v>0</v>
      </c>
      <c r="AB105" s="953"/>
      <c r="AC105" s="953"/>
      <c r="AD105" s="953"/>
      <c r="AE105" s="953"/>
      <c r="AF105" s="953"/>
      <c r="AG105" s="953"/>
      <c r="AH105" s="953"/>
      <c r="AI105" s="953"/>
      <c r="AJ105" s="953"/>
      <c r="AK105" s="953"/>
      <c r="AL105" s="953"/>
      <c r="AM105" s="966" t="e">
        <f t="shared" si="8"/>
        <v>#DIV/0!</v>
      </c>
      <c r="AN105" s="935" t="e">
        <f t="shared" si="9"/>
        <v>#DIV/0!</v>
      </c>
      <c r="AO105" s="935" t="e">
        <f t="shared" si="10"/>
        <v>#DIV/0!</v>
      </c>
      <c r="AP105" s="990" t="s">
        <v>3095</v>
      </c>
      <c r="AQ105" s="992" t="s">
        <v>3044</v>
      </c>
      <c r="AR105" s="992" t="s">
        <v>3045</v>
      </c>
      <c r="AS105" s="992"/>
      <c r="AT105" s="990"/>
      <c r="AU105" s="990"/>
    </row>
    <row r="106" spans="2:47" ht="69.75" x14ac:dyDescent="0.25">
      <c r="B106" s="1033"/>
      <c r="C106" s="1034"/>
      <c r="D106" s="1020"/>
      <c r="E106" s="926" t="s">
        <v>3107</v>
      </c>
      <c r="F106" s="990" t="s">
        <v>3108</v>
      </c>
      <c r="G106" s="927">
        <v>1</v>
      </c>
      <c r="H106" s="992" t="s">
        <v>59</v>
      </c>
      <c r="I106" s="990" t="s">
        <v>3106</v>
      </c>
      <c r="J106" s="999" t="s">
        <v>89</v>
      </c>
      <c r="K106" s="999" t="s">
        <v>44</v>
      </c>
      <c r="L106" s="999" t="s">
        <v>214</v>
      </c>
      <c r="M106" s="999" t="s">
        <v>46</v>
      </c>
      <c r="N106" s="958">
        <f>SUM(O106:Z106)</f>
        <v>6</v>
      </c>
      <c r="O106" s="1046"/>
      <c r="P106" s="1046"/>
      <c r="Q106" s="1046"/>
      <c r="R106" s="1046"/>
      <c r="S106" s="1046">
        <v>1</v>
      </c>
      <c r="T106" s="1055">
        <v>1</v>
      </c>
      <c r="U106" s="1057"/>
      <c r="V106" s="1055">
        <v>1</v>
      </c>
      <c r="W106" s="1055">
        <v>1</v>
      </c>
      <c r="X106" s="1057"/>
      <c r="Y106" s="1055">
        <v>1</v>
      </c>
      <c r="Z106" s="1055">
        <v>1</v>
      </c>
      <c r="AA106" s="958" t="e">
        <f t="shared" si="7"/>
        <v>#DIV/0!</v>
      </c>
      <c r="AB106" s="953"/>
      <c r="AC106" s="953"/>
      <c r="AD106" s="953"/>
      <c r="AE106" s="953"/>
      <c r="AF106" s="953"/>
      <c r="AG106" s="953"/>
      <c r="AH106" s="953"/>
      <c r="AI106" s="953"/>
      <c r="AJ106" s="953"/>
      <c r="AK106" s="953"/>
      <c r="AL106" s="953"/>
      <c r="AM106" s="958" t="e">
        <f t="shared" si="8"/>
        <v>#DIV/0!</v>
      </c>
      <c r="AN106" s="935" t="e">
        <f t="shared" si="9"/>
        <v>#DIV/0!</v>
      </c>
      <c r="AO106" s="935" t="e">
        <f t="shared" si="10"/>
        <v>#DIV/0!</v>
      </c>
      <c r="AP106" s="990" t="s">
        <v>3095</v>
      </c>
      <c r="AQ106" s="992" t="s">
        <v>3044</v>
      </c>
      <c r="AR106" s="992" t="s">
        <v>3045</v>
      </c>
      <c r="AS106" s="992"/>
      <c r="AT106" s="990"/>
      <c r="AU106" s="990"/>
    </row>
    <row r="107" spans="2:47" ht="69.75" x14ac:dyDescent="0.25">
      <c r="B107" s="1033"/>
      <c r="C107" s="1034"/>
      <c r="D107" s="1038"/>
      <c r="E107" s="945" t="s">
        <v>3109</v>
      </c>
      <c r="F107" s="990" t="s">
        <v>3110</v>
      </c>
      <c r="G107" s="927">
        <v>2</v>
      </c>
      <c r="H107" s="992" t="s">
        <v>59</v>
      </c>
      <c r="I107" s="990" t="s">
        <v>3106</v>
      </c>
      <c r="J107" s="999" t="s">
        <v>89</v>
      </c>
      <c r="K107" s="999" t="s">
        <v>44</v>
      </c>
      <c r="L107" s="999" t="s">
        <v>214</v>
      </c>
      <c r="M107" s="1040" t="s">
        <v>46</v>
      </c>
      <c r="N107" s="958">
        <f>SUM(O107:Z107)</f>
        <v>3</v>
      </c>
      <c r="O107" s="1046"/>
      <c r="P107" s="1046"/>
      <c r="Q107" s="1046"/>
      <c r="R107" s="1046">
        <v>1</v>
      </c>
      <c r="S107" s="1046"/>
      <c r="T107" s="1057"/>
      <c r="U107" s="1055">
        <v>1</v>
      </c>
      <c r="V107" s="1057"/>
      <c r="W107" s="1057"/>
      <c r="X107" s="1055">
        <v>1</v>
      </c>
      <c r="Y107" s="1057"/>
      <c r="Z107" s="1057"/>
      <c r="AA107" s="958" t="e">
        <f t="shared" si="7"/>
        <v>#DIV/0!</v>
      </c>
      <c r="AB107" s="953"/>
      <c r="AC107" s="953"/>
      <c r="AD107" s="953"/>
      <c r="AE107" s="953"/>
      <c r="AF107" s="953"/>
      <c r="AG107" s="953"/>
      <c r="AH107" s="953"/>
      <c r="AI107" s="953"/>
      <c r="AJ107" s="953"/>
      <c r="AK107" s="953"/>
      <c r="AL107" s="953"/>
      <c r="AM107" s="958" t="e">
        <f t="shared" si="8"/>
        <v>#DIV/0!</v>
      </c>
      <c r="AN107" s="935" t="e">
        <f t="shared" si="9"/>
        <v>#DIV/0!</v>
      </c>
      <c r="AO107" s="935" t="e">
        <f t="shared" si="10"/>
        <v>#DIV/0!</v>
      </c>
      <c r="AP107" s="990" t="s">
        <v>3095</v>
      </c>
      <c r="AQ107" s="992" t="s">
        <v>3044</v>
      </c>
      <c r="AR107" s="992" t="s">
        <v>3045</v>
      </c>
      <c r="AS107" s="992"/>
      <c r="AT107" s="990"/>
      <c r="AU107" s="990"/>
    </row>
    <row r="112" spans="2:47" ht="23.25" hidden="1" x14ac:dyDescent="0.35">
      <c r="B112" s="917"/>
      <c r="C112" s="917"/>
      <c r="D112" s="917"/>
      <c r="E112" s="917"/>
      <c r="F112" s="917"/>
      <c r="G112" s="918"/>
      <c r="H112" s="917"/>
      <c r="I112" s="917"/>
      <c r="J112" s="917"/>
      <c r="K112" s="917"/>
      <c r="L112" s="917"/>
      <c r="M112" s="917"/>
      <c r="N112" s="917"/>
      <c r="O112" s="917"/>
      <c r="P112" s="917"/>
      <c r="Q112" s="917"/>
      <c r="R112" s="917"/>
      <c r="S112" s="917"/>
      <c r="T112" s="917"/>
      <c r="U112" s="917"/>
      <c r="V112" s="917"/>
      <c r="W112" s="917"/>
      <c r="X112" s="917"/>
      <c r="Y112" s="917"/>
      <c r="Z112" s="917"/>
      <c r="AA112" s="917"/>
      <c r="AB112" s="917"/>
      <c r="AC112" s="917"/>
      <c r="AD112" s="917"/>
      <c r="AE112" s="917"/>
      <c r="AF112" s="917"/>
      <c r="AG112" s="917"/>
      <c r="AH112" s="917"/>
      <c r="AI112" s="917"/>
      <c r="AJ112" s="917"/>
      <c r="AK112" s="917"/>
      <c r="AL112" s="917"/>
      <c r="AM112" s="917"/>
      <c r="AN112" s="917"/>
      <c r="AO112" s="917"/>
      <c r="AP112" s="918"/>
      <c r="AQ112" s="917"/>
      <c r="AR112" s="833" t="s">
        <v>2425</v>
      </c>
      <c r="AS112" s="833" t="s">
        <v>2744</v>
      </c>
      <c r="AT112" s="834" t="s">
        <v>2427</v>
      </c>
      <c r="AU112" s="919"/>
    </row>
    <row r="113" spans="44:46" ht="23.25" hidden="1" x14ac:dyDescent="0.25">
      <c r="AR113" s="992" t="s">
        <v>3044</v>
      </c>
      <c r="AS113" s="1041">
        <f>+AO91+AO89+AO100+AO94</f>
        <v>1</v>
      </c>
      <c r="AT113" s="1042">
        <f>+G89+G91+G94+G100</f>
        <v>7</v>
      </c>
    </row>
    <row r="114" spans="44:46" ht="46.5" hidden="1" x14ac:dyDescent="0.25">
      <c r="AR114" s="990" t="s">
        <v>2913</v>
      </c>
      <c r="AS114" s="1041">
        <f>+AO37+AO40+AO61+AO85</f>
        <v>1</v>
      </c>
      <c r="AT114" s="1042">
        <f>+G37+G40+G61+G85</f>
        <v>9</v>
      </c>
    </row>
    <row r="115" spans="44:46" ht="71.25" hidden="1" customHeight="1" x14ac:dyDescent="0.25">
      <c r="AR115" s="937" t="s">
        <v>2751</v>
      </c>
      <c r="AS115" s="1041">
        <f>+AO9+AO11+AO23+AO25+AO26+AO27+AO28+AO29+AO30+AO31</f>
        <v>1</v>
      </c>
      <c r="AT115" s="1042">
        <f>+G9+G11+G23+G25+G26+G27+G28+G29+G30+G31</f>
        <v>16</v>
      </c>
    </row>
    <row r="116" spans="44:46" ht="88.5" hidden="1" customHeight="1" x14ac:dyDescent="0.25">
      <c r="AR116" s="837" t="s">
        <v>2740</v>
      </c>
      <c r="AS116" s="1043">
        <f>AVERAGE(AS113:AS115)</f>
        <v>1</v>
      </c>
      <c r="AT116" s="839">
        <f>SUBTOTAL(9,AT113:AT115)</f>
        <v>32</v>
      </c>
    </row>
    <row r="117" spans="44:46" ht="23.25" x14ac:dyDescent="0.35">
      <c r="AR117" s="917"/>
      <c r="AS117" s="917"/>
      <c r="AT117" s="919"/>
    </row>
  </sheetData>
  <sheetProtection algorithmName="SHA-512" hashValue="XddgHBlH+Knjcr//HG7NhFeQ+z9GH+CV6lsWz5ckkWpRC6CHwR7FY+AaW7FNyZNWRoQmk6Ud7PGB/jDFkoFxAQ==" saltValue="KqY2VtwrzH8z+CYOUy/WdQ==" spinCount="100000" sheet="1" formatCells="0" formatColumns="0" autoFilter="0"/>
  <autoFilter ref="A7:BB107"/>
  <mergeCells count="94">
    <mergeCell ref="D105:D107"/>
    <mergeCell ref="D89:D90"/>
    <mergeCell ref="D93:D94"/>
    <mergeCell ref="D95:D96"/>
    <mergeCell ref="D97:D99"/>
    <mergeCell ref="D100:D102"/>
    <mergeCell ref="D103:D104"/>
    <mergeCell ref="AT81:AT82"/>
    <mergeCell ref="B84:B88"/>
    <mergeCell ref="C84:C88"/>
    <mergeCell ref="D84:D88"/>
    <mergeCell ref="F84:F88"/>
    <mergeCell ref="H84:H88"/>
    <mergeCell ref="AR84:AR88"/>
    <mergeCell ref="AT84:AT88"/>
    <mergeCell ref="D76:D79"/>
    <mergeCell ref="B81:B82"/>
    <mergeCell ref="C81:C82"/>
    <mergeCell ref="F81:F82"/>
    <mergeCell ref="H81:H82"/>
    <mergeCell ref="AR81:AR82"/>
    <mergeCell ref="AT65:AT67"/>
    <mergeCell ref="B68:B80"/>
    <mergeCell ref="C68:C80"/>
    <mergeCell ref="D68:D70"/>
    <mergeCell ref="F68:F80"/>
    <mergeCell ref="H68:H80"/>
    <mergeCell ref="AR68:AR80"/>
    <mergeCell ref="AS68:AS70"/>
    <mergeCell ref="AT68:AT80"/>
    <mergeCell ref="D72:D75"/>
    <mergeCell ref="B65:B67"/>
    <mergeCell ref="C65:C67"/>
    <mergeCell ref="D65:D67"/>
    <mergeCell ref="F65:F67"/>
    <mergeCell ref="H65:H67"/>
    <mergeCell ref="AR65:AR67"/>
    <mergeCell ref="AT54:AT58"/>
    <mergeCell ref="B59:B64"/>
    <mergeCell ref="C59:C64"/>
    <mergeCell ref="D59:D60"/>
    <mergeCell ref="F59:F60"/>
    <mergeCell ref="H59:H64"/>
    <mergeCell ref="AR59:AR64"/>
    <mergeCell ref="F61:F64"/>
    <mergeCell ref="D62:D63"/>
    <mergeCell ref="B54:B58"/>
    <mergeCell ref="C54:C58"/>
    <mergeCell ref="D54:D58"/>
    <mergeCell ref="F54:F58"/>
    <mergeCell ref="H54:H58"/>
    <mergeCell ref="AR54:AR58"/>
    <mergeCell ref="D40:D43"/>
    <mergeCell ref="F40:F43"/>
    <mergeCell ref="H40:H43"/>
    <mergeCell ref="D44:D46"/>
    <mergeCell ref="F44:F46"/>
    <mergeCell ref="H44:H52"/>
    <mergeCell ref="D47:D52"/>
    <mergeCell ref="F47:F50"/>
    <mergeCell ref="AT6:AT7"/>
    <mergeCell ref="AU6:AU7"/>
    <mergeCell ref="B32:B52"/>
    <mergeCell ref="C32:C52"/>
    <mergeCell ref="D32:D35"/>
    <mergeCell ref="F32:F35"/>
    <mergeCell ref="H32:H36"/>
    <mergeCell ref="D37:D39"/>
    <mergeCell ref="F37:F39"/>
    <mergeCell ref="H37:H39"/>
    <mergeCell ref="AN6:AN7"/>
    <mergeCell ref="AO6:AO7"/>
    <mergeCell ref="AP6:AP7"/>
    <mergeCell ref="AQ6:AQ7"/>
    <mergeCell ref="AR6:AR7"/>
    <mergeCell ref="AS6:AS7"/>
    <mergeCell ref="M6:M7"/>
    <mergeCell ref="N6:N7"/>
    <mergeCell ref="O6:Z6"/>
    <mergeCell ref="AA6:AA7"/>
    <mergeCell ref="AB6:AL6"/>
    <mergeCell ref="AM6:AM7"/>
    <mergeCell ref="G6:G7"/>
    <mergeCell ref="H6:H7"/>
    <mergeCell ref="I6:I7"/>
    <mergeCell ref="J6:J7"/>
    <mergeCell ref="K6:K7"/>
    <mergeCell ref="L6:L7"/>
    <mergeCell ref="A6:A7"/>
    <mergeCell ref="B6:B7"/>
    <mergeCell ref="C6:C7"/>
    <mergeCell ref="D6:D7"/>
    <mergeCell ref="E6:E7"/>
    <mergeCell ref="F6:F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'P:\2-Gerencia de Planificacion y Presupuesto\3- GERENCIA PLANIFICACION Y PRESUPUESTOS\PC\PE2020\Planificación Operativa 2020\POAS 2020\POAS Definitivos\[Planilla Plan Operativo Anual 2020 - DP&amp;CG Pier.xlsx]Hoja1'!#REF!</xm:f>
          </x14:formula1>
          <xm:sqref>J26:K30 L25:M30 J31:M31 G8:H31 J8:M24</xm:sqref>
        </x14:dataValidation>
        <x14:dataValidation type="list" allowBlank="1" showInputMessage="1" showErrorMessage="1">
          <x14:formula1>
            <xm:f>'C:\Users\mcabreras\Desktop\[POA CG - 2021 - V2.XLSX]Hoja1'!#REF!</xm:f>
          </x14:formula1>
          <xm:sqref>AS89:AS107 G89:H107 J89:M107 G84:G88 G68:G82</xm:sqref>
        </x14:dataValidation>
        <x14:dataValidation type="list" allowBlank="1" showInputMessage="1" showErrorMessage="1">
          <x14:formula1>
            <xm:f>'C:\Users\galmontea\Desktop\Calidad y Procesos (Gladys)\POA\POA 2020\[Copia de Planilla Plan Operativo Anual 2020 - DPCG Giovanna.XLSX]Hoja1'!#REF!</xm:f>
          </x14:formula1>
          <xm:sqref>G54:H54 J84:M88 M54:M83 J54:K64 L58:L64 L54:L56 J65:L83 H81 G55:G58</xm:sqref>
        </x14:dataValidation>
        <x14:dataValidation type="list" allowBlank="1" showInputMessage="1" showErrorMessage="1">
          <x14:formula1>
            <xm:f>'C:\Users\mcabreras\Desktop\[POA 2021 compilado.xlsx]Hoja1'!#REF!</xm:f>
          </x14:formula1>
          <xm:sqref>J36:J52 H37:H39 K37:K40 K42:K52 M37:M52 L36:L52 G44:G52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4"/>
  <sheetViews>
    <sheetView showGridLines="0" zoomScale="50" zoomScaleNormal="50" zoomScaleSheetLayoutView="50" workbookViewId="0">
      <pane xSplit="3" ySplit="7" topLeftCell="D8" activePane="bottomRight" state="frozen"/>
      <selection pane="topRight" activeCell="D1" sqref="D1"/>
      <selection pane="bottomLeft" activeCell="A11" sqref="A11"/>
      <selection pane="bottomRight" activeCell="G13" sqref="G13"/>
    </sheetView>
  </sheetViews>
  <sheetFormatPr baseColWidth="10" defaultColWidth="11.42578125" defaultRowHeight="16.5" x14ac:dyDescent="0.3"/>
  <cols>
    <col min="1" max="1" width="0.5703125" style="94" customWidth="1"/>
    <col min="2" max="2" width="39.85546875" style="94" customWidth="1"/>
    <col min="3" max="3" width="80.28515625" style="94" customWidth="1"/>
    <col min="4" max="4" width="57" style="94" customWidth="1"/>
    <col min="5" max="5" width="40" style="94" customWidth="1"/>
    <col min="6" max="6" width="42.28515625" style="94" customWidth="1"/>
    <col min="7" max="7" width="43.5703125" style="94" customWidth="1"/>
    <col min="8" max="8" width="72.140625" style="94" bestFit="1" customWidth="1"/>
    <col min="9" max="9" width="27.85546875" style="94" customWidth="1"/>
    <col min="10" max="10" width="59.42578125" style="94" customWidth="1"/>
    <col min="11" max="11" width="29" style="94" bestFit="1" customWidth="1"/>
    <col min="12" max="14" width="29" style="94" customWidth="1"/>
    <col min="15" max="15" width="25" style="94" customWidth="1"/>
    <col min="16" max="16" width="17.42578125" style="94" bestFit="1" customWidth="1"/>
    <col min="17" max="28" width="11" style="94" customWidth="1"/>
    <col min="29" max="29" width="26.28515625" style="94" customWidth="1"/>
    <col min="30" max="30" width="28.7109375" style="94" customWidth="1"/>
    <col min="31" max="32" width="35.42578125" style="94" customWidth="1"/>
    <col min="33" max="33" width="26.85546875" style="98" bestFit="1" customWidth="1"/>
    <col min="34" max="40" width="11.42578125" style="98"/>
    <col min="41" max="41" width="5" style="94" customWidth="1"/>
    <col min="42" max="16384" width="11.42578125" style="94"/>
  </cols>
  <sheetData>
    <row r="1" spans="1:40" ht="26.25" customHeight="1" x14ac:dyDescent="0.3"/>
    <row r="2" spans="1:40" ht="45.75" x14ac:dyDescent="0.3">
      <c r="C2" s="227" t="s">
        <v>0</v>
      </c>
      <c r="D2" s="227"/>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row>
    <row r="3" spans="1:40" ht="24" customHeight="1" x14ac:dyDescent="0.3">
      <c r="C3" s="229" t="s">
        <v>2461</v>
      </c>
      <c r="D3" s="229"/>
      <c r="E3" s="105"/>
    </row>
    <row r="6" spans="1:40" s="108" customFormat="1" ht="29.25" customHeight="1" x14ac:dyDescent="0.35">
      <c r="B6" s="173" t="s">
        <v>2462</v>
      </c>
      <c r="C6" s="174"/>
      <c r="D6" s="109" t="s">
        <v>3</v>
      </c>
      <c r="E6" s="109" t="s">
        <v>4</v>
      </c>
      <c r="F6" s="109" t="s">
        <v>5</v>
      </c>
      <c r="G6" s="110" t="s">
        <v>6</v>
      </c>
      <c r="H6" s="109" t="s">
        <v>7</v>
      </c>
      <c r="I6" s="110" t="s">
        <v>8</v>
      </c>
      <c r="J6" s="110" t="s">
        <v>9</v>
      </c>
      <c r="K6" s="109" t="s">
        <v>10</v>
      </c>
      <c r="L6" s="109" t="s">
        <v>11</v>
      </c>
      <c r="M6" s="110" t="s">
        <v>12</v>
      </c>
      <c r="N6" s="110" t="s">
        <v>13</v>
      </c>
      <c r="O6" s="110" t="s">
        <v>14</v>
      </c>
      <c r="P6" s="109" t="s">
        <v>15</v>
      </c>
      <c r="Q6" s="109" t="s">
        <v>16</v>
      </c>
      <c r="R6" s="109"/>
      <c r="S6" s="109"/>
      <c r="T6" s="109"/>
      <c r="U6" s="109"/>
      <c r="V6" s="109"/>
      <c r="W6" s="109"/>
      <c r="X6" s="109"/>
      <c r="Y6" s="109"/>
      <c r="Z6" s="109"/>
      <c r="AA6" s="109"/>
      <c r="AB6" s="109"/>
      <c r="AC6" s="109" t="s">
        <v>17</v>
      </c>
      <c r="AD6" s="109" t="s">
        <v>18</v>
      </c>
      <c r="AE6" s="109" t="s">
        <v>19</v>
      </c>
      <c r="AF6" s="110" t="s">
        <v>605</v>
      </c>
      <c r="AG6" s="109" t="s">
        <v>21</v>
      </c>
      <c r="AH6" s="111"/>
      <c r="AI6" s="111"/>
      <c r="AJ6" s="111"/>
      <c r="AK6" s="111"/>
      <c r="AL6" s="111"/>
      <c r="AM6" s="111"/>
      <c r="AN6" s="111"/>
    </row>
    <row r="7" spans="1:40" s="108" customFormat="1" ht="47.25" customHeight="1" x14ac:dyDescent="0.35">
      <c r="A7" s="230"/>
      <c r="B7" s="403" t="s">
        <v>22</v>
      </c>
      <c r="C7" s="403" t="s">
        <v>23</v>
      </c>
      <c r="D7" s="110"/>
      <c r="E7" s="110"/>
      <c r="F7" s="110"/>
      <c r="G7" s="404"/>
      <c r="H7" s="110"/>
      <c r="I7" s="404"/>
      <c r="J7" s="404"/>
      <c r="K7" s="110"/>
      <c r="L7" s="110"/>
      <c r="M7" s="404"/>
      <c r="N7" s="404"/>
      <c r="O7" s="404"/>
      <c r="P7" s="110"/>
      <c r="Q7" s="403" t="s">
        <v>24</v>
      </c>
      <c r="R7" s="403" t="s">
        <v>25</v>
      </c>
      <c r="S7" s="403" t="s">
        <v>26</v>
      </c>
      <c r="T7" s="403" t="s">
        <v>27</v>
      </c>
      <c r="U7" s="403" t="s">
        <v>28</v>
      </c>
      <c r="V7" s="403" t="s">
        <v>29</v>
      </c>
      <c r="W7" s="403" t="s">
        <v>30</v>
      </c>
      <c r="X7" s="403" t="s">
        <v>31</v>
      </c>
      <c r="Y7" s="403" t="s">
        <v>32</v>
      </c>
      <c r="Z7" s="403" t="s">
        <v>33</v>
      </c>
      <c r="AA7" s="403" t="s">
        <v>34</v>
      </c>
      <c r="AB7" s="403" t="s">
        <v>35</v>
      </c>
      <c r="AC7" s="110"/>
      <c r="AD7" s="110"/>
      <c r="AE7" s="110"/>
      <c r="AF7" s="404"/>
      <c r="AG7" s="110"/>
      <c r="AH7" s="111"/>
      <c r="AI7" s="111"/>
      <c r="AJ7" s="111"/>
      <c r="AK7" s="111"/>
      <c r="AL7" s="111"/>
      <c r="AM7" s="111"/>
      <c r="AN7" s="111"/>
    </row>
    <row r="8" spans="1:40" ht="75.75" customHeight="1" x14ac:dyDescent="0.25">
      <c r="B8" s="851" t="s">
        <v>83</v>
      </c>
      <c r="C8" s="676" t="s">
        <v>119</v>
      </c>
      <c r="D8" s="505" t="s">
        <v>2463</v>
      </c>
      <c r="E8" s="234"/>
      <c r="F8" s="676" t="s">
        <v>2464</v>
      </c>
      <c r="G8" s="676"/>
      <c r="H8" s="676" t="s">
        <v>2465</v>
      </c>
      <c r="I8" s="492">
        <v>2</v>
      </c>
      <c r="J8" s="492" t="s">
        <v>59</v>
      </c>
      <c r="K8" s="676" t="s">
        <v>2466</v>
      </c>
      <c r="L8" s="676" t="s">
        <v>43</v>
      </c>
      <c r="M8" s="676" t="s">
        <v>44</v>
      </c>
      <c r="N8" s="676" t="s">
        <v>45</v>
      </c>
      <c r="O8" s="676" t="s">
        <v>696</v>
      </c>
      <c r="P8" s="852">
        <v>1</v>
      </c>
      <c r="Q8" s="243"/>
      <c r="R8" s="243"/>
      <c r="S8" s="387">
        <v>0.5</v>
      </c>
      <c r="T8" s="243"/>
      <c r="U8" s="243"/>
      <c r="V8" s="243"/>
      <c r="W8" s="387">
        <v>0.25</v>
      </c>
      <c r="X8" s="387">
        <v>0.25</v>
      </c>
      <c r="Y8" s="243"/>
      <c r="Z8" s="243"/>
      <c r="AA8" s="243"/>
      <c r="AB8" s="243"/>
      <c r="AC8" s="495" t="s">
        <v>2467</v>
      </c>
      <c r="AD8" s="495" t="s">
        <v>2468</v>
      </c>
      <c r="AE8" s="495" t="s">
        <v>2469</v>
      </c>
      <c r="AF8" s="505" t="s">
        <v>705</v>
      </c>
      <c r="AG8" s="853">
        <v>5400000</v>
      </c>
      <c r="AH8" s="94"/>
      <c r="AI8" s="94"/>
      <c r="AJ8" s="94"/>
      <c r="AK8" s="94"/>
      <c r="AL8" s="94"/>
      <c r="AM8" s="94"/>
      <c r="AN8" s="94"/>
    </row>
    <row r="9" spans="1:40" ht="67.5" customHeight="1" x14ac:dyDescent="0.25">
      <c r="B9" s="854"/>
      <c r="C9" s="855" t="s">
        <v>135</v>
      </c>
      <c r="D9" s="856" t="s">
        <v>2463</v>
      </c>
      <c r="E9" s="234"/>
      <c r="F9" s="234" t="s">
        <v>2470</v>
      </c>
      <c r="G9" s="236"/>
      <c r="H9" s="855" t="s">
        <v>2471</v>
      </c>
      <c r="I9" s="238">
        <v>2</v>
      </c>
      <c r="J9" s="857" t="s">
        <v>59</v>
      </c>
      <c r="K9" s="855" t="s">
        <v>2466</v>
      </c>
      <c r="L9" s="855" t="s">
        <v>43</v>
      </c>
      <c r="M9" s="855" t="s">
        <v>44</v>
      </c>
      <c r="N9" s="855" t="s">
        <v>45</v>
      </c>
      <c r="O9" s="855" t="s">
        <v>696</v>
      </c>
      <c r="P9" s="649">
        <v>1</v>
      </c>
      <c r="Q9" s="243"/>
      <c r="R9" s="243"/>
      <c r="S9" s="387">
        <v>0.5</v>
      </c>
      <c r="T9" s="243"/>
      <c r="U9" s="243"/>
      <c r="V9" s="243"/>
      <c r="W9" s="387">
        <v>0.25</v>
      </c>
      <c r="X9" s="387">
        <v>0.25</v>
      </c>
      <c r="Y9" s="243"/>
      <c r="Z9" s="243"/>
      <c r="AA9" s="243"/>
      <c r="AB9" s="243"/>
      <c r="AC9" s="858" t="s">
        <v>2467</v>
      </c>
      <c r="AD9" s="858" t="s">
        <v>2468</v>
      </c>
      <c r="AE9" s="858" t="s">
        <v>2469</v>
      </c>
      <c r="AF9" s="856" t="s">
        <v>705</v>
      </c>
      <c r="AG9" s="853">
        <v>400000</v>
      </c>
      <c r="AH9" s="94"/>
      <c r="AI9" s="94"/>
      <c r="AJ9" s="94"/>
      <c r="AK9" s="94"/>
      <c r="AL9" s="94"/>
      <c r="AM9" s="94"/>
      <c r="AN9" s="94"/>
    </row>
    <row r="10" spans="1:40" ht="67.5" customHeight="1" x14ac:dyDescent="0.25">
      <c r="B10" s="854"/>
      <c r="C10" s="855" t="s">
        <v>135</v>
      </c>
      <c r="D10" s="856" t="s">
        <v>2463</v>
      </c>
      <c r="E10" s="234"/>
      <c r="F10" s="234" t="s">
        <v>2472</v>
      </c>
      <c r="G10" s="454"/>
      <c r="H10" s="855" t="s">
        <v>2473</v>
      </c>
      <c r="I10" s="238">
        <v>1</v>
      </c>
      <c r="J10" s="855" t="s">
        <v>59</v>
      </c>
      <c r="K10" s="855" t="s">
        <v>1126</v>
      </c>
      <c r="L10" s="855" t="s">
        <v>89</v>
      </c>
      <c r="M10" s="855" t="s">
        <v>44</v>
      </c>
      <c r="N10" s="855" t="s">
        <v>45</v>
      </c>
      <c r="O10" s="855" t="s">
        <v>46</v>
      </c>
      <c r="P10" s="647">
        <v>4</v>
      </c>
      <c r="Q10" s="243"/>
      <c r="R10" s="243"/>
      <c r="S10" s="243">
        <v>1</v>
      </c>
      <c r="T10" s="243"/>
      <c r="U10" s="243"/>
      <c r="V10" s="243">
        <v>1</v>
      </c>
      <c r="W10" s="243"/>
      <c r="X10" s="243"/>
      <c r="Y10" s="243">
        <v>1</v>
      </c>
      <c r="Z10" s="243"/>
      <c r="AA10" s="243"/>
      <c r="AB10" s="243">
        <v>1</v>
      </c>
      <c r="AC10" s="858" t="s">
        <v>2474</v>
      </c>
      <c r="AD10" s="858" t="s">
        <v>2468</v>
      </c>
      <c r="AE10" s="858" t="s">
        <v>2469</v>
      </c>
      <c r="AF10" s="856" t="s">
        <v>705</v>
      </c>
      <c r="AG10" s="853">
        <v>0</v>
      </c>
      <c r="AH10" s="94"/>
      <c r="AI10" s="94"/>
      <c r="AJ10" s="94"/>
      <c r="AK10" s="94"/>
      <c r="AL10" s="94"/>
      <c r="AM10" s="94"/>
      <c r="AN10" s="94"/>
    </row>
    <row r="11" spans="1:40" ht="67.5" customHeight="1" x14ac:dyDescent="0.25">
      <c r="B11" s="854"/>
      <c r="C11" s="855" t="s">
        <v>135</v>
      </c>
      <c r="D11" s="856" t="s">
        <v>2463</v>
      </c>
      <c r="E11" s="234"/>
      <c r="F11" s="234" t="s">
        <v>2475</v>
      </c>
      <c r="G11" s="454"/>
      <c r="H11" s="855" t="s">
        <v>2476</v>
      </c>
      <c r="I11" s="238">
        <v>2</v>
      </c>
      <c r="J11" s="855" t="s">
        <v>59</v>
      </c>
      <c r="K11" s="855" t="s">
        <v>2477</v>
      </c>
      <c r="L11" s="855" t="s">
        <v>89</v>
      </c>
      <c r="M11" s="855" t="s">
        <v>44</v>
      </c>
      <c r="N11" s="855" t="s">
        <v>45</v>
      </c>
      <c r="O11" s="855" t="s">
        <v>46</v>
      </c>
      <c r="P11" s="647">
        <v>4</v>
      </c>
      <c r="Q11" s="243"/>
      <c r="R11" s="243">
        <v>1</v>
      </c>
      <c r="S11" s="243"/>
      <c r="T11" s="243"/>
      <c r="U11" s="243">
        <v>1</v>
      </c>
      <c r="V11" s="243"/>
      <c r="W11" s="243"/>
      <c r="X11" s="243">
        <v>1</v>
      </c>
      <c r="Y11" s="243"/>
      <c r="Z11" s="243"/>
      <c r="AA11" s="243">
        <v>1</v>
      </c>
      <c r="AB11" s="243"/>
      <c r="AC11" s="858" t="s">
        <v>2478</v>
      </c>
      <c r="AD11" s="858" t="s">
        <v>2468</v>
      </c>
      <c r="AE11" s="858" t="s">
        <v>2479</v>
      </c>
      <c r="AF11" s="856" t="s">
        <v>705</v>
      </c>
      <c r="AG11" s="853">
        <v>0</v>
      </c>
      <c r="AH11" s="94"/>
      <c r="AI11" s="94"/>
      <c r="AJ11" s="94"/>
      <c r="AK11" s="94"/>
      <c r="AL11" s="94"/>
      <c r="AM11" s="94"/>
      <c r="AN11" s="94"/>
    </row>
    <row r="12" spans="1:40" ht="67.5" customHeight="1" x14ac:dyDescent="0.25">
      <c r="B12" s="854"/>
      <c r="C12" s="855" t="s">
        <v>119</v>
      </c>
      <c r="D12" s="856" t="s">
        <v>2463</v>
      </c>
      <c r="E12" s="234"/>
      <c r="F12" s="234" t="s">
        <v>2480</v>
      </c>
      <c r="G12" s="454"/>
      <c r="H12" s="855" t="s">
        <v>2481</v>
      </c>
      <c r="I12" s="238">
        <v>3</v>
      </c>
      <c r="J12" s="855" t="s">
        <v>59</v>
      </c>
      <c r="K12" s="855" t="s">
        <v>2466</v>
      </c>
      <c r="L12" s="855" t="s">
        <v>43</v>
      </c>
      <c r="M12" s="855" t="s">
        <v>44</v>
      </c>
      <c r="N12" s="855" t="s">
        <v>45</v>
      </c>
      <c r="O12" s="855" t="s">
        <v>696</v>
      </c>
      <c r="P12" s="649">
        <v>1</v>
      </c>
      <c r="Q12" s="243"/>
      <c r="R12" s="243"/>
      <c r="S12" s="387">
        <v>0.3</v>
      </c>
      <c r="T12" s="243"/>
      <c r="U12" s="387">
        <v>0.4</v>
      </c>
      <c r="V12" s="387">
        <v>0.3</v>
      </c>
      <c r="W12" s="387"/>
      <c r="X12" s="243"/>
      <c r="Y12" s="243"/>
      <c r="Z12" s="243"/>
      <c r="AA12" s="243"/>
      <c r="AB12" s="243"/>
      <c r="AC12" s="858" t="s">
        <v>2478</v>
      </c>
      <c r="AD12" s="858" t="s">
        <v>2468</v>
      </c>
      <c r="AE12" s="858" t="s">
        <v>2482</v>
      </c>
      <c r="AF12" s="856" t="s">
        <v>705</v>
      </c>
      <c r="AG12" s="853">
        <v>100000</v>
      </c>
      <c r="AH12" s="94"/>
      <c r="AI12" s="94"/>
      <c r="AJ12" s="94"/>
      <c r="AK12" s="94"/>
      <c r="AL12" s="94"/>
      <c r="AM12" s="94"/>
      <c r="AN12" s="94"/>
    </row>
    <row r="13" spans="1:40" ht="67.5" customHeight="1" x14ac:dyDescent="0.25">
      <c r="B13" s="854"/>
      <c r="C13" s="855" t="s">
        <v>119</v>
      </c>
      <c r="D13" s="856" t="s">
        <v>2463</v>
      </c>
      <c r="E13" s="234"/>
      <c r="F13" s="234" t="s">
        <v>2483</v>
      </c>
      <c r="G13" s="454"/>
      <c r="H13" s="855" t="s">
        <v>2484</v>
      </c>
      <c r="I13" s="238">
        <v>3</v>
      </c>
      <c r="J13" s="855" t="s">
        <v>59</v>
      </c>
      <c r="K13" s="855" t="s">
        <v>2466</v>
      </c>
      <c r="L13" s="855" t="s">
        <v>43</v>
      </c>
      <c r="M13" s="855" t="s">
        <v>44</v>
      </c>
      <c r="N13" s="855" t="s">
        <v>45</v>
      </c>
      <c r="O13" s="855" t="s">
        <v>46</v>
      </c>
      <c r="P13" s="649">
        <v>1</v>
      </c>
      <c r="Q13" s="243"/>
      <c r="R13" s="243"/>
      <c r="S13" s="387">
        <v>0.25</v>
      </c>
      <c r="T13" s="243"/>
      <c r="U13" s="387">
        <v>0.25</v>
      </c>
      <c r="V13" s="243"/>
      <c r="W13" s="387">
        <v>0.25</v>
      </c>
      <c r="X13" s="243"/>
      <c r="Y13" s="387">
        <v>0.25</v>
      </c>
      <c r="Z13" s="243"/>
      <c r="AA13" s="243"/>
      <c r="AB13" s="243"/>
      <c r="AC13" s="858" t="s">
        <v>2467</v>
      </c>
      <c r="AD13" s="858" t="s">
        <v>2468</v>
      </c>
      <c r="AE13" s="858" t="s">
        <v>2485</v>
      </c>
      <c r="AF13" s="856" t="s">
        <v>705</v>
      </c>
      <c r="AG13" s="853">
        <v>0</v>
      </c>
      <c r="AH13" s="94"/>
      <c r="AI13" s="94"/>
      <c r="AJ13" s="94"/>
      <c r="AK13" s="94"/>
      <c r="AL13" s="94"/>
      <c r="AM13" s="94"/>
      <c r="AN13" s="94"/>
    </row>
    <row r="14" spans="1:40" ht="67.5" customHeight="1" x14ac:dyDescent="0.25">
      <c r="B14" s="854"/>
      <c r="C14" s="855" t="s">
        <v>119</v>
      </c>
      <c r="D14" s="856" t="s">
        <v>2463</v>
      </c>
      <c r="E14" s="234"/>
      <c r="F14" s="234" t="s">
        <v>2486</v>
      </c>
      <c r="G14" s="454"/>
      <c r="H14" s="855" t="s">
        <v>2487</v>
      </c>
      <c r="I14" s="238">
        <v>2</v>
      </c>
      <c r="J14" s="855" t="s">
        <v>59</v>
      </c>
      <c r="K14" s="855" t="s">
        <v>2466</v>
      </c>
      <c r="L14" s="855" t="s">
        <v>43</v>
      </c>
      <c r="M14" s="855" t="s">
        <v>44</v>
      </c>
      <c r="N14" s="855" t="s">
        <v>45</v>
      </c>
      <c r="O14" s="855" t="s">
        <v>696</v>
      </c>
      <c r="P14" s="649">
        <v>1</v>
      </c>
      <c r="Q14" s="243"/>
      <c r="R14" s="243"/>
      <c r="S14" s="387">
        <v>0.5</v>
      </c>
      <c r="T14" s="243"/>
      <c r="U14" s="387">
        <v>0.25</v>
      </c>
      <c r="V14" s="387">
        <v>0.25</v>
      </c>
      <c r="W14" s="243"/>
      <c r="X14" s="243"/>
      <c r="Y14" s="243"/>
      <c r="Z14" s="243"/>
      <c r="AA14" s="243"/>
      <c r="AB14" s="243"/>
      <c r="AC14" s="858" t="s">
        <v>2467</v>
      </c>
      <c r="AD14" s="858" t="s">
        <v>2468</v>
      </c>
      <c r="AE14" s="858" t="s">
        <v>2488</v>
      </c>
      <c r="AF14" s="856" t="s">
        <v>705</v>
      </c>
      <c r="AG14" s="853">
        <f>8400*58.2</f>
        <v>488880</v>
      </c>
      <c r="AH14" s="94"/>
      <c r="AI14" s="94"/>
      <c r="AJ14" s="94"/>
      <c r="AK14" s="94"/>
      <c r="AL14" s="94"/>
      <c r="AM14" s="94"/>
      <c r="AN14" s="94"/>
    </row>
    <row r="15" spans="1:40" ht="46.5" customHeight="1" x14ac:dyDescent="0.25">
      <c r="B15" s="854"/>
      <c r="C15" s="855" t="s">
        <v>119</v>
      </c>
      <c r="D15" s="856" t="s">
        <v>2463</v>
      </c>
      <c r="E15" s="234"/>
      <c r="F15" s="234" t="s">
        <v>2489</v>
      </c>
      <c r="G15" s="859"/>
      <c r="H15" s="855" t="s">
        <v>2490</v>
      </c>
      <c r="I15" s="238">
        <v>2</v>
      </c>
      <c r="J15" s="855" t="s">
        <v>59</v>
      </c>
      <c r="K15" s="855" t="s">
        <v>2466</v>
      </c>
      <c r="L15" s="855" t="s">
        <v>43</v>
      </c>
      <c r="M15" s="855" t="s">
        <v>44</v>
      </c>
      <c r="N15" s="855" t="s">
        <v>45</v>
      </c>
      <c r="O15" s="855" t="s">
        <v>696</v>
      </c>
      <c r="P15" s="649">
        <v>1</v>
      </c>
      <c r="Q15" s="243"/>
      <c r="R15" s="243"/>
      <c r="S15" s="243"/>
      <c r="T15" s="387">
        <v>0.2</v>
      </c>
      <c r="U15" s="243"/>
      <c r="V15" s="387">
        <v>0.2</v>
      </c>
      <c r="W15" s="243"/>
      <c r="X15" s="387">
        <v>0.2</v>
      </c>
      <c r="Y15" s="387">
        <v>0.2</v>
      </c>
      <c r="Z15" s="387">
        <v>0.2</v>
      </c>
      <c r="AA15" s="243"/>
      <c r="AB15" s="243"/>
      <c r="AC15" s="858" t="s">
        <v>2467</v>
      </c>
      <c r="AD15" s="858" t="s">
        <v>2468</v>
      </c>
      <c r="AE15" s="858" t="s">
        <v>2491</v>
      </c>
      <c r="AF15" s="856" t="s">
        <v>705</v>
      </c>
      <c r="AG15" s="853">
        <v>0</v>
      </c>
      <c r="AH15" s="94"/>
      <c r="AI15" s="94"/>
      <c r="AJ15" s="94"/>
      <c r="AK15" s="94"/>
      <c r="AL15" s="94"/>
      <c r="AM15" s="94"/>
      <c r="AN15" s="94"/>
    </row>
    <row r="16" spans="1:40" ht="46.5" customHeight="1" x14ac:dyDescent="0.25">
      <c r="B16" s="854"/>
      <c r="C16" s="855" t="s">
        <v>119</v>
      </c>
      <c r="D16" s="856" t="s">
        <v>2463</v>
      </c>
      <c r="E16" s="234"/>
      <c r="F16" s="234" t="s">
        <v>2492</v>
      </c>
      <c r="G16" s="859"/>
      <c r="H16" s="855" t="s">
        <v>2493</v>
      </c>
      <c r="I16" s="238">
        <v>2</v>
      </c>
      <c r="J16" s="855" t="s">
        <v>59</v>
      </c>
      <c r="K16" s="855" t="s">
        <v>2466</v>
      </c>
      <c r="L16" s="855" t="s">
        <v>43</v>
      </c>
      <c r="M16" s="856" t="s">
        <v>44</v>
      </c>
      <c r="N16" s="855" t="s">
        <v>45</v>
      </c>
      <c r="O16" s="855" t="s">
        <v>46</v>
      </c>
      <c r="P16" s="649">
        <v>1</v>
      </c>
      <c r="Q16" s="243"/>
      <c r="R16" s="243"/>
      <c r="S16" s="387">
        <v>0.5</v>
      </c>
      <c r="T16" s="243"/>
      <c r="U16" s="243"/>
      <c r="V16" s="387">
        <v>0.25</v>
      </c>
      <c r="W16" s="243"/>
      <c r="X16" s="243"/>
      <c r="Y16" s="387">
        <v>0.25</v>
      </c>
      <c r="Z16" s="243"/>
      <c r="AA16" s="243"/>
      <c r="AB16" s="243"/>
      <c r="AC16" s="858" t="s">
        <v>2467</v>
      </c>
      <c r="AD16" s="858" t="s">
        <v>2468</v>
      </c>
      <c r="AE16" s="858" t="s">
        <v>2491</v>
      </c>
      <c r="AF16" s="856" t="s">
        <v>705</v>
      </c>
      <c r="AG16" s="853">
        <v>0</v>
      </c>
      <c r="AH16" s="94"/>
      <c r="AI16" s="94"/>
      <c r="AJ16" s="94"/>
      <c r="AK16" s="94"/>
      <c r="AL16" s="94"/>
      <c r="AM16" s="94"/>
      <c r="AN16" s="94"/>
    </row>
    <row r="17" spans="2:40" ht="46.5" customHeight="1" x14ac:dyDescent="0.25">
      <c r="B17" s="854"/>
      <c r="C17" s="855" t="s">
        <v>999</v>
      </c>
      <c r="D17" s="856" t="s">
        <v>2494</v>
      </c>
      <c r="E17" s="234"/>
      <c r="F17" s="676" t="s">
        <v>2495</v>
      </c>
      <c r="G17" s="859"/>
      <c r="H17" s="855" t="s">
        <v>2496</v>
      </c>
      <c r="I17" s="860">
        <v>2</v>
      </c>
      <c r="J17" s="855" t="s">
        <v>59</v>
      </c>
      <c r="K17" s="855" t="s">
        <v>1121</v>
      </c>
      <c r="L17" s="855" t="s">
        <v>43</v>
      </c>
      <c r="M17" s="855" t="s">
        <v>44</v>
      </c>
      <c r="N17" s="855" t="s">
        <v>45</v>
      </c>
      <c r="O17" s="855" t="s">
        <v>46</v>
      </c>
      <c r="P17" s="861">
        <v>1</v>
      </c>
      <c r="Q17" s="862"/>
      <c r="R17" s="862"/>
      <c r="S17" s="862"/>
      <c r="T17" s="862"/>
      <c r="U17" s="862"/>
      <c r="V17" s="90">
        <v>0.5</v>
      </c>
      <c r="W17" s="862"/>
      <c r="X17" s="862"/>
      <c r="Y17" s="90">
        <v>0.25</v>
      </c>
      <c r="Z17" s="862"/>
      <c r="AA17" s="862"/>
      <c r="AB17" s="90">
        <v>0.25</v>
      </c>
      <c r="AC17" s="858" t="s">
        <v>255</v>
      </c>
      <c r="AD17" s="863" t="s">
        <v>2497</v>
      </c>
      <c r="AE17" s="863" t="s">
        <v>2498</v>
      </c>
      <c r="AF17" s="864" t="s">
        <v>1335</v>
      </c>
      <c r="AG17" s="865">
        <v>0</v>
      </c>
      <c r="AH17" s="94"/>
      <c r="AI17" s="94"/>
      <c r="AJ17" s="94"/>
      <c r="AK17" s="94"/>
      <c r="AL17" s="94"/>
      <c r="AM17" s="94"/>
      <c r="AN17" s="94"/>
    </row>
    <row r="18" spans="2:40" ht="46.5" customHeight="1" x14ac:dyDescent="0.25">
      <c r="B18" s="854"/>
      <c r="C18" s="855" t="s">
        <v>999</v>
      </c>
      <c r="D18" s="856" t="s">
        <v>2494</v>
      </c>
      <c r="E18" s="234"/>
      <c r="F18" s="676" t="s">
        <v>2499</v>
      </c>
      <c r="G18" s="859"/>
      <c r="H18" s="855" t="s">
        <v>2500</v>
      </c>
      <c r="I18" s="860">
        <v>2</v>
      </c>
      <c r="J18" s="855" t="s">
        <v>59</v>
      </c>
      <c r="K18" s="855" t="s">
        <v>1121</v>
      </c>
      <c r="L18" s="855" t="s">
        <v>43</v>
      </c>
      <c r="M18" s="855" t="s">
        <v>44</v>
      </c>
      <c r="N18" s="855" t="s">
        <v>45</v>
      </c>
      <c r="O18" s="855" t="s">
        <v>46</v>
      </c>
      <c r="P18" s="861">
        <v>1</v>
      </c>
      <c r="Q18" s="866"/>
      <c r="R18" s="867"/>
      <c r="S18" s="867"/>
      <c r="T18" s="867"/>
      <c r="U18" s="867"/>
      <c r="V18" s="867"/>
      <c r="W18" s="867"/>
      <c r="X18" s="867">
        <v>0.5</v>
      </c>
      <c r="Y18" s="867"/>
      <c r="Z18" s="867"/>
      <c r="AA18" s="867">
        <v>0.5</v>
      </c>
      <c r="AB18" s="867"/>
      <c r="AC18" s="858" t="s">
        <v>255</v>
      </c>
      <c r="AD18" s="863" t="s">
        <v>2497</v>
      </c>
      <c r="AE18" s="858" t="s">
        <v>2501</v>
      </c>
      <c r="AF18" s="864" t="s">
        <v>173</v>
      </c>
      <c r="AG18" s="865">
        <v>0</v>
      </c>
      <c r="AH18" s="94"/>
      <c r="AI18" s="94"/>
      <c r="AJ18" s="94"/>
      <c r="AK18" s="94"/>
      <c r="AL18" s="94"/>
      <c r="AM18" s="94"/>
      <c r="AN18" s="94"/>
    </row>
    <row r="19" spans="2:40" ht="46.5" customHeight="1" x14ac:dyDescent="0.25">
      <c r="B19" s="854"/>
      <c r="C19" s="855" t="s">
        <v>999</v>
      </c>
      <c r="D19" s="856" t="s">
        <v>2494</v>
      </c>
      <c r="E19" s="234"/>
      <c r="F19" s="676" t="s">
        <v>2502</v>
      </c>
      <c r="G19" s="859"/>
      <c r="H19" s="855" t="s">
        <v>2503</v>
      </c>
      <c r="I19" s="860">
        <v>2</v>
      </c>
      <c r="J19" s="855" t="s">
        <v>59</v>
      </c>
      <c r="K19" s="855" t="s">
        <v>1121</v>
      </c>
      <c r="L19" s="855" t="s">
        <v>43</v>
      </c>
      <c r="M19" s="855" t="s">
        <v>44</v>
      </c>
      <c r="N19" s="855" t="s">
        <v>45</v>
      </c>
      <c r="O19" s="855" t="s">
        <v>696</v>
      </c>
      <c r="P19" s="861">
        <v>1</v>
      </c>
      <c r="Q19" s="866"/>
      <c r="R19" s="866"/>
      <c r="S19" s="866"/>
      <c r="T19" s="866"/>
      <c r="U19" s="866"/>
      <c r="V19" s="866"/>
      <c r="W19" s="866"/>
      <c r="X19" s="867">
        <v>0.5</v>
      </c>
      <c r="Y19" s="866"/>
      <c r="Z19" s="866"/>
      <c r="AA19" s="867">
        <v>0.5</v>
      </c>
      <c r="AB19" s="866"/>
      <c r="AC19" s="858" t="s">
        <v>255</v>
      </c>
      <c r="AD19" s="863" t="s">
        <v>2497</v>
      </c>
      <c r="AE19" s="863" t="s">
        <v>2504</v>
      </c>
      <c r="AF19" s="864" t="s">
        <v>173</v>
      </c>
      <c r="AG19" s="865">
        <v>0</v>
      </c>
      <c r="AH19" s="94"/>
      <c r="AI19" s="94"/>
      <c r="AJ19" s="94"/>
      <c r="AK19" s="94"/>
      <c r="AL19" s="94"/>
      <c r="AM19" s="94"/>
      <c r="AN19" s="94"/>
    </row>
    <row r="20" spans="2:40" ht="46.5" customHeight="1" x14ac:dyDescent="0.25">
      <c r="B20" s="854"/>
      <c r="C20" s="855" t="s">
        <v>999</v>
      </c>
      <c r="D20" s="856" t="s">
        <v>2494</v>
      </c>
      <c r="E20" s="234"/>
      <c r="F20" s="676" t="s">
        <v>2505</v>
      </c>
      <c r="G20" s="859"/>
      <c r="H20" s="855" t="s">
        <v>2506</v>
      </c>
      <c r="I20" s="860">
        <v>2</v>
      </c>
      <c r="J20" s="855" t="s">
        <v>59</v>
      </c>
      <c r="K20" s="855" t="s">
        <v>2507</v>
      </c>
      <c r="L20" s="855" t="s">
        <v>89</v>
      </c>
      <c r="M20" s="855" t="s">
        <v>44</v>
      </c>
      <c r="N20" s="855" t="s">
        <v>214</v>
      </c>
      <c r="O20" s="855" t="s">
        <v>46</v>
      </c>
      <c r="P20" s="861">
        <v>1</v>
      </c>
      <c r="Q20" s="866"/>
      <c r="R20" s="866"/>
      <c r="S20" s="866">
        <v>1</v>
      </c>
      <c r="T20" s="866"/>
      <c r="U20" s="866"/>
      <c r="V20" s="867">
        <v>1</v>
      </c>
      <c r="W20" s="866"/>
      <c r="X20" s="866"/>
      <c r="Y20" s="866"/>
      <c r="Z20" s="867">
        <v>1</v>
      </c>
      <c r="AA20" s="866"/>
      <c r="AB20" s="866"/>
      <c r="AC20" s="858" t="s">
        <v>255</v>
      </c>
      <c r="AD20" s="863" t="s">
        <v>2497</v>
      </c>
      <c r="AE20" s="863" t="s">
        <v>2508</v>
      </c>
      <c r="AF20" s="864" t="s">
        <v>173</v>
      </c>
      <c r="AG20" s="865">
        <v>0</v>
      </c>
      <c r="AH20" s="94"/>
      <c r="AI20" s="94"/>
      <c r="AJ20" s="94"/>
      <c r="AK20" s="94"/>
      <c r="AL20" s="94"/>
      <c r="AM20" s="94"/>
      <c r="AN20" s="94"/>
    </row>
    <row r="21" spans="2:40" ht="46.5" customHeight="1" x14ac:dyDescent="0.25">
      <c r="B21" s="854"/>
      <c r="C21" s="855" t="s">
        <v>999</v>
      </c>
      <c r="D21" s="856" t="s">
        <v>2494</v>
      </c>
      <c r="E21" s="234"/>
      <c r="F21" s="868" t="s">
        <v>2509</v>
      </c>
      <c r="G21" s="859"/>
      <c r="H21" s="855" t="s">
        <v>2510</v>
      </c>
      <c r="I21" s="860">
        <v>3</v>
      </c>
      <c r="J21" s="855" t="s">
        <v>59</v>
      </c>
      <c r="K21" s="855" t="s">
        <v>2511</v>
      </c>
      <c r="L21" s="855" t="s">
        <v>89</v>
      </c>
      <c r="M21" s="855" t="s">
        <v>44</v>
      </c>
      <c r="N21" s="855" t="s">
        <v>45</v>
      </c>
      <c r="O21" s="855" t="s">
        <v>46</v>
      </c>
      <c r="P21" s="861">
        <v>12</v>
      </c>
      <c r="Q21" s="866">
        <v>1</v>
      </c>
      <c r="R21" s="866">
        <v>1</v>
      </c>
      <c r="S21" s="866">
        <v>1</v>
      </c>
      <c r="T21" s="866">
        <v>1</v>
      </c>
      <c r="U21" s="866">
        <v>1</v>
      </c>
      <c r="V21" s="866">
        <v>1</v>
      </c>
      <c r="W21" s="866">
        <v>1</v>
      </c>
      <c r="X21" s="867">
        <v>1</v>
      </c>
      <c r="Y21" s="866">
        <v>1</v>
      </c>
      <c r="Z21" s="866">
        <v>1</v>
      </c>
      <c r="AA21" s="867">
        <v>1</v>
      </c>
      <c r="AB21" s="866">
        <v>1</v>
      </c>
      <c r="AC21" s="858" t="s">
        <v>255</v>
      </c>
      <c r="AD21" s="863" t="s">
        <v>2497</v>
      </c>
      <c r="AE21" s="863" t="s">
        <v>2512</v>
      </c>
      <c r="AF21" s="864" t="s">
        <v>96</v>
      </c>
      <c r="AG21" s="865">
        <v>0</v>
      </c>
      <c r="AH21" s="94"/>
      <c r="AI21" s="94"/>
      <c r="AJ21" s="94"/>
      <c r="AK21" s="94"/>
      <c r="AL21" s="94"/>
      <c r="AM21" s="94"/>
      <c r="AN21" s="94"/>
    </row>
    <row r="22" spans="2:40" ht="46.5" customHeight="1" x14ac:dyDescent="0.25">
      <c r="B22" s="854"/>
      <c r="C22" s="855" t="s">
        <v>999</v>
      </c>
      <c r="D22" s="856" t="s">
        <v>2494</v>
      </c>
      <c r="E22" s="234"/>
      <c r="F22" s="676" t="s">
        <v>2513</v>
      </c>
      <c r="G22" s="859"/>
      <c r="H22" s="855" t="s">
        <v>2514</v>
      </c>
      <c r="I22" s="860">
        <v>3</v>
      </c>
      <c r="J22" s="855" t="s">
        <v>59</v>
      </c>
      <c r="K22" s="855" t="s">
        <v>2515</v>
      </c>
      <c r="L22" s="855" t="s">
        <v>89</v>
      </c>
      <c r="M22" s="855" t="s">
        <v>44</v>
      </c>
      <c r="N22" s="855" t="s">
        <v>45</v>
      </c>
      <c r="O22" s="855" t="s">
        <v>46</v>
      </c>
      <c r="P22" s="869">
        <v>3</v>
      </c>
      <c r="Q22" s="866"/>
      <c r="R22" s="866"/>
      <c r="S22" s="866"/>
      <c r="T22" s="866">
        <v>1</v>
      </c>
      <c r="U22" s="866"/>
      <c r="V22" s="866"/>
      <c r="W22" s="866"/>
      <c r="X22" s="866">
        <v>1</v>
      </c>
      <c r="Y22" s="866"/>
      <c r="Z22" s="866"/>
      <c r="AA22" s="866"/>
      <c r="AB22" s="866">
        <v>1</v>
      </c>
      <c r="AC22" s="858" t="s">
        <v>255</v>
      </c>
      <c r="AD22" s="863" t="s">
        <v>2497</v>
      </c>
      <c r="AE22" s="858" t="s">
        <v>2516</v>
      </c>
      <c r="AF22" s="864" t="s">
        <v>173</v>
      </c>
      <c r="AG22" s="865">
        <v>0</v>
      </c>
      <c r="AH22" s="94"/>
      <c r="AI22" s="94"/>
      <c r="AJ22" s="94"/>
      <c r="AK22" s="94"/>
      <c r="AL22" s="94"/>
      <c r="AM22" s="94"/>
      <c r="AN22" s="94"/>
    </row>
    <row r="23" spans="2:40" ht="46.5" customHeight="1" x14ac:dyDescent="0.25">
      <c r="B23" s="854"/>
      <c r="C23" s="855" t="s">
        <v>999</v>
      </c>
      <c r="D23" s="856" t="s">
        <v>2494</v>
      </c>
      <c r="E23" s="234"/>
      <c r="F23" s="676" t="s">
        <v>2517</v>
      </c>
      <c r="G23" s="859"/>
      <c r="H23" s="855" t="s">
        <v>2518</v>
      </c>
      <c r="I23" s="860">
        <v>3</v>
      </c>
      <c r="J23" s="855" t="s">
        <v>59</v>
      </c>
      <c r="K23" s="855" t="s">
        <v>2515</v>
      </c>
      <c r="L23" s="855" t="s">
        <v>89</v>
      </c>
      <c r="M23" s="855" t="s">
        <v>44</v>
      </c>
      <c r="N23" s="855" t="s">
        <v>45</v>
      </c>
      <c r="O23" s="855" t="s">
        <v>46</v>
      </c>
      <c r="P23" s="869">
        <v>1</v>
      </c>
      <c r="Q23" s="866"/>
      <c r="R23" s="866"/>
      <c r="S23" s="866"/>
      <c r="T23" s="866"/>
      <c r="U23" s="866"/>
      <c r="V23" s="866"/>
      <c r="W23" s="866"/>
      <c r="X23" s="866">
        <v>1</v>
      </c>
      <c r="Y23" s="866"/>
      <c r="Z23" s="866"/>
      <c r="AA23" s="866"/>
      <c r="AB23" s="866"/>
      <c r="AC23" s="858" t="s">
        <v>255</v>
      </c>
      <c r="AD23" s="863" t="s">
        <v>2497</v>
      </c>
      <c r="AE23" s="858" t="s">
        <v>2512</v>
      </c>
      <c r="AF23" s="864" t="s">
        <v>220</v>
      </c>
      <c r="AG23" s="865">
        <v>0</v>
      </c>
      <c r="AH23" s="94"/>
      <c r="AI23" s="94"/>
      <c r="AJ23" s="94"/>
      <c r="AK23" s="94"/>
      <c r="AL23" s="94"/>
      <c r="AM23" s="94"/>
      <c r="AN23" s="94"/>
    </row>
    <row r="24" spans="2:40" ht="46.5" customHeight="1" x14ac:dyDescent="0.25">
      <c r="B24" s="854"/>
      <c r="C24" s="855" t="s">
        <v>999</v>
      </c>
      <c r="D24" s="856" t="s">
        <v>2494</v>
      </c>
      <c r="E24" s="234"/>
      <c r="F24" s="676" t="s">
        <v>2519</v>
      </c>
      <c r="G24" s="859"/>
      <c r="H24" s="855" t="s">
        <v>2520</v>
      </c>
      <c r="I24" s="860">
        <v>2</v>
      </c>
      <c r="J24" s="855" t="s">
        <v>59</v>
      </c>
      <c r="K24" s="855" t="s">
        <v>1121</v>
      </c>
      <c r="L24" s="855" t="s">
        <v>43</v>
      </c>
      <c r="M24" s="855" t="s">
        <v>44</v>
      </c>
      <c r="N24" s="855" t="s">
        <v>45</v>
      </c>
      <c r="O24" s="855" t="s">
        <v>46</v>
      </c>
      <c r="P24" s="869">
        <v>1</v>
      </c>
      <c r="Q24" s="866"/>
      <c r="R24" s="866"/>
      <c r="S24" s="866"/>
      <c r="T24" s="866">
        <v>0.25</v>
      </c>
      <c r="U24" s="866"/>
      <c r="V24" s="866"/>
      <c r="W24" s="866">
        <v>0.25</v>
      </c>
      <c r="X24" s="866"/>
      <c r="Y24" s="866"/>
      <c r="Z24" s="866">
        <v>0.5</v>
      </c>
      <c r="AA24" s="866"/>
      <c r="AB24" s="866"/>
      <c r="AC24" s="858" t="s">
        <v>255</v>
      </c>
      <c r="AD24" s="863" t="s">
        <v>2497</v>
      </c>
      <c r="AE24" s="863" t="s">
        <v>2521</v>
      </c>
      <c r="AF24" s="864" t="s">
        <v>143</v>
      </c>
      <c r="AG24" s="865">
        <v>0</v>
      </c>
      <c r="AH24" s="94"/>
      <c r="AI24" s="94"/>
      <c r="AJ24" s="94"/>
      <c r="AK24" s="94"/>
      <c r="AL24" s="94"/>
      <c r="AM24" s="94"/>
      <c r="AN24" s="94"/>
    </row>
    <row r="25" spans="2:40" ht="46.5" customHeight="1" x14ac:dyDescent="0.25">
      <c r="B25" s="854"/>
      <c r="C25" s="855" t="s">
        <v>999</v>
      </c>
      <c r="D25" s="856" t="s">
        <v>2494</v>
      </c>
      <c r="E25" s="234"/>
      <c r="F25" s="676" t="s">
        <v>2522</v>
      </c>
      <c r="G25" s="859"/>
      <c r="H25" s="855" t="s">
        <v>2523</v>
      </c>
      <c r="I25" s="860">
        <v>2</v>
      </c>
      <c r="J25" s="855" t="s">
        <v>59</v>
      </c>
      <c r="K25" s="855" t="s">
        <v>1121</v>
      </c>
      <c r="L25" s="855" t="s">
        <v>43</v>
      </c>
      <c r="M25" s="855" t="s">
        <v>44</v>
      </c>
      <c r="N25" s="855" t="s">
        <v>45</v>
      </c>
      <c r="O25" s="855" t="s">
        <v>696</v>
      </c>
      <c r="P25" s="869">
        <v>1</v>
      </c>
      <c r="Q25" s="866"/>
      <c r="R25" s="866"/>
      <c r="S25" s="866"/>
      <c r="T25" s="866">
        <v>0.3</v>
      </c>
      <c r="U25" s="866"/>
      <c r="V25" s="866"/>
      <c r="W25" s="866"/>
      <c r="X25" s="866">
        <v>0.3</v>
      </c>
      <c r="Y25" s="866"/>
      <c r="Z25" s="866"/>
      <c r="AA25" s="866"/>
      <c r="AB25" s="866">
        <v>0.4</v>
      </c>
      <c r="AC25" s="858" t="s">
        <v>255</v>
      </c>
      <c r="AD25" s="863" t="s">
        <v>2497</v>
      </c>
      <c r="AE25" s="863" t="s">
        <v>2521</v>
      </c>
      <c r="AF25" s="864" t="s">
        <v>116</v>
      </c>
      <c r="AG25" s="865">
        <v>0</v>
      </c>
      <c r="AH25" s="94"/>
      <c r="AI25" s="94"/>
      <c r="AJ25" s="94"/>
      <c r="AK25" s="94"/>
      <c r="AL25" s="94"/>
      <c r="AM25" s="94"/>
      <c r="AN25" s="94"/>
    </row>
    <row r="26" spans="2:40" ht="46.5" customHeight="1" x14ac:dyDescent="0.25">
      <c r="B26" s="854"/>
      <c r="C26" s="855" t="s">
        <v>999</v>
      </c>
      <c r="D26" s="856" t="s">
        <v>2494</v>
      </c>
      <c r="E26" s="234"/>
      <c r="F26" s="870" t="s">
        <v>2524</v>
      </c>
      <c r="G26" s="859"/>
      <c r="H26" s="855" t="s">
        <v>2525</v>
      </c>
      <c r="I26" s="860">
        <v>2</v>
      </c>
      <c r="J26" s="855" t="s">
        <v>59</v>
      </c>
      <c r="K26" s="855" t="s">
        <v>1121</v>
      </c>
      <c r="L26" s="855" t="s">
        <v>43</v>
      </c>
      <c r="M26" s="855" t="s">
        <v>44</v>
      </c>
      <c r="N26" s="855" t="s">
        <v>45</v>
      </c>
      <c r="O26" s="855" t="s">
        <v>46</v>
      </c>
      <c r="P26" s="861">
        <v>1</v>
      </c>
      <c r="Q26" s="866"/>
      <c r="R26" s="866"/>
      <c r="S26" s="866"/>
      <c r="T26" s="867"/>
      <c r="U26" s="866"/>
      <c r="V26" s="867"/>
      <c r="W26" s="867"/>
      <c r="X26" s="867">
        <v>0.25</v>
      </c>
      <c r="Y26" s="867">
        <v>0.25</v>
      </c>
      <c r="Z26" s="867">
        <v>0.25</v>
      </c>
      <c r="AA26" s="866">
        <v>0.25</v>
      </c>
      <c r="AB26" s="867"/>
      <c r="AC26" s="858" t="s">
        <v>255</v>
      </c>
      <c r="AD26" s="863" t="s">
        <v>2497</v>
      </c>
      <c r="AE26" s="863" t="s">
        <v>2526</v>
      </c>
      <c r="AF26" s="864" t="s">
        <v>2527</v>
      </c>
      <c r="AG26" s="865">
        <v>0</v>
      </c>
      <c r="AH26" s="94"/>
      <c r="AI26" s="94"/>
      <c r="AJ26" s="94"/>
      <c r="AK26" s="94"/>
      <c r="AL26" s="94"/>
      <c r="AM26" s="94"/>
      <c r="AN26" s="94"/>
    </row>
    <row r="27" spans="2:40" ht="46.5" customHeight="1" x14ac:dyDescent="0.25">
      <c r="B27" s="854"/>
      <c r="C27" s="855" t="s">
        <v>119</v>
      </c>
      <c r="D27" s="856" t="s">
        <v>2528</v>
      </c>
      <c r="E27" s="123"/>
      <c r="F27" s="676" t="s">
        <v>2529</v>
      </c>
      <c r="G27" s="123"/>
      <c r="H27" s="855" t="s">
        <v>2530</v>
      </c>
      <c r="I27" s="360">
        <v>3</v>
      </c>
      <c r="J27" s="855" t="s">
        <v>59</v>
      </c>
      <c r="K27" s="855" t="s">
        <v>2531</v>
      </c>
      <c r="L27" s="855" t="s">
        <v>43</v>
      </c>
      <c r="M27" s="855" t="s">
        <v>44</v>
      </c>
      <c r="N27" s="855" t="s">
        <v>214</v>
      </c>
      <c r="O27" s="855"/>
      <c r="P27" s="871">
        <v>3</v>
      </c>
      <c r="Q27" s="493">
        <v>0</v>
      </c>
      <c r="R27" s="493">
        <v>0.4</v>
      </c>
      <c r="S27" s="493">
        <v>0.3</v>
      </c>
      <c r="T27" s="493">
        <v>0.3</v>
      </c>
      <c r="U27" s="493">
        <v>0</v>
      </c>
      <c r="V27" s="493">
        <v>0.4</v>
      </c>
      <c r="W27" s="493">
        <v>0.3</v>
      </c>
      <c r="X27" s="493">
        <v>0.3</v>
      </c>
      <c r="Y27" s="493">
        <v>0</v>
      </c>
      <c r="Z27" s="493">
        <v>0.4</v>
      </c>
      <c r="AA27" s="493">
        <v>0.3</v>
      </c>
      <c r="AB27" s="493">
        <v>0.3</v>
      </c>
      <c r="AC27" s="872">
        <v>3</v>
      </c>
      <c r="AD27" s="814" t="s">
        <v>2532</v>
      </c>
      <c r="AE27" s="863" t="s">
        <v>2533</v>
      </c>
      <c r="AF27" s="856" t="s">
        <v>705</v>
      </c>
      <c r="AG27" s="873"/>
      <c r="AH27" s="94"/>
      <c r="AI27" s="94"/>
      <c r="AJ27" s="94"/>
      <c r="AK27" s="94"/>
      <c r="AL27" s="94"/>
      <c r="AM27" s="94"/>
      <c r="AN27" s="94"/>
    </row>
    <row r="28" spans="2:40" ht="46.5" customHeight="1" x14ac:dyDescent="0.25">
      <c r="B28" s="854"/>
      <c r="C28" s="855" t="s">
        <v>119</v>
      </c>
      <c r="D28" s="856" t="s">
        <v>2534</v>
      </c>
      <c r="E28" s="123"/>
      <c r="F28" s="868" t="s">
        <v>2535</v>
      </c>
      <c r="G28" s="123"/>
      <c r="H28" s="855" t="s">
        <v>2536</v>
      </c>
      <c r="I28" s="360">
        <v>1</v>
      </c>
      <c r="J28" s="855" t="s">
        <v>59</v>
      </c>
      <c r="K28" s="855" t="s">
        <v>2537</v>
      </c>
      <c r="L28" s="855" t="s">
        <v>43</v>
      </c>
      <c r="M28" s="855" t="s">
        <v>44</v>
      </c>
      <c r="N28" s="855" t="s">
        <v>45</v>
      </c>
      <c r="O28" s="855"/>
      <c r="P28" s="871">
        <v>1</v>
      </c>
      <c r="Q28" s="586"/>
      <c r="R28" s="586"/>
      <c r="S28" s="586"/>
      <c r="T28" s="586"/>
      <c r="U28" s="586"/>
      <c r="V28" s="586"/>
      <c r="W28" s="586"/>
      <c r="X28" s="493">
        <v>0.2</v>
      </c>
      <c r="Y28" s="493">
        <v>0.2</v>
      </c>
      <c r="Z28" s="493">
        <v>0.2</v>
      </c>
      <c r="AA28" s="493">
        <v>0.2</v>
      </c>
      <c r="AB28" s="493">
        <v>0.2</v>
      </c>
      <c r="AC28" s="872">
        <v>1</v>
      </c>
      <c r="AD28" s="814" t="s">
        <v>2532</v>
      </c>
      <c r="AE28" s="863" t="s">
        <v>2533</v>
      </c>
      <c r="AF28" s="856" t="s">
        <v>705</v>
      </c>
      <c r="AG28" s="873"/>
      <c r="AH28" s="94"/>
      <c r="AI28" s="94"/>
      <c r="AJ28" s="94"/>
      <c r="AK28" s="94"/>
      <c r="AL28" s="94"/>
      <c r="AM28" s="94"/>
      <c r="AN28" s="94"/>
    </row>
    <row r="29" spans="2:40" ht="46.5" customHeight="1" x14ac:dyDescent="0.25">
      <c r="B29" s="854"/>
      <c r="C29" s="855" t="s">
        <v>119</v>
      </c>
      <c r="D29" s="856" t="s">
        <v>2534</v>
      </c>
      <c r="E29" s="123"/>
      <c r="F29" s="676" t="s">
        <v>2538</v>
      </c>
      <c r="G29" s="123"/>
      <c r="H29" s="855" t="s">
        <v>2539</v>
      </c>
      <c r="I29" s="360">
        <v>2</v>
      </c>
      <c r="J29" s="855" t="s">
        <v>59</v>
      </c>
      <c r="K29" s="855" t="s">
        <v>2537</v>
      </c>
      <c r="L29" s="855" t="s">
        <v>43</v>
      </c>
      <c r="M29" s="855" t="s">
        <v>44</v>
      </c>
      <c r="N29" s="855" t="s">
        <v>45</v>
      </c>
      <c r="O29" s="855"/>
      <c r="P29" s="871">
        <v>1</v>
      </c>
      <c r="Q29" s="586"/>
      <c r="R29" s="586"/>
      <c r="S29" s="586"/>
      <c r="T29" s="493">
        <v>0.2</v>
      </c>
      <c r="U29" s="493">
        <v>0.2</v>
      </c>
      <c r="V29" s="493">
        <v>0.2</v>
      </c>
      <c r="W29" s="493">
        <v>0.2</v>
      </c>
      <c r="X29" s="493">
        <v>0.2</v>
      </c>
      <c r="Y29" s="586"/>
      <c r="Z29" s="586"/>
      <c r="AA29" s="586"/>
      <c r="AB29" s="586"/>
      <c r="AC29" s="872">
        <v>1</v>
      </c>
      <c r="AD29" s="814" t="s">
        <v>2532</v>
      </c>
      <c r="AE29" s="863" t="s">
        <v>2533</v>
      </c>
      <c r="AF29" s="856" t="s">
        <v>705</v>
      </c>
      <c r="AG29" s="873"/>
      <c r="AH29" s="94"/>
      <c r="AI29" s="94"/>
      <c r="AJ29" s="94"/>
      <c r="AK29" s="94"/>
      <c r="AL29" s="94"/>
      <c r="AM29" s="94"/>
      <c r="AN29" s="94"/>
    </row>
    <row r="30" spans="2:40" ht="46.5" customHeight="1" x14ac:dyDescent="0.25">
      <c r="B30" s="854"/>
      <c r="C30" s="855" t="s">
        <v>119</v>
      </c>
      <c r="D30" s="856" t="s">
        <v>2528</v>
      </c>
      <c r="E30" s="123"/>
      <c r="F30" s="676" t="s">
        <v>2540</v>
      </c>
      <c r="G30" s="123"/>
      <c r="H30" s="855" t="s">
        <v>2541</v>
      </c>
      <c r="I30" s="360"/>
      <c r="J30" s="855" t="s">
        <v>59</v>
      </c>
      <c r="K30" s="855" t="s">
        <v>2542</v>
      </c>
      <c r="L30" s="855" t="s">
        <v>43</v>
      </c>
      <c r="M30" s="855" t="s">
        <v>44</v>
      </c>
      <c r="N30" s="855" t="s">
        <v>214</v>
      </c>
      <c r="O30" s="855"/>
      <c r="P30" s="874">
        <v>0.8</v>
      </c>
      <c r="Q30" s="493">
        <v>0.8</v>
      </c>
      <c r="R30" s="493">
        <v>0.8</v>
      </c>
      <c r="S30" s="493">
        <v>0.8</v>
      </c>
      <c r="T30" s="493">
        <v>0.8</v>
      </c>
      <c r="U30" s="493">
        <v>0.8</v>
      </c>
      <c r="V30" s="493">
        <v>0.9</v>
      </c>
      <c r="W30" s="493">
        <v>0.9</v>
      </c>
      <c r="X30" s="493">
        <v>0.9</v>
      </c>
      <c r="Y30" s="493">
        <v>0.9</v>
      </c>
      <c r="Z30" s="493">
        <v>0.9</v>
      </c>
      <c r="AA30" s="493">
        <v>0.9</v>
      </c>
      <c r="AB30" s="493">
        <v>0.9</v>
      </c>
      <c r="AC30" s="872">
        <v>5.8000000000000007</v>
      </c>
      <c r="AD30" s="814" t="s">
        <v>2532</v>
      </c>
      <c r="AE30" s="863" t="s">
        <v>2533</v>
      </c>
      <c r="AF30" s="856" t="s">
        <v>705</v>
      </c>
      <c r="AG30" s="873"/>
      <c r="AH30" s="94"/>
      <c r="AI30" s="94"/>
      <c r="AJ30" s="94"/>
      <c r="AK30" s="94"/>
      <c r="AL30" s="94"/>
      <c r="AM30" s="94"/>
      <c r="AN30" s="94"/>
    </row>
    <row r="31" spans="2:40" ht="46.5" customHeight="1" x14ac:dyDescent="0.25">
      <c r="B31" s="854"/>
      <c r="C31" s="855" t="s">
        <v>119</v>
      </c>
      <c r="D31" s="856" t="s">
        <v>2534</v>
      </c>
      <c r="E31" s="123"/>
      <c r="F31" s="676" t="s">
        <v>2543</v>
      </c>
      <c r="G31" s="123"/>
      <c r="H31" s="855" t="s">
        <v>2544</v>
      </c>
      <c r="I31" s="360"/>
      <c r="J31" s="855" t="s">
        <v>59</v>
      </c>
      <c r="K31" s="855" t="s">
        <v>2545</v>
      </c>
      <c r="L31" s="855" t="s">
        <v>43</v>
      </c>
      <c r="M31" s="855" t="s">
        <v>44</v>
      </c>
      <c r="N31" s="855" t="s">
        <v>45</v>
      </c>
      <c r="O31" s="855"/>
      <c r="P31" s="871">
        <v>0.99999999999999989</v>
      </c>
      <c r="Q31" s="586"/>
      <c r="R31" s="586"/>
      <c r="S31" s="493">
        <v>0.1</v>
      </c>
      <c r="T31" s="493">
        <v>0.1</v>
      </c>
      <c r="U31" s="493">
        <v>0.1</v>
      </c>
      <c r="V31" s="493">
        <v>0.1</v>
      </c>
      <c r="W31" s="493">
        <v>0.1</v>
      </c>
      <c r="X31" s="493">
        <v>0.1</v>
      </c>
      <c r="Y31" s="493">
        <v>0.1</v>
      </c>
      <c r="Z31" s="493">
        <v>0.1</v>
      </c>
      <c r="AA31" s="493">
        <v>0.1</v>
      </c>
      <c r="AB31" s="493">
        <v>0.1</v>
      </c>
      <c r="AC31" s="872">
        <v>1</v>
      </c>
      <c r="AD31" s="814" t="s">
        <v>2532</v>
      </c>
      <c r="AE31" s="863" t="s">
        <v>2533</v>
      </c>
      <c r="AF31" s="856" t="s">
        <v>705</v>
      </c>
      <c r="AG31" s="873"/>
      <c r="AH31" s="94"/>
      <c r="AI31" s="94"/>
      <c r="AJ31" s="94"/>
      <c r="AK31" s="94"/>
      <c r="AL31" s="94"/>
      <c r="AM31" s="94"/>
      <c r="AN31" s="94"/>
    </row>
    <row r="32" spans="2:40" ht="46.5" customHeight="1" x14ac:dyDescent="0.25">
      <c r="B32" s="854"/>
      <c r="C32" s="855" t="s">
        <v>119</v>
      </c>
      <c r="D32" s="856" t="s">
        <v>2534</v>
      </c>
      <c r="E32" s="855"/>
      <c r="F32" s="676" t="s">
        <v>2546</v>
      </c>
      <c r="G32" s="123"/>
      <c r="H32" s="855" t="s">
        <v>2544</v>
      </c>
      <c r="I32" s="360"/>
      <c r="J32" s="855" t="s">
        <v>59</v>
      </c>
      <c r="K32" s="855" t="s">
        <v>2545</v>
      </c>
      <c r="L32" s="855" t="s">
        <v>43</v>
      </c>
      <c r="M32" s="855" t="s">
        <v>317</v>
      </c>
      <c r="N32" s="855" t="s">
        <v>45</v>
      </c>
      <c r="O32" s="855"/>
      <c r="P32" s="871">
        <v>0.99999999999999989</v>
      </c>
      <c r="Q32" s="586"/>
      <c r="R32" s="586"/>
      <c r="S32" s="493">
        <v>0.1</v>
      </c>
      <c r="T32" s="493">
        <v>0.1</v>
      </c>
      <c r="U32" s="493">
        <v>0.1</v>
      </c>
      <c r="V32" s="493">
        <v>0.1</v>
      </c>
      <c r="W32" s="493">
        <v>0.1</v>
      </c>
      <c r="X32" s="493">
        <v>0.1</v>
      </c>
      <c r="Y32" s="493">
        <v>0.1</v>
      </c>
      <c r="Z32" s="493">
        <v>0.1</v>
      </c>
      <c r="AA32" s="493">
        <v>0.1</v>
      </c>
      <c r="AB32" s="493">
        <v>0.1</v>
      </c>
      <c r="AC32" s="872">
        <v>1</v>
      </c>
      <c r="AD32" s="814" t="s">
        <v>2532</v>
      </c>
      <c r="AE32" s="863" t="s">
        <v>2533</v>
      </c>
      <c r="AF32" s="856" t="s">
        <v>705</v>
      </c>
      <c r="AG32" s="873"/>
      <c r="AH32" s="94"/>
      <c r="AI32" s="94"/>
      <c r="AJ32" s="94"/>
      <c r="AK32" s="94"/>
      <c r="AL32" s="94"/>
      <c r="AM32" s="94"/>
      <c r="AN32" s="94"/>
    </row>
    <row r="33" spans="2:40" ht="46.5" customHeight="1" x14ac:dyDescent="0.25">
      <c r="B33" s="854"/>
      <c r="C33" s="855" t="s">
        <v>119</v>
      </c>
      <c r="D33" s="856" t="s">
        <v>2528</v>
      </c>
      <c r="E33" s="855" t="s">
        <v>2547</v>
      </c>
      <c r="F33" s="676" t="s">
        <v>2548</v>
      </c>
      <c r="G33" s="311"/>
      <c r="H33" s="855" t="s">
        <v>2549</v>
      </c>
      <c r="I33" s="311"/>
      <c r="J33" s="855" t="s">
        <v>59</v>
      </c>
      <c r="K33" s="855" t="s">
        <v>2550</v>
      </c>
      <c r="L33" s="855" t="s">
        <v>89</v>
      </c>
      <c r="M33" s="855" t="s">
        <v>44</v>
      </c>
      <c r="N33" s="855" t="s">
        <v>45</v>
      </c>
      <c r="O33" s="855" t="s">
        <v>727</v>
      </c>
      <c r="P33" s="594">
        <v>1</v>
      </c>
      <c r="Q33" s="493"/>
      <c r="R33" s="493"/>
      <c r="S33" s="493"/>
      <c r="T33" s="493"/>
      <c r="U33" s="493"/>
      <c r="V33" s="493">
        <v>0.2</v>
      </c>
      <c r="W33" s="493">
        <v>0.2</v>
      </c>
      <c r="X33" s="493">
        <v>0.2</v>
      </c>
      <c r="Y33" s="493">
        <v>0.2</v>
      </c>
      <c r="Z33" s="493">
        <v>0.2</v>
      </c>
      <c r="AA33" s="493"/>
      <c r="AB33" s="493"/>
      <c r="AC33" s="872">
        <v>1</v>
      </c>
      <c r="AD33" s="422" t="s">
        <v>2532</v>
      </c>
      <c r="AE33" s="863" t="s">
        <v>2533</v>
      </c>
      <c r="AF33" s="856" t="s">
        <v>705</v>
      </c>
      <c r="AG33" s="423"/>
      <c r="AH33" s="94"/>
      <c r="AI33" s="94"/>
      <c r="AJ33" s="94"/>
      <c r="AK33" s="94"/>
      <c r="AL33" s="94"/>
      <c r="AM33" s="94"/>
      <c r="AN33" s="94"/>
    </row>
    <row r="34" spans="2:40" ht="46.5" customHeight="1" x14ac:dyDescent="0.25">
      <c r="B34" s="854"/>
      <c r="C34" s="855" t="s">
        <v>119</v>
      </c>
      <c r="D34" s="856" t="s">
        <v>2528</v>
      </c>
      <c r="E34" s="855" t="s">
        <v>2551</v>
      </c>
      <c r="F34" s="676" t="s">
        <v>2552</v>
      </c>
      <c r="G34" s="311"/>
      <c r="H34" s="855" t="s">
        <v>2553</v>
      </c>
      <c r="I34" s="311"/>
      <c r="J34" s="855" t="s">
        <v>59</v>
      </c>
      <c r="K34" s="855" t="s">
        <v>2554</v>
      </c>
      <c r="L34" s="855" t="s">
        <v>89</v>
      </c>
      <c r="M34" s="855" t="s">
        <v>44</v>
      </c>
      <c r="N34" s="855" t="s">
        <v>45</v>
      </c>
      <c r="O34" s="855" t="s">
        <v>727</v>
      </c>
      <c r="P34" s="594">
        <v>1</v>
      </c>
      <c r="Q34" s="493"/>
      <c r="R34" s="493"/>
      <c r="S34" s="493"/>
      <c r="T34" s="493"/>
      <c r="U34" s="493"/>
      <c r="V34" s="493">
        <v>0.2</v>
      </c>
      <c r="W34" s="493">
        <v>0.2</v>
      </c>
      <c r="X34" s="493">
        <v>0.2</v>
      </c>
      <c r="Y34" s="493">
        <v>0.2</v>
      </c>
      <c r="Z34" s="493">
        <v>0.2</v>
      </c>
      <c r="AA34" s="493"/>
      <c r="AB34" s="493"/>
      <c r="AC34" s="872">
        <v>1</v>
      </c>
      <c r="AD34" s="422" t="s">
        <v>2532</v>
      </c>
      <c r="AE34" s="863" t="s">
        <v>2533</v>
      </c>
      <c r="AF34" s="856" t="s">
        <v>705</v>
      </c>
      <c r="AG34" s="423"/>
      <c r="AH34" s="94"/>
      <c r="AI34" s="94"/>
      <c r="AJ34" s="94"/>
      <c r="AK34" s="94"/>
      <c r="AL34" s="94"/>
      <c r="AM34" s="94"/>
      <c r="AN34" s="94"/>
    </row>
    <row r="35" spans="2:40" ht="46.5" customHeight="1" x14ac:dyDescent="0.25">
      <c r="B35" s="854"/>
      <c r="C35" s="855" t="s">
        <v>119</v>
      </c>
      <c r="D35" s="856" t="s">
        <v>2528</v>
      </c>
      <c r="E35" s="855" t="s">
        <v>2555</v>
      </c>
      <c r="F35" s="676" t="s">
        <v>2556</v>
      </c>
      <c r="G35" s="311"/>
      <c r="H35" s="855" t="s">
        <v>2557</v>
      </c>
      <c r="I35" s="311"/>
      <c r="J35" s="855" t="s">
        <v>59</v>
      </c>
      <c r="K35" s="855" t="s">
        <v>2554</v>
      </c>
      <c r="L35" s="855" t="s">
        <v>89</v>
      </c>
      <c r="M35" s="855" t="s">
        <v>44</v>
      </c>
      <c r="N35" s="855" t="s">
        <v>45</v>
      </c>
      <c r="O35" s="855" t="s">
        <v>727</v>
      </c>
      <c r="P35" s="594">
        <v>1</v>
      </c>
      <c r="Q35" s="493"/>
      <c r="R35" s="493"/>
      <c r="S35" s="493"/>
      <c r="T35" s="493"/>
      <c r="U35" s="493"/>
      <c r="V35" s="493">
        <v>0.2</v>
      </c>
      <c r="W35" s="493">
        <v>0.2</v>
      </c>
      <c r="X35" s="493">
        <v>0.2</v>
      </c>
      <c r="Y35" s="493">
        <v>0.2</v>
      </c>
      <c r="Z35" s="493">
        <v>0.2</v>
      </c>
      <c r="AA35" s="493"/>
      <c r="AB35" s="493"/>
      <c r="AC35" s="872">
        <v>1</v>
      </c>
      <c r="AD35" s="422" t="s">
        <v>2532</v>
      </c>
      <c r="AE35" s="863" t="s">
        <v>2533</v>
      </c>
      <c r="AF35" s="856" t="s">
        <v>705</v>
      </c>
      <c r="AG35" s="423"/>
      <c r="AH35" s="94"/>
      <c r="AI35" s="94"/>
      <c r="AJ35" s="94"/>
      <c r="AK35" s="94"/>
      <c r="AL35" s="94"/>
      <c r="AM35" s="94"/>
      <c r="AN35" s="94"/>
    </row>
    <row r="36" spans="2:40" ht="46.5" customHeight="1" x14ac:dyDescent="0.25">
      <c r="B36" s="854"/>
      <c r="C36" s="855" t="s">
        <v>221</v>
      </c>
      <c r="D36" s="116"/>
      <c r="E36" s="234"/>
      <c r="F36" s="676" t="s">
        <v>2558</v>
      </c>
      <c r="G36" s="492"/>
      <c r="H36" s="855" t="s">
        <v>2559</v>
      </c>
      <c r="I36" s="238">
        <v>3</v>
      </c>
      <c r="J36" s="855" t="s">
        <v>59</v>
      </c>
      <c r="K36" s="855" t="s">
        <v>2560</v>
      </c>
      <c r="L36" s="855" t="s">
        <v>89</v>
      </c>
      <c r="M36" s="855" t="s">
        <v>44</v>
      </c>
      <c r="N36" s="855" t="s">
        <v>45</v>
      </c>
      <c r="O36" s="855" t="s">
        <v>696</v>
      </c>
      <c r="P36" s="647">
        <v>35</v>
      </c>
      <c r="Q36" s="243"/>
      <c r="R36" s="243"/>
      <c r="S36" s="243"/>
      <c r="T36" s="243"/>
      <c r="U36" s="243"/>
      <c r="V36" s="243">
        <v>5</v>
      </c>
      <c r="W36" s="243">
        <v>5</v>
      </c>
      <c r="X36" s="243">
        <v>5</v>
      </c>
      <c r="Y36" s="243">
        <v>5</v>
      </c>
      <c r="Z36" s="243">
        <v>5</v>
      </c>
      <c r="AA36" s="243">
        <v>5</v>
      </c>
      <c r="AB36" s="243">
        <v>5</v>
      </c>
      <c r="AC36" s="785" t="s">
        <v>2561</v>
      </c>
      <c r="AD36" s="814" t="s">
        <v>2562</v>
      </c>
      <c r="AE36" s="863" t="s">
        <v>2563</v>
      </c>
      <c r="AF36" s="856" t="s">
        <v>440</v>
      </c>
      <c r="AG36" s="875">
        <v>1441134</v>
      </c>
      <c r="AH36" s="94"/>
      <c r="AI36" s="94"/>
      <c r="AJ36" s="94"/>
      <c r="AK36" s="94"/>
      <c r="AL36" s="94"/>
      <c r="AM36" s="94"/>
      <c r="AN36" s="94"/>
    </row>
    <row r="37" spans="2:40" ht="46.5" customHeight="1" x14ac:dyDescent="0.25">
      <c r="B37" s="854"/>
      <c r="C37" s="855" t="s">
        <v>231</v>
      </c>
      <c r="D37" s="876"/>
      <c r="E37" s="688"/>
      <c r="F37" s="676" t="s">
        <v>2564</v>
      </c>
      <c r="G37" s="492"/>
      <c r="H37" s="855" t="s">
        <v>2565</v>
      </c>
      <c r="I37" s="492">
        <v>3</v>
      </c>
      <c r="J37" s="855" t="s">
        <v>172</v>
      </c>
      <c r="K37" s="855" t="s">
        <v>2566</v>
      </c>
      <c r="L37" s="855" t="s">
        <v>89</v>
      </c>
      <c r="M37" s="855" t="s">
        <v>44</v>
      </c>
      <c r="N37" s="855" t="s">
        <v>45</v>
      </c>
      <c r="O37" s="855" t="s">
        <v>696</v>
      </c>
      <c r="P37" s="647">
        <v>90</v>
      </c>
      <c r="Q37" s="243"/>
      <c r="R37" s="243"/>
      <c r="S37" s="243"/>
      <c r="T37" s="243"/>
      <c r="U37" s="243"/>
      <c r="V37" s="243">
        <v>13</v>
      </c>
      <c r="W37" s="243">
        <v>13</v>
      </c>
      <c r="X37" s="243">
        <v>13</v>
      </c>
      <c r="Y37" s="243">
        <v>13</v>
      </c>
      <c r="Z37" s="243">
        <v>13</v>
      </c>
      <c r="AA37" s="243">
        <v>13</v>
      </c>
      <c r="AB37" s="243">
        <v>12</v>
      </c>
      <c r="AC37" s="785" t="s">
        <v>2567</v>
      </c>
      <c r="AD37" s="814" t="s">
        <v>2562</v>
      </c>
      <c r="AE37" s="863" t="s">
        <v>2563</v>
      </c>
      <c r="AF37" s="856" t="s">
        <v>440</v>
      </c>
      <c r="AG37" s="875">
        <v>3795000</v>
      </c>
      <c r="AH37" s="94"/>
      <c r="AI37" s="94"/>
      <c r="AJ37" s="94"/>
      <c r="AK37" s="94"/>
      <c r="AL37" s="94"/>
      <c r="AM37" s="94"/>
      <c r="AN37" s="94"/>
    </row>
    <row r="38" spans="2:40" ht="46.5" customHeight="1" x14ac:dyDescent="0.3">
      <c r="B38" s="854"/>
      <c r="C38" s="855" t="s">
        <v>221</v>
      </c>
      <c r="D38" s="116"/>
      <c r="E38" s="234"/>
      <c r="F38" s="676" t="s">
        <v>2568</v>
      </c>
      <c r="G38" s="492"/>
      <c r="H38" s="855" t="s">
        <v>2569</v>
      </c>
      <c r="I38" s="238">
        <v>3</v>
      </c>
      <c r="J38" s="855" t="s">
        <v>172</v>
      </c>
      <c r="K38" s="855" t="s">
        <v>2570</v>
      </c>
      <c r="L38" s="855" t="s">
        <v>89</v>
      </c>
      <c r="M38" s="855" t="s">
        <v>44</v>
      </c>
      <c r="N38" s="855" t="s">
        <v>45</v>
      </c>
      <c r="O38" s="855" t="s">
        <v>696</v>
      </c>
      <c r="P38" s="647">
        <v>85</v>
      </c>
      <c r="Q38" s="243"/>
      <c r="R38" s="243"/>
      <c r="S38" s="243"/>
      <c r="T38" s="243"/>
      <c r="U38" s="243"/>
      <c r="V38" s="243">
        <v>12</v>
      </c>
      <c r="W38" s="243">
        <v>13</v>
      </c>
      <c r="X38" s="243">
        <v>12</v>
      </c>
      <c r="Y38" s="243">
        <v>12</v>
      </c>
      <c r="Z38" s="243">
        <v>12</v>
      </c>
      <c r="AA38" s="243">
        <v>12</v>
      </c>
      <c r="AB38" s="243">
        <v>12</v>
      </c>
      <c r="AC38" s="785" t="s">
        <v>2571</v>
      </c>
      <c r="AD38" s="814" t="s">
        <v>2562</v>
      </c>
      <c r="AE38" s="863" t="s">
        <v>2563</v>
      </c>
      <c r="AF38" s="856" t="s">
        <v>440</v>
      </c>
      <c r="AG38" s="875">
        <v>9431081.5199999996</v>
      </c>
    </row>
    <row r="39" spans="2:40" ht="46.5" customHeight="1" x14ac:dyDescent="0.25">
      <c r="B39" s="854"/>
      <c r="C39" s="855" t="s">
        <v>221</v>
      </c>
      <c r="D39" s="116"/>
      <c r="E39" s="234"/>
      <c r="F39" s="676" t="s">
        <v>2572</v>
      </c>
      <c r="G39" s="492"/>
      <c r="H39" s="855" t="s">
        <v>2573</v>
      </c>
      <c r="I39" s="492">
        <v>2</v>
      </c>
      <c r="J39" s="855" t="s">
        <v>59</v>
      </c>
      <c r="K39" s="855" t="s">
        <v>2560</v>
      </c>
      <c r="L39" s="855" t="s">
        <v>89</v>
      </c>
      <c r="M39" s="855" t="s">
        <v>44</v>
      </c>
      <c r="N39" s="855" t="s">
        <v>45</v>
      </c>
      <c r="O39" s="855" t="s">
        <v>696</v>
      </c>
      <c r="P39" s="647">
        <v>50</v>
      </c>
      <c r="Q39" s="243"/>
      <c r="R39" s="243"/>
      <c r="S39" s="243"/>
      <c r="T39" s="243"/>
      <c r="U39" s="243"/>
      <c r="V39" s="243">
        <v>10</v>
      </c>
      <c r="W39" s="243">
        <v>10</v>
      </c>
      <c r="X39" s="243">
        <v>10</v>
      </c>
      <c r="Y39" s="243">
        <v>5</v>
      </c>
      <c r="Z39" s="243">
        <v>5</v>
      </c>
      <c r="AA39" s="243">
        <v>5</v>
      </c>
      <c r="AB39" s="243">
        <v>5</v>
      </c>
      <c r="AC39" s="785" t="s">
        <v>2574</v>
      </c>
      <c r="AD39" s="814" t="s">
        <v>2562</v>
      </c>
      <c r="AE39" s="863" t="s">
        <v>2575</v>
      </c>
      <c r="AF39" s="856" t="s">
        <v>440</v>
      </c>
      <c r="AG39" s="875">
        <v>297360</v>
      </c>
      <c r="AH39" s="94"/>
      <c r="AI39" s="94"/>
      <c r="AJ39" s="94"/>
      <c r="AK39" s="94"/>
      <c r="AL39" s="94"/>
      <c r="AM39" s="94"/>
      <c r="AN39" s="94"/>
    </row>
    <row r="40" spans="2:40" ht="46.5" customHeight="1" x14ac:dyDescent="0.25">
      <c r="B40" s="854"/>
      <c r="C40" s="855" t="s">
        <v>221</v>
      </c>
      <c r="D40" s="116"/>
      <c r="E40" s="234"/>
      <c r="F40" s="676" t="s">
        <v>2576</v>
      </c>
      <c r="G40" s="236"/>
      <c r="H40" s="855" t="s">
        <v>2577</v>
      </c>
      <c r="I40" s="238">
        <v>1</v>
      </c>
      <c r="J40" s="855" t="s">
        <v>59</v>
      </c>
      <c r="K40" s="855" t="s">
        <v>2578</v>
      </c>
      <c r="L40" s="855" t="s">
        <v>89</v>
      </c>
      <c r="M40" s="855" t="s">
        <v>44</v>
      </c>
      <c r="N40" s="855" t="s">
        <v>214</v>
      </c>
      <c r="O40" s="855" t="s">
        <v>46</v>
      </c>
      <c r="P40" s="647">
        <v>12</v>
      </c>
      <c r="Q40" s="243">
        <v>1</v>
      </c>
      <c r="R40" s="243">
        <v>1</v>
      </c>
      <c r="S40" s="243">
        <v>1</v>
      </c>
      <c r="T40" s="243">
        <v>1</v>
      </c>
      <c r="U40" s="243">
        <v>1</v>
      </c>
      <c r="V40" s="243">
        <v>1</v>
      </c>
      <c r="W40" s="243">
        <v>1</v>
      </c>
      <c r="X40" s="243">
        <v>1</v>
      </c>
      <c r="Y40" s="243">
        <v>1</v>
      </c>
      <c r="Z40" s="243">
        <v>1</v>
      </c>
      <c r="AA40" s="243">
        <v>1</v>
      </c>
      <c r="AB40" s="243">
        <v>1</v>
      </c>
      <c r="AC40" s="785" t="s">
        <v>2579</v>
      </c>
      <c r="AD40" s="814" t="s">
        <v>2562</v>
      </c>
      <c r="AE40" s="863" t="s">
        <v>2580</v>
      </c>
      <c r="AF40" s="856" t="s">
        <v>705</v>
      </c>
      <c r="AG40" s="245"/>
      <c r="AH40" s="94"/>
      <c r="AI40" s="94"/>
      <c r="AJ40" s="94"/>
      <c r="AK40" s="94"/>
      <c r="AL40" s="94"/>
      <c r="AM40" s="94"/>
      <c r="AN40" s="94"/>
    </row>
    <row r="41" spans="2:40" ht="46.5" customHeight="1" x14ac:dyDescent="0.25">
      <c r="B41" s="854"/>
      <c r="C41" s="855" t="s">
        <v>231</v>
      </c>
      <c r="D41" s="116"/>
      <c r="E41" s="234"/>
      <c r="F41" s="676" t="s">
        <v>2581</v>
      </c>
      <c r="G41" s="492"/>
      <c r="H41" s="855" t="s">
        <v>2582</v>
      </c>
      <c r="I41" s="492">
        <v>1</v>
      </c>
      <c r="J41" s="855" t="s">
        <v>59</v>
      </c>
      <c r="K41" s="855" t="s">
        <v>2578</v>
      </c>
      <c r="L41" s="855" t="s">
        <v>89</v>
      </c>
      <c r="M41" s="855" t="s">
        <v>44</v>
      </c>
      <c r="N41" s="855" t="s">
        <v>214</v>
      </c>
      <c r="O41" s="855" t="s">
        <v>46</v>
      </c>
      <c r="P41" s="647">
        <v>48</v>
      </c>
      <c r="Q41" s="243">
        <v>4</v>
      </c>
      <c r="R41" s="243">
        <v>4</v>
      </c>
      <c r="S41" s="243">
        <v>4</v>
      </c>
      <c r="T41" s="243">
        <v>4</v>
      </c>
      <c r="U41" s="243">
        <v>4</v>
      </c>
      <c r="V41" s="243">
        <v>4</v>
      </c>
      <c r="W41" s="243">
        <v>4</v>
      </c>
      <c r="X41" s="243">
        <v>4</v>
      </c>
      <c r="Y41" s="243">
        <v>4</v>
      </c>
      <c r="Z41" s="243">
        <v>4</v>
      </c>
      <c r="AA41" s="243">
        <v>4</v>
      </c>
      <c r="AB41" s="243">
        <v>4</v>
      </c>
      <c r="AC41" s="785" t="s">
        <v>2583</v>
      </c>
      <c r="AD41" s="814" t="s">
        <v>2562</v>
      </c>
      <c r="AE41" s="863" t="s">
        <v>2584</v>
      </c>
      <c r="AF41" s="856" t="s">
        <v>705</v>
      </c>
      <c r="AG41" s="236"/>
      <c r="AH41" s="94"/>
      <c r="AI41" s="94"/>
      <c r="AJ41" s="94"/>
      <c r="AK41" s="94"/>
      <c r="AL41" s="94"/>
      <c r="AM41" s="94"/>
      <c r="AN41" s="94"/>
    </row>
    <row r="42" spans="2:40" ht="46.5" customHeight="1" x14ac:dyDescent="0.25">
      <c r="B42" s="854"/>
      <c r="C42" s="855" t="s">
        <v>231</v>
      </c>
      <c r="D42" s="116"/>
      <c r="E42" s="234"/>
      <c r="F42" s="676" t="s">
        <v>2585</v>
      </c>
      <c r="G42" s="492"/>
      <c r="H42" s="855" t="s">
        <v>2586</v>
      </c>
      <c r="I42" s="492">
        <v>1</v>
      </c>
      <c r="J42" s="855" t="s">
        <v>59</v>
      </c>
      <c r="K42" s="855" t="s">
        <v>2578</v>
      </c>
      <c r="L42" s="855" t="s">
        <v>89</v>
      </c>
      <c r="M42" s="855" t="s">
        <v>44</v>
      </c>
      <c r="N42" s="855" t="s">
        <v>214</v>
      </c>
      <c r="O42" s="855" t="s">
        <v>46</v>
      </c>
      <c r="P42" s="647">
        <v>12</v>
      </c>
      <c r="Q42" s="243">
        <v>1</v>
      </c>
      <c r="R42" s="243">
        <v>1</v>
      </c>
      <c r="S42" s="243">
        <v>1</v>
      </c>
      <c r="T42" s="243">
        <v>1</v>
      </c>
      <c r="U42" s="243">
        <v>1</v>
      </c>
      <c r="V42" s="243">
        <v>1</v>
      </c>
      <c r="W42" s="243">
        <v>1</v>
      </c>
      <c r="X42" s="243">
        <v>1</v>
      </c>
      <c r="Y42" s="243">
        <v>1</v>
      </c>
      <c r="Z42" s="243">
        <v>1</v>
      </c>
      <c r="AA42" s="243">
        <v>1</v>
      </c>
      <c r="AB42" s="243">
        <v>1</v>
      </c>
      <c r="AC42" s="785" t="s">
        <v>2583</v>
      </c>
      <c r="AD42" s="814" t="s">
        <v>2562</v>
      </c>
      <c r="AE42" s="863" t="s">
        <v>2584</v>
      </c>
      <c r="AF42" s="856" t="s">
        <v>705</v>
      </c>
      <c r="AG42" s="236"/>
      <c r="AH42" s="94"/>
      <c r="AI42" s="94"/>
      <c r="AJ42" s="94"/>
      <c r="AK42" s="94"/>
      <c r="AL42" s="94"/>
      <c r="AM42" s="94"/>
      <c r="AN42" s="94"/>
    </row>
    <row r="43" spans="2:40" ht="46.5" customHeight="1" x14ac:dyDescent="0.3">
      <c r="B43" s="854"/>
      <c r="C43" s="855" t="s">
        <v>221</v>
      </c>
      <c r="D43" s="116"/>
      <c r="E43" s="234"/>
      <c r="F43" s="676" t="s">
        <v>2587</v>
      </c>
      <c r="G43" s="492"/>
      <c r="H43" s="855" t="s">
        <v>2588</v>
      </c>
      <c r="I43" s="492">
        <v>2</v>
      </c>
      <c r="J43" s="855" t="s">
        <v>59</v>
      </c>
      <c r="K43" s="855" t="s">
        <v>2589</v>
      </c>
      <c r="L43" s="855" t="s">
        <v>89</v>
      </c>
      <c r="M43" s="855" t="s">
        <v>44</v>
      </c>
      <c r="N43" s="855" t="s">
        <v>214</v>
      </c>
      <c r="O43" s="855" t="s">
        <v>46</v>
      </c>
      <c r="P43" s="647">
        <v>12</v>
      </c>
      <c r="Q43" s="243">
        <v>1</v>
      </c>
      <c r="R43" s="243">
        <v>1</v>
      </c>
      <c r="S43" s="243">
        <v>1</v>
      </c>
      <c r="T43" s="243">
        <v>1</v>
      </c>
      <c r="U43" s="243">
        <v>1</v>
      </c>
      <c r="V43" s="243">
        <v>1</v>
      </c>
      <c r="W43" s="243">
        <v>1</v>
      </c>
      <c r="X43" s="243"/>
      <c r="Y43" s="243">
        <v>1</v>
      </c>
      <c r="Z43" s="243">
        <v>1</v>
      </c>
      <c r="AA43" s="243">
        <v>1</v>
      </c>
      <c r="AB43" s="243">
        <v>1</v>
      </c>
      <c r="AC43" s="785" t="s">
        <v>2583</v>
      </c>
      <c r="AD43" s="814" t="s">
        <v>2562</v>
      </c>
      <c r="AE43" s="863" t="s">
        <v>2575</v>
      </c>
      <c r="AF43" s="856" t="s">
        <v>705</v>
      </c>
      <c r="AG43" s="236"/>
    </row>
    <row r="44" spans="2:40" ht="46.5" customHeight="1" x14ac:dyDescent="0.3">
      <c r="B44" s="854"/>
      <c r="C44" s="855" t="s">
        <v>231</v>
      </c>
      <c r="D44" s="856" t="s">
        <v>2590</v>
      </c>
      <c r="E44" s="877"/>
      <c r="F44" s="855" t="s">
        <v>2591</v>
      </c>
      <c r="G44" s="855" t="s">
        <v>2592</v>
      </c>
      <c r="H44" s="855" t="s">
        <v>2593</v>
      </c>
      <c r="I44" s="878">
        <v>2</v>
      </c>
      <c r="J44" s="855" t="s">
        <v>59</v>
      </c>
      <c r="K44" s="855" t="s">
        <v>43</v>
      </c>
      <c r="L44" s="855" t="s">
        <v>43</v>
      </c>
      <c r="M44" s="855" t="s">
        <v>44</v>
      </c>
      <c r="N44" s="855" t="s">
        <v>45</v>
      </c>
      <c r="O44" s="855" t="s">
        <v>46</v>
      </c>
      <c r="P44" s="879">
        <v>1</v>
      </c>
      <c r="Q44" s="880">
        <v>0</v>
      </c>
      <c r="R44" s="880">
        <v>0</v>
      </c>
      <c r="S44" s="880">
        <v>0</v>
      </c>
      <c r="T44" s="880">
        <v>0</v>
      </c>
      <c r="U44" s="880">
        <v>0</v>
      </c>
      <c r="V44" s="881">
        <v>0</v>
      </c>
      <c r="W44" s="880">
        <v>0.1</v>
      </c>
      <c r="X44" s="880">
        <v>0.1</v>
      </c>
      <c r="Y44" s="880">
        <v>0.2</v>
      </c>
      <c r="Z44" s="880">
        <v>0.2</v>
      </c>
      <c r="AA44" s="880">
        <v>0.2</v>
      </c>
      <c r="AB44" s="880">
        <v>0.2</v>
      </c>
      <c r="AC44" s="785" t="s">
        <v>2594</v>
      </c>
      <c r="AD44" s="814" t="s">
        <v>2595</v>
      </c>
      <c r="AE44" s="863" t="s">
        <v>2596</v>
      </c>
      <c r="AF44" s="856" t="s">
        <v>705</v>
      </c>
      <c r="AG44" s="882"/>
    </row>
    <row r="45" spans="2:40" ht="46.5" customHeight="1" x14ac:dyDescent="0.3">
      <c r="B45" s="854"/>
      <c r="C45" s="855" t="s">
        <v>231</v>
      </c>
      <c r="D45" s="856" t="s">
        <v>2590</v>
      </c>
      <c r="E45" s="883"/>
      <c r="F45" s="855" t="s">
        <v>2597</v>
      </c>
      <c r="G45" s="855" t="s">
        <v>2598</v>
      </c>
      <c r="H45" s="855" t="s">
        <v>2599</v>
      </c>
      <c r="I45" s="878">
        <v>2</v>
      </c>
      <c r="J45" s="855" t="s">
        <v>59</v>
      </c>
      <c r="K45" s="855" t="s">
        <v>1121</v>
      </c>
      <c r="L45" s="855" t="s">
        <v>43</v>
      </c>
      <c r="M45" s="855" t="s">
        <v>44</v>
      </c>
      <c r="N45" s="855" t="s">
        <v>45</v>
      </c>
      <c r="O45" s="855" t="s">
        <v>46</v>
      </c>
      <c r="P45" s="879">
        <v>1</v>
      </c>
      <c r="Q45" s="884"/>
      <c r="R45" s="885">
        <v>0.1</v>
      </c>
      <c r="S45" s="885">
        <v>0.1</v>
      </c>
      <c r="T45" s="885">
        <v>0.2</v>
      </c>
      <c r="U45" s="885">
        <v>0.3</v>
      </c>
      <c r="V45" s="885">
        <v>0.3</v>
      </c>
      <c r="W45" s="884"/>
      <c r="X45" s="884"/>
      <c r="Y45" s="884"/>
      <c r="Z45" s="884"/>
      <c r="AA45" s="884"/>
      <c r="AB45" s="884"/>
      <c r="AC45" s="785" t="s">
        <v>2600</v>
      </c>
      <c r="AD45" s="814" t="s">
        <v>2595</v>
      </c>
      <c r="AE45" s="863" t="s">
        <v>2596</v>
      </c>
      <c r="AF45" s="856" t="s">
        <v>705</v>
      </c>
      <c r="AG45" s="882"/>
    </row>
    <row r="46" spans="2:40" ht="46.5" customHeight="1" x14ac:dyDescent="0.3">
      <c r="B46" s="854"/>
      <c r="C46" s="855" t="s">
        <v>231</v>
      </c>
      <c r="D46" s="856" t="s">
        <v>2590</v>
      </c>
      <c r="E46" s="883"/>
      <c r="F46" s="855" t="s">
        <v>2601</v>
      </c>
      <c r="G46" s="855" t="s">
        <v>2602</v>
      </c>
      <c r="H46" s="855" t="s">
        <v>2603</v>
      </c>
      <c r="I46" s="878">
        <v>2</v>
      </c>
      <c r="J46" s="855" t="s">
        <v>59</v>
      </c>
      <c r="K46" s="855" t="s">
        <v>1121</v>
      </c>
      <c r="L46" s="855" t="s">
        <v>43</v>
      </c>
      <c r="M46" s="855" t="s">
        <v>44</v>
      </c>
      <c r="N46" s="855" t="s">
        <v>45</v>
      </c>
      <c r="O46" s="855" t="s">
        <v>46</v>
      </c>
      <c r="P46" s="879">
        <v>1</v>
      </c>
      <c r="Q46" s="885">
        <v>0.1</v>
      </c>
      <c r="R46" s="885">
        <v>0.1</v>
      </c>
      <c r="S46" s="885">
        <v>0.1</v>
      </c>
      <c r="T46" s="885">
        <v>0.1</v>
      </c>
      <c r="U46" s="885">
        <v>0.1</v>
      </c>
      <c r="V46" s="885">
        <v>0.1</v>
      </c>
      <c r="W46" s="885">
        <v>0.1</v>
      </c>
      <c r="X46" s="885">
        <v>0.1</v>
      </c>
      <c r="Y46" s="885">
        <v>0.1</v>
      </c>
      <c r="Z46" s="885">
        <v>0.1</v>
      </c>
      <c r="AA46" s="884"/>
      <c r="AB46" s="884"/>
      <c r="AC46" s="785" t="s">
        <v>2600</v>
      </c>
      <c r="AD46" s="814" t="s">
        <v>2595</v>
      </c>
      <c r="AE46" s="863" t="s">
        <v>2596</v>
      </c>
      <c r="AF46" s="856" t="s">
        <v>705</v>
      </c>
      <c r="AG46" s="882"/>
    </row>
    <row r="47" spans="2:40" ht="46.5" customHeight="1" x14ac:dyDescent="0.3">
      <c r="B47" s="854"/>
      <c r="C47" s="855" t="s">
        <v>231</v>
      </c>
      <c r="D47" s="856" t="s">
        <v>2590</v>
      </c>
      <c r="E47" s="883"/>
      <c r="F47" s="855" t="s">
        <v>2604</v>
      </c>
      <c r="G47" s="855" t="s">
        <v>2605</v>
      </c>
      <c r="H47" s="855" t="s">
        <v>2606</v>
      </c>
      <c r="I47" s="878">
        <v>2</v>
      </c>
      <c r="J47" s="855" t="s">
        <v>59</v>
      </c>
      <c r="K47" s="855" t="s">
        <v>1121</v>
      </c>
      <c r="L47" s="855" t="s">
        <v>89</v>
      </c>
      <c r="M47" s="855" t="s">
        <v>44</v>
      </c>
      <c r="N47" s="855" t="s">
        <v>45</v>
      </c>
      <c r="O47" s="855" t="s">
        <v>46</v>
      </c>
      <c r="P47" s="886">
        <v>20</v>
      </c>
      <c r="Q47" s="881">
        <v>2</v>
      </c>
      <c r="R47" s="881">
        <v>2</v>
      </c>
      <c r="S47" s="881">
        <v>2</v>
      </c>
      <c r="T47" s="881">
        <v>2</v>
      </c>
      <c r="U47" s="881">
        <v>2</v>
      </c>
      <c r="V47" s="881">
        <v>2</v>
      </c>
      <c r="W47" s="881">
        <v>2</v>
      </c>
      <c r="X47" s="881">
        <v>2</v>
      </c>
      <c r="Y47" s="881">
        <v>2</v>
      </c>
      <c r="Z47" s="881">
        <v>2</v>
      </c>
      <c r="AA47" s="881"/>
      <c r="AB47" s="881"/>
      <c r="AC47" s="785" t="s">
        <v>2607</v>
      </c>
      <c r="AD47" s="814" t="s">
        <v>2595</v>
      </c>
      <c r="AE47" s="858" t="s">
        <v>2608</v>
      </c>
      <c r="AF47" s="856" t="s">
        <v>705</v>
      </c>
      <c r="AG47" s="882"/>
    </row>
    <row r="48" spans="2:40" ht="46.5" customHeight="1" x14ac:dyDescent="0.3">
      <c r="B48" s="854"/>
      <c r="C48" s="855" t="s">
        <v>231</v>
      </c>
      <c r="D48" s="856" t="s">
        <v>2590</v>
      </c>
      <c r="E48" s="883"/>
      <c r="F48" s="855" t="s">
        <v>2609</v>
      </c>
      <c r="G48" s="855" t="s">
        <v>2610</v>
      </c>
      <c r="H48" s="855" t="s">
        <v>2611</v>
      </c>
      <c r="I48" s="877">
        <v>2</v>
      </c>
      <c r="J48" s="855" t="s">
        <v>59</v>
      </c>
      <c r="K48" s="855" t="s">
        <v>2612</v>
      </c>
      <c r="L48" s="855" t="s">
        <v>89</v>
      </c>
      <c r="M48" s="855" t="s">
        <v>44</v>
      </c>
      <c r="N48" s="855" t="s">
        <v>214</v>
      </c>
      <c r="O48" s="855" t="s">
        <v>46</v>
      </c>
      <c r="P48" s="887">
        <v>12</v>
      </c>
      <c r="Q48" s="888">
        <v>1</v>
      </c>
      <c r="R48" s="888">
        <v>1</v>
      </c>
      <c r="S48" s="888">
        <v>1</v>
      </c>
      <c r="T48" s="888">
        <v>1</v>
      </c>
      <c r="U48" s="888">
        <v>1</v>
      </c>
      <c r="V48" s="888">
        <v>1</v>
      </c>
      <c r="W48" s="888">
        <v>1</v>
      </c>
      <c r="X48" s="888">
        <v>1</v>
      </c>
      <c r="Y48" s="888">
        <v>1</v>
      </c>
      <c r="Z48" s="888">
        <v>1</v>
      </c>
      <c r="AA48" s="888">
        <v>1</v>
      </c>
      <c r="AB48" s="888">
        <v>1</v>
      </c>
      <c r="AC48" s="785" t="s">
        <v>409</v>
      </c>
      <c r="AD48" s="814" t="s">
        <v>2595</v>
      </c>
      <c r="AE48" s="863" t="s">
        <v>2596</v>
      </c>
      <c r="AF48" s="856" t="s">
        <v>705</v>
      </c>
      <c r="AG48" s="889"/>
    </row>
    <row r="49" spans="2:40" ht="46.5" customHeight="1" x14ac:dyDescent="0.3">
      <c r="B49" s="854"/>
      <c r="C49" s="855" t="s">
        <v>231</v>
      </c>
      <c r="D49" s="856" t="s">
        <v>2590</v>
      </c>
      <c r="E49" s="855" t="s">
        <v>2613</v>
      </c>
      <c r="F49" s="855" t="s">
        <v>2614</v>
      </c>
      <c r="G49" s="855" t="s">
        <v>2615</v>
      </c>
      <c r="H49" s="855" t="s">
        <v>2616</v>
      </c>
      <c r="I49" s="877">
        <v>2</v>
      </c>
      <c r="J49" s="855" t="s">
        <v>59</v>
      </c>
      <c r="K49" s="855" t="s">
        <v>2617</v>
      </c>
      <c r="L49" s="855" t="s">
        <v>89</v>
      </c>
      <c r="M49" s="855" t="s">
        <v>44</v>
      </c>
      <c r="N49" s="855" t="s">
        <v>45</v>
      </c>
      <c r="O49" s="855" t="s">
        <v>46</v>
      </c>
      <c r="P49" s="890">
        <v>10</v>
      </c>
      <c r="Q49" s="888"/>
      <c r="R49" s="888"/>
      <c r="S49" s="888"/>
      <c r="T49" s="888"/>
      <c r="U49" s="888"/>
      <c r="V49" s="888">
        <v>1</v>
      </c>
      <c r="W49" s="888">
        <v>1</v>
      </c>
      <c r="X49" s="888">
        <v>1</v>
      </c>
      <c r="Y49" s="888">
        <v>1</v>
      </c>
      <c r="Z49" s="888">
        <v>2</v>
      </c>
      <c r="AA49" s="888">
        <v>2</v>
      </c>
      <c r="AB49" s="888">
        <v>2</v>
      </c>
      <c r="AC49" s="785" t="s">
        <v>2618</v>
      </c>
      <c r="AD49" s="814" t="s">
        <v>2595</v>
      </c>
      <c r="AE49" s="863" t="s">
        <v>2596</v>
      </c>
      <c r="AF49" s="856" t="s">
        <v>705</v>
      </c>
      <c r="AG49" s="882"/>
    </row>
    <row r="50" spans="2:40" ht="46.5" customHeight="1" x14ac:dyDescent="0.25">
      <c r="B50" s="854"/>
      <c r="C50" s="855" t="s">
        <v>231</v>
      </c>
      <c r="D50" s="856" t="s">
        <v>2590</v>
      </c>
      <c r="E50" s="855"/>
      <c r="F50" s="855" t="s">
        <v>2619</v>
      </c>
      <c r="G50" s="855" t="s">
        <v>2620</v>
      </c>
      <c r="H50" s="855" t="s">
        <v>2621</v>
      </c>
      <c r="I50" s="877">
        <v>3</v>
      </c>
      <c r="J50" s="855" t="s">
        <v>59</v>
      </c>
      <c r="K50" s="855" t="s">
        <v>1343</v>
      </c>
      <c r="L50" s="855" t="s">
        <v>89</v>
      </c>
      <c r="M50" s="855" t="s">
        <v>317</v>
      </c>
      <c r="N50" s="855" t="s">
        <v>214</v>
      </c>
      <c r="O50" s="855" t="s">
        <v>46</v>
      </c>
      <c r="P50" s="890">
        <v>1</v>
      </c>
      <c r="Q50" s="888">
        <v>1</v>
      </c>
      <c r="R50" s="888">
        <v>1</v>
      </c>
      <c r="S50" s="888">
        <v>1</v>
      </c>
      <c r="T50" s="888">
        <v>1</v>
      </c>
      <c r="U50" s="888">
        <v>1</v>
      </c>
      <c r="V50" s="888">
        <v>1</v>
      </c>
      <c r="W50" s="888">
        <v>1</v>
      </c>
      <c r="X50" s="888">
        <v>1</v>
      </c>
      <c r="Y50" s="888">
        <v>1</v>
      </c>
      <c r="Z50" s="888">
        <v>1</v>
      </c>
      <c r="AA50" s="888">
        <v>1</v>
      </c>
      <c r="AB50" s="888">
        <v>1</v>
      </c>
      <c r="AC50" s="785" t="s">
        <v>2622</v>
      </c>
      <c r="AD50" s="814" t="s">
        <v>2595</v>
      </c>
      <c r="AE50" s="863" t="s">
        <v>2596</v>
      </c>
      <c r="AF50" s="856" t="s">
        <v>705</v>
      </c>
      <c r="AG50" s="882"/>
      <c r="AH50" s="94"/>
      <c r="AI50" s="94"/>
      <c r="AJ50" s="94"/>
      <c r="AK50" s="94"/>
      <c r="AL50" s="94"/>
      <c r="AM50" s="94"/>
      <c r="AN50" s="94"/>
    </row>
    <row r="51" spans="2:40" ht="46.5" customHeight="1" x14ac:dyDescent="0.25">
      <c r="B51" s="854"/>
      <c r="C51" s="855" t="s">
        <v>231</v>
      </c>
      <c r="D51" s="856" t="s">
        <v>2590</v>
      </c>
      <c r="E51" s="855" t="s">
        <v>2613</v>
      </c>
      <c r="F51" s="855" t="s">
        <v>2614</v>
      </c>
      <c r="G51" s="855" t="s">
        <v>2615</v>
      </c>
      <c r="H51" s="855" t="s">
        <v>2616</v>
      </c>
      <c r="I51" s="877">
        <v>2</v>
      </c>
      <c r="J51" s="855" t="s">
        <v>59</v>
      </c>
      <c r="K51" s="855" t="s">
        <v>2617</v>
      </c>
      <c r="L51" s="855" t="s">
        <v>89</v>
      </c>
      <c r="M51" s="855" t="s">
        <v>44</v>
      </c>
      <c r="N51" s="855" t="s">
        <v>45</v>
      </c>
      <c r="O51" s="855" t="s">
        <v>46</v>
      </c>
      <c r="P51" s="891">
        <v>1</v>
      </c>
      <c r="Q51" s="892">
        <v>1</v>
      </c>
      <c r="R51" s="892">
        <v>1</v>
      </c>
      <c r="S51" s="892">
        <v>1</v>
      </c>
      <c r="T51" s="892">
        <v>1</v>
      </c>
      <c r="U51" s="892">
        <v>1</v>
      </c>
      <c r="V51" s="892">
        <v>1</v>
      </c>
      <c r="W51" s="892">
        <v>1</v>
      </c>
      <c r="X51" s="892">
        <v>1</v>
      </c>
      <c r="Y51" s="892">
        <v>1</v>
      </c>
      <c r="Z51" s="892">
        <v>1</v>
      </c>
      <c r="AA51" s="892">
        <v>1</v>
      </c>
      <c r="AB51" s="892">
        <v>1</v>
      </c>
      <c r="AC51" s="785" t="s">
        <v>409</v>
      </c>
      <c r="AD51" s="814" t="s">
        <v>2595</v>
      </c>
      <c r="AE51" s="863" t="s">
        <v>2596</v>
      </c>
      <c r="AF51" s="856" t="s">
        <v>2623</v>
      </c>
      <c r="AG51" s="882"/>
      <c r="AH51" s="94"/>
      <c r="AI51" s="94"/>
      <c r="AJ51" s="94"/>
      <c r="AK51" s="94"/>
      <c r="AL51" s="94"/>
      <c r="AM51" s="94"/>
      <c r="AN51" s="94"/>
    </row>
    <row r="52" spans="2:40" ht="46.5" customHeight="1" x14ac:dyDescent="0.25">
      <c r="B52" s="854"/>
      <c r="C52" s="855" t="s">
        <v>231</v>
      </c>
      <c r="D52" s="856" t="s">
        <v>2590</v>
      </c>
      <c r="E52" s="855" t="s">
        <v>2624</v>
      </c>
      <c r="F52" s="855" t="s">
        <v>2625</v>
      </c>
      <c r="G52" s="855" t="s">
        <v>2626</v>
      </c>
      <c r="H52" s="855" t="s">
        <v>2627</v>
      </c>
      <c r="I52" s="878">
        <v>2</v>
      </c>
      <c r="J52" s="855" t="s">
        <v>59</v>
      </c>
      <c r="K52" s="855" t="s">
        <v>1121</v>
      </c>
      <c r="L52" s="855" t="s">
        <v>43</v>
      </c>
      <c r="M52" s="855" t="s">
        <v>44</v>
      </c>
      <c r="N52" s="855" t="s">
        <v>45</v>
      </c>
      <c r="O52" s="855" t="s">
        <v>696</v>
      </c>
      <c r="P52" s="879">
        <v>0.75</v>
      </c>
      <c r="Q52" s="884"/>
      <c r="R52" s="884"/>
      <c r="S52" s="884"/>
      <c r="T52" s="884"/>
      <c r="U52" s="884"/>
      <c r="V52" s="885">
        <v>0.1</v>
      </c>
      <c r="W52" s="885">
        <v>0.1</v>
      </c>
      <c r="X52" s="885">
        <v>0.1</v>
      </c>
      <c r="Y52" s="885">
        <v>0.1</v>
      </c>
      <c r="Z52" s="885">
        <v>0.2</v>
      </c>
      <c r="AA52" s="885">
        <v>0.1</v>
      </c>
      <c r="AB52" s="885">
        <v>0.05</v>
      </c>
      <c r="AC52" s="785" t="s">
        <v>2628</v>
      </c>
      <c r="AD52" s="814" t="s">
        <v>2595</v>
      </c>
      <c r="AE52" s="863" t="s">
        <v>2629</v>
      </c>
      <c r="AF52" s="856" t="s">
        <v>705</v>
      </c>
      <c r="AG52" s="882"/>
      <c r="AH52" s="94"/>
      <c r="AI52" s="94"/>
      <c r="AJ52" s="94"/>
      <c r="AK52" s="94"/>
      <c r="AL52" s="94"/>
      <c r="AM52" s="94"/>
      <c r="AN52" s="94"/>
    </row>
    <row r="53" spans="2:40" ht="46.5" customHeight="1" x14ac:dyDescent="0.25">
      <c r="B53" s="854"/>
      <c r="C53" s="855" t="s">
        <v>231</v>
      </c>
      <c r="D53" s="856" t="s">
        <v>2590</v>
      </c>
      <c r="E53" s="855"/>
      <c r="F53" s="855" t="s">
        <v>2630</v>
      </c>
      <c r="G53" s="855" t="s">
        <v>2631</v>
      </c>
      <c r="H53" s="855" t="s">
        <v>2632</v>
      </c>
      <c r="I53" s="883">
        <v>2</v>
      </c>
      <c r="J53" s="855" t="s">
        <v>59</v>
      </c>
      <c r="K53" s="855" t="s">
        <v>2633</v>
      </c>
      <c r="L53" s="855" t="s">
        <v>89</v>
      </c>
      <c r="M53" s="855" t="s">
        <v>44</v>
      </c>
      <c r="N53" s="855" t="s">
        <v>45</v>
      </c>
      <c r="O53" s="855" t="s">
        <v>46</v>
      </c>
      <c r="P53" s="887">
        <v>18</v>
      </c>
      <c r="Q53" s="888"/>
      <c r="R53" s="888"/>
      <c r="S53" s="888"/>
      <c r="T53" s="888"/>
      <c r="U53" s="888"/>
      <c r="V53" s="888">
        <v>1</v>
      </c>
      <c r="W53" s="888">
        <v>3</v>
      </c>
      <c r="X53" s="888">
        <v>3</v>
      </c>
      <c r="Y53" s="888">
        <v>3</v>
      </c>
      <c r="Z53" s="888">
        <v>2</v>
      </c>
      <c r="AA53" s="888">
        <v>3</v>
      </c>
      <c r="AB53" s="888">
        <v>3</v>
      </c>
      <c r="AC53" s="785" t="s">
        <v>647</v>
      </c>
      <c r="AD53" s="814" t="s">
        <v>2595</v>
      </c>
      <c r="AE53" s="863" t="s">
        <v>2634</v>
      </c>
      <c r="AF53" s="856" t="s">
        <v>2218</v>
      </c>
      <c r="AG53" s="883"/>
      <c r="AH53" s="94"/>
      <c r="AI53" s="94"/>
      <c r="AJ53" s="94"/>
      <c r="AK53" s="94"/>
      <c r="AL53" s="94"/>
      <c r="AM53" s="94"/>
      <c r="AN53" s="94"/>
    </row>
    <row r="54" spans="2:40" ht="46.5" customHeight="1" x14ac:dyDescent="0.25">
      <c r="B54" s="854"/>
      <c r="C54" s="855" t="s">
        <v>231</v>
      </c>
      <c r="D54" s="856" t="s">
        <v>2590</v>
      </c>
      <c r="E54" s="855"/>
      <c r="F54" s="855" t="s">
        <v>2635</v>
      </c>
      <c r="G54" s="855" t="s">
        <v>2636</v>
      </c>
      <c r="H54" s="855" t="s">
        <v>2637</v>
      </c>
      <c r="I54" s="877">
        <v>3</v>
      </c>
      <c r="J54" s="855" t="s">
        <v>59</v>
      </c>
      <c r="K54" s="855" t="s">
        <v>2638</v>
      </c>
      <c r="L54" s="855" t="s">
        <v>89</v>
      </c>
      <c r="M54" s="855" t="s">
        <v>44</v>
      </c>
      <c r="N54" s="855" t="s">
        <v>45</v>
      </c>
      <c r="O54" s="855" t="s">
        <v>46</v>
      </c>
      <c r="P54" s="887">
        <v>30</v>
      </c>
      <c r="Q54" s="888"/>
      <c r="R54" s="888">
        <v>5</v>
      </c>
      <c r="S54" s="888"/>
      <c r="T54" s="888">
        <v>5</v>
      </c>
      <c r="U54" s="888"/>
      <c r="V54" s="888">
        <v>5</v>
      </c>
      <c r="W54" s="888"/>
      <c r="X54" s="888">
        <v>5</v>
      </c>
      <c r="Y54" s="888"/>
      <c r="Z54" s="888">
        <v>5</v>
      </c>
      <c r="AA54" s="888"/>
      <c r="AB54" s="888">
        <v>5</v>
      </c>
      <c r="AC54" s="785" t="s">
        <v>2639</v>
      </c>
      <c r="AD54" s="814" t="s">
        <v>2595</v>
      </c>
      <c r="AE54" s="863" t="s">
        <v>2634</v>
      </c>
      <c r="AF54" s="856" t="s">
        <v>2640</v>
      </c>
      <c r="AG54" s="883"/>
      <c r="AH54" s="94"/>
      <c r="AI54" s="94"/>
      <c r="AJ54" s="94"/>
      <c r="AK54" s="94"/>
      <c r="AL54" s="94"/>
      <c r="AM54" s="94"/>
      <c r="AN54" s="94"/>
    </row>
    <row r="55" spans="2:40" ht="46.5" customHeight="1" x14ac:dyDescent="0.25">
      <c r="B55" s="854"/>
      <c r="C55" s="855" t="s">
        <v>231</v>
      </c>
      <c r="D55" s="856" t="s">
        <v>2590</v>
      </c>
      <c r="E55" s="855"/>
      <c r="F55" s="855" t="s">
        <v>2641</v>
      </c>
      <c r="G55" s="855" t="s">
        <v>2642</v>
      </c>
      <c r="H55" s="855" t="s">
        <v>2643</v>
      </c>
      <c r="I55" s="877">
        <v>3</v>
      </c>
      <c r="J55" s="855" t="s">
        <v>59</v>
      </c>
      <c r="K55" s="855" t="s">
        <v>2644</v>
      </c>
      <c r="L55" s="855" t="s">
        <v>43</v>
      </c>
      <c r="M55" s="855" t="s">
        <v>44</v>
      </c>
      <c r="N55" s="855" t="s">
        <v>214</v>
      </c>
      <c r="O55" s="855" t="s">
        <v>696</v>
      </c>
      <c r="P55" s="893">
        <v>0.98</v>
      </c>
      <c r="Q55" s="892">
        <v>0.99</v>
      </c>
      <c r="R55" s="892">
        <v>0.99</v>
      </c>
      <c r="S55" s="892">
        <v>0.99</v>
      </c>
      <c r="T55" s="892">
        <v>0.99</v>
      </c>
      <c r="U55" s="892">
        <v>0.99</v>
      </c>
      <c r="V55" s="892">
        <v>0.95</v>
      </c>
      <c r="W55" s="892">
        <v>0.95</v>
      </c>
      <c r="X55" s="892">
        <v>0.95</v>
      </c>
      <c r="Y55" s="892">
        <v>0.95</v>
      </c>
      <c r="Z55" s="892">
        <v>0.95</v>
      </c>
      <c r="AA55" s="892">
        <v>0.95</v>
      </c>
      <c r="AB55" s="892">
        <v>0.99</v>
      </c>
      <c r="AC55" s="785" t="s">
        <v>2645</v>
      </c>
      <c r="AD55" s="814" t="s">
        <v>2595</v>
      </c>
      <c r="AE55" s="863" t="s">
        <v>2634</v>
      </c>
      <c r="AF55" s="856" t="s">
        <v>2640</v>
      </c>
      <c r="AG55" s="883"/>
      <c r="AH55" s="94"/>
      <c r="AI55" s="94"/>
      <c r="AJ55" s="94"/>
      <c r="AK55" s="94"/>
      <c r="AL55" s="94"/>
      <c r="AM55" s="94"/>
      <c r="AN55" s="94"/>
    </row>
    <row r="56" spans="2:40" ht="46.5" customHeight="1" x14ac:dyDescent="0.25">
      <c r="B56" s="854"/>
      <c r="C56" s="855" t="s">
        <v>231</v>
      </c>
      <c r="D56" s="856" t="s">
        <v>2590</v>
      </c>
      <c r="E56" s="855"/>
      <c r="F56" s="855" t="s">
        <v>2646</v>
      </c>
      <c r="G56" s="855" t="s">
        <v>2647</v>
      </c>
      <c r="H56" s="855" t="s">
        <v>2648</v>
      </c>
      <c r="I56" s="883">
        <v>2</v>
      </c>
      <c r="J56" s="855" t="s">
        <v>59</v>
      </c>
      <c r="K56" s="855" t="s">
        <v>2638</v>
      </c>
      <c r="L56" s="855" t="s">
        <v>89</v>
      </c>
      <c r="M56" s="855" t="s">
        <v>44</v>
      </c>
      <c r="N56" s="855" t="s">
        <v>45</v>
      </c>
      <c r="O56" s="855" t="s">
        <v>46</v>
      </c>
      <c r="P56" s="887">
        <v>30</v>
      </c>
      <c r="Q56" s="888"/>
      <c r="R56" s="888">
        <v>5</v>
      </c>
      <c r="S56" s="888"/>
      <c r="T56" s="888">
        <v>5</v>
      </c>
      <c r="U56" s="888"/>
      <c r="V56" s="888">
        <v>5</v>
      </c>
      <c r="W56" s="888"/>
      <c r="X56" s="888">
        <v>5</v>
      </c>
      <c r="Y56" s="888"/>
      <c r="Z56" s="888">
        <v>5</v>
      </c>
      <c r="AA56" s="888"/>
      <c r="AB56" s="888">
        <v>5</v>
      </c>
      <c r="AC56" s="785" t="s">
        <v>2649</v>
      </c>
      <c r="AD56" s="814" t="s">
        <v>2595</v>
      </c>
      <c r="AE56" s="863" t="s">
        <v>2634</v>
      </c>
      <c r="AF56" s="856" t="s">
        <v>2226</v>
      </c>
      <c r="AG56" s="883"/>
      <c r="AH56" s="94"/>
      <c r="AI56" s="94"/>
      <c r="AJ56" s="94"/>
      <c r="AK56" s="94"/>
      <c r="AL56" s="94"/>
      <c r="AM56" s="94"/>
      <c r="AN56" s="94"/>
    </row>
    <row r="57" spans="2:40" ht="46.5" customHeight="1" x14ac:dyDescent="0.25">
      <c r="B57" s="854"/>
      <c r="C57" s="855" t="s">
        <v>231</v>
      </c>
      <c r="D57" s="856" t="s">
        <v>2590</v>
      </c>
      <c r="E57" s="855"/>
      <c r="F57" s="855" t="s">
        <v>2650</v>
      </c>
      <c r="G57" s="855" t="s">
        <v>2651</v>
      </c>
      <c r="H57" s="855" t="s">
        <v>2652</v>
      </c>
      <c r="I57" s="883">
        <v>2</v>
      </c>
      <c r="J57" s="855" t="s">
        <v>59</v>
      </c>
      <c r="K57" s="855" t="s">
        <v>2638</v>
      </c>
      <c r="L57" s="855" t="s">
        <v>89</v>
      </c>
      <c r="M57" s="855" t="s">
        <v>44</v>
      </c>
      <c r="N57" s="855" t="s">
        <v>45</v>
      </c>
      <c r="O57" s="855" t="s">
        <v>46</v>
      </c>
      <c r="P57" s="887">
        <v>20</v>
      </c>
      <c r="Q57" s="888"/>
      <c r="R57" s="888"/>
      <c r="S57" s="888">
        <v>5</v>
      </c>
      <c r="T57" s="888"/>
      <c r="U57" s="888"/>
      <c r="V57" s="888">
        <v>5</v>
      </c>
      <c r="W57" s="888"/>
      <c r="X57" s="888"/>
      <c r="Y57" s="888">
        <v>5</v>
      </c>
      <c r="Z57" s="888"/>
      <c r="AA57" s="888"/>
      <c r="AB57" s="888">
        <v>5</v>
      </c>
      <c r="AC57" s="785" t="s">
        <v>2653</v>
      </c>
      <c r="AD57" s="814" t="s">
        <v>2595</v>
      </c>
      <c r="AE57" s="863" t="s">
        <v>2634</v>
      </c>
      <c r="AF57" s="856" t="s">
        <v>2226</v>
      </c>
      <c r="AG57" s="883"/>
      <c r="AH57" s="94"/>
      <c r="AI57" s="94"/>
      <c r="AJ57" s="94"/>
      <c r="AK57" s="94"/>
      <c r="AL57" s="94"/>
      <c r="AM57" s="94"/>
      <c r="AN57" s="94"/>
    </row>
    <row r="58" spans="2:40" ht="46.5" customHeight="1" x14ac:dyDescent="0.25">
      <c r="B58" s="854"/>
      <c r="C58" s="855" t="s">
        <v>231</v>
      </c>
      <c r="D58" s="856" t="s">
        <v>2590</v>
      </c>
      <c r="E58" s="855"/>
      <c r="F58" s="855" t="s">
        <v>2654</v>
      </c>
      <c r="G58" s="855" t="s">
        <v>2655</v>
      </c>
      <c r="H58" s="855" t="s">
        <v>2656</v>
      </c>
      <c r="I58" s="883">
        <v>2</v>
      </c>
      <c r="J58" s="855" t="s">
        <v>59</v>
      </c>
      <c r="K58" s="855" t="s">
        <v>2466</v>
      </c>
      <c r="L58" s="855" t="s">
        <v>43</v>
      </c>
      <c r="M58" s="855" t="s">
        <v>44</v>
      </c>
      <c r="N58" s="855" t="s">
        <v>214</v>
      </c>
      <c r="O58" s="855" t="s">
        <v>46</v>
      </c>
      <c r="P58" s="879">
        <v>1</v>
      </c>
      <c r="Q58" s="894">
        <v>1</v>
      </c>
      <c r="R58" s="894">
        <v>1</v>
      </c>
      <c r="S58" s="894">
        <v>1</v>
      </c>
      <c r="T58" s="894">
        <v>1</v>
      </c>
      <c r="U58" s="894">
        <v>1</v>
      </c>
      <c r="V58" s="894">
        <v>1</v>
      </c>
      <c r="W58" s="894">
        <v>1</v>
      </c>
      <c r="X58" s="894">
        <v>1</v>
      </c>
      <c r="Y58" s="894">
        <v>1</v>
      </c>
      <c r="Z58" s="894">
        <v>1</v>
      </c>
      <c r="AA58" s="894">
        <v>1</v>
      </c>
      <c r="AB58" s="894">
        <v>1</v>
      </c>
      <c r="AC58" s="785" t="s">
        <v>2657</v>
      </c>
      <c r="AD58" s="814" t="s">
        <v>2595</v>
      </c>
      <c r="AE58" s="863" t="s">
        <v>2658</v>
      </c>
      <c r="AF58" s="856" t="s">
        <v>705</v>
      </c>
      <c r="AG58" s="889"/>
      <c r="AH58" s="94"/>
      <c r="AI58" s="94"/>
      <c r="AJ58" s="94"/>
      <c r="AK58" s="94"/>
      <c r="AL58" s="94"/>
      <c r="AM58" s="94"/>
      <c r="AN58" s="94"/>
    </row>
    <row r="59" spans="2:40" ht="46.5" customHeight="1" x14ac:dyDescent="0.25">
      <c r="B59" s="854"/>
      <c r="C59" s="855" t="s">
        <v>231</v>
      </c>
      <c r="D59" s="856" t="s">
        <v>2590</v>
      </c>
      <c r="E59" s="855"/>
      <c r="F59" s="855" t="s">
        <v>2659</v>
      </c>
      <c r="G59" s="855" t="s">
        <v>2660</v>
      </c>
      <c r="H59" s="855" t="s">
        <v>2621</v>
      </c>
      <c r="I59" s="877">
        <v>3</v>
      </c>
      <c r="J59" s="855" t="s">
        <v>59</v>
      </c>
      <c r="K59" s="855" t="s">
        <v>1343</v>
      </c>
      <c r="L59" s="855" t="s">
        <v>89</v>
      </c>
      <c r="M59" s="855" t="s">
        <v>317</v>
      </c>
      <c r="N59" s="855" t="s">
        <v>214</v>
      </c>
      <c r="O59" s="855" t="s">
        <v>46</v>
      </c>
      <c r="P59" s="879">
        <v>1</v>
      </c>
      <c r="Q59" s="894">
        <v>1</v>
      </c>
      <c r="R59" s="894">
        <v>1</v>
      </c>
      <c r="S59" s="894">
        <v>1</v>
      </c>
      <c r="T59" s="894">
        <v>1</v>
      </c>
      <c r="U59" s="894">
        <v>1</v>
      </c>
      <c r="V59" s="894">
        <v>1</v>
      </c>
      <c r="W59" s="894">
        <v>1</v>
      </c>
      <c r="X59" s="894">
        <v>1</v>
      </c>
      <c r="Y59" s="894">
        <v>1</v>
      </c>
      <c r="Z59" s="894">
        <v>1</v>
      </c>
      <c r="AA59" s="894">
        <v>1</v>
      </c>
      <c r="AB59" s="894">
        <v>1</v>
      </c>
      <c r="AC59" s="785" t="s">
        <v>409</v>
      </c>
      <c r="AD59" s="814" t="s">
        <v>2595</v>
      </c>
      <c r="AE59" s="863" t="s">
        <v>2658</v>
      </c>
      <c r="AF59" s="856" t="s">
        <v>705</v>
      </c>
      <c r="AG59" s="883"/>
      <c r="AH59" s="94"/>
      <c r="AI59" s="94"/>
      <c r="AJ59" s="94"/>
      <c r="AK59" s="94"/>
      <c r="AL59" s="94"/>
      <c r="AM59" s="94"/>
      <c r="AN59" s="94"/>
    </row>
    <row r="60" spans="2:40" ht="46.5" customHeight="1" x14ac:dyDescent="0.25">
      <c r="B60" s="854"/>
      <c r="C60" s="855" t="s">
        <v>231</v>
      </c>
      <c r="D60" s="856" t="s">
        <v>2590</v>
      </c>
      <c r="E60" s="855"/>
      <c r="F60" s="855" t="s">
        <v>2661</v>
      </c>
      <c r="G60" s="855" t="s">
        <v>2662</v>
      </c>
      <c r="H60" s="855" t="s">
        <v>2663</v>
      </c>
      <c r="I60" s="877">
        <v>3</v>
      </c>
      <c r="J60" s="855" t="s">
        <v>59</v>
      </c>
      <c r="K60" s="855" t="s">
        <v>1343</v>
      </c>
      <c r="L60" s="855" t="s">
        <v>89</v>
      </c>
      <c r="M60" s="855" t="s">
        <v>317</v>
      </c>
      <c r="N60" s="855" t="s">
        <v>214</v>
      </c>
      <c r="O60" s="855" t="s">
        <v>46</v>
      </c>
      <c r="P60" s="895">
        <v>1</v>
      </c>
      <c r="Q60" s="894">
        <v>1</v>
      </c>
      <c r="R60" s="894">
        <v>1</v>
      </c>
      <c r="S60" s="894">
        <v>1</v>
      </c>
      <c r="T60" s="894">
        <v>1</v>
      </c>
      <c r="U60" s="894">
        <v>1</v>
      </c>
      <c r="V60" s="894">
        <v>1</v>
      </c>
      <c r="W60" s="894">
        <v>1</v>
      </c>
      <c r="X60" s="894">
        <v>1</v>
      </c>
      <c r="Y60" s="894">
        <v>1</v>
      </c>
      <c r="Z60" s="894">
        <v>1</v>
      </c>
      <c r="AA60" s="894">
        <v>1</v>
      </c>
      <c r="AB60" s="894">
        <v>1</v>
      </c>
      <c r="AC60" s="785" t="s">
        <v>409</v>
      </c>
      <c r="AD60" s="814" t="s">
        <v>2595</v>
      </c>
      <c r="AE60" s="863" t="s">
        <v>2658</v>
      </c>
      <c r="AF60" s="856" t="s">
        <v>705</v>
      </c>
      <c r="AG60" s="883"/>
      <c r="AH60" s="94"/>
      <c r="AI60" s="94"/>
      <c r="AJ60" s="94"/>
      <c r="AK60" s="94"/>
      <c r="AL60" s="94"/>
      <c r="AM60" s="94"/>
      <c r="AN60" s="94"/>
    </row>
    <row r="61" spans="2:40" ht="46.5" customHeight="1" x14ac:dyDescent="0.25">
      <c r="B61" s="854"/>
      <c r="C61" s="855" t="s">
        <v>231</v>
      </c>
      <c r="D61" s="856" t="s">
        <v>2590</v>
      </c>
      <c r="E61" s="855"/>
      <c r="F61" s="855" t="s">
        <v>2664</v>
      </c>
      <c r="G61" s="855" t="s">
        <v>2662</v>
      </c>
      <c r="H61" s="855" t="s">
        <v>2665</v>
      </c>
      <c r="I61" s="877">
        <v>3</v>
      </c>
      <c r="J61" s="855" t="s">
        <v>59</v>
      </c>
      <c r="K61" s="855" t="s">
        <v>1343</v>
      </c>
      <c r="L61" s="855" t="s">
        <v>89</v>
      </c>
      <c r="M61" s="855" t="s">
        <v>317</v>
      </c>
      <c r="N61" s="855" t="s">
        <v>214</v>
      </c>
      <c r="O61" s="855" t="s">
        <v>46</v>
      </c>
      <c r="P61" s="895">
        <v>1</v>
      </c>
      <c r="Q61" s="894">
        <v>1</v>
      </c>
      <c r="R61" s="894">
        <v>1</v>
      </c>
      <c r="S61" s="894">
        <v>1</v>
      </c>
      <c r="T61" s="894">
        <v>1</v>
      </c>
      <c r="U61" s="894">
        <v>1</v>
      </c>
      <c r="V61" s="894">
        <v>1</v>
      </c>
      <c r="W61" s="894">
        <v>1</v>
      </c>
      <c r="X61" s="894">
        <v>1</v>
      </c>
      <c r="Y61" s="894">
        <v>1</v>
      </c>
      <c r="Z61" s="894">
        <v>1</v>
      </c>
      <c r="AA61" s="894">
        <v>1</v>
      </c>
      <c r="AB61" s="894">
        <v>1</v>
      </c>
      <c r="AC61" s="785" t="s">
        <v>409</v>
      </c>
      <c r="AD61" s="814" t="s">
        <v>2595</v>
      </c>
      <c r="AE61" s="863" t="s">
        <v>2658</v>
      </c>
      <c r="AF61" s="856" t="s">
        <v>705</v>
      </c>
      <c r="AG61" s="883"/>
      <c r="AH61" s="94"/>
      <c r="AI61" s="94"/>
      <c r="AJ61" s="94"/>
      <c r="AK61" s="94"/>
      <c r="AL61" s="94"/>
      <c r="AM61" s="94"/>
      <c r="AN61" s="94"/>
    </row>
    <row r="62" spans="2:40" ht="46.5" customHeight="1" x14ac:dyDescent="0.25">
      <c r="B62" s="854"/>
      <c r="C62" s="855" t="s">
        <v>231</v>
      </c>
      <c r="D62" s="856" t="s">
        <v>2590</v>
      </c>
      <c r="E62" s="855"/>
      <c r="F62" s="855" t="s">
        <v>2666</v>
      </c>
      <c r="G62" s="855" t="s">
        <v>2667</v>
      </c>
      <c r="H62" s="855" t="s">
        <v>2668</v>
      </c>
      <c r="I62" s="877">
        <v>2</v>
      </c>
      <c r="J62" s="855" t="s">
        <v>59</v>
      </c>
      <c r="K62" s="855" t="s">
        <v>716</v>
      </c>
      <c r="L62" s="855" t="s">
        <v>89</v>
      </c>
      <c r="M62" s="855" t="s">
        <v>44</v>
      </c>
      <c r="N62" s="855" t="s">
        <v>214</v>
      </c>
      <c r="O62" s="855" t="s">
        <v>46</v>
      </c>
      <c r="P62" s="893">
        <v>1</v>
      </c>
      <c r="Q62" s="894">
        <v>1</v>
      </c>
      <c r="R62" s="894">
        <v>1</v>
      </c>
      <c r="S62" s="894">
        <v>1</v>
      </c>
      <c r="T62" s="894">
        <v>1</v>
      </c>
      <c r="U62" s="894">
        <v>1</v>
      </c>
      <c r="V62" s="894">
        <v>1</v>
      </c>
      <c r="W62" s="894">
        <v>1</v>
      </c>
      <c r="X62" s="894">
        <v>1</v>
      </c>
      <c r="Y62" s="894">
        <v>1</v>
      </c>
      <c r="Z62" s="894">
        <v>1</v>
      </c>
      <c r="AA62" s="894">
        <v>1</v>
      </c>
      <c r="AB62" s="894">
        <v>1</v>
      </c>
      <c r="AC62" s="785" t="s">
        <v>409</v>
      </c>
      <c r="AD62" s="814" t="s">
        <v>2595</v>
      </c>
      <c r="AE62" s="863" t="s">
        <v>2669</v>
      </c>
      <c r="AF62" s="856" t="s">
        <v>705</v>
      </c>
      <c r="AG62" s="883"/>
      <c r="AH62" s="94"/>
      <c r="AI62" s="94"/>
      <c r="AJ62" s="94"/>
      <c r="AK62" s="94"/>
      <c r="AL62" s="94"/>
      <c r="AM62" s="94"/>
      <c r="AN62" s="94"/>
    </row>
    <row r="63" spans="2:40" ht="46.5" customHeight="1" x14ac:dyDescent="0.25">
      <c r="B63" s="854"/>
      <c r="C63" s="855" t="s">
        <v>231</v>
      </c>
      <c r="D63" s="856" t="s">
        <v>2590</v>
      </c>
      <c r="E63" s="855"/>
      <c r="F63" s="855" t="s">
        <v>2670</v>
      </c>
      <c r="G63" s="855" t="s">
        <v>2671</v>
      </c>
      <c r="H63" s="855" t="s">
        <v>2672</v>
      </c>
      <c r="I63" s="877">
        <v>2</v>
      </c>
      <c r="J63" s="855" t="s">
        <v>59</v>
      </c>
      <c r="K63" s="855" t="s">
        <v>716</v>
      </c>
      <c r="L63" s="855" t="s">
        <v>89</v>
      </c>
      <c r="M63" s="855" t="s">
        <v>44</v>
      </c>
      <c r="N63" s="855" t="s">
        <v>45</v>
      </c>
      <c r="O63" s="855" t="s">
        <v>46</v>
      </c>
      <c r="P63" s="893">
        <v>0.12</v>
      </c>
      <c r="Q63" s="896">
        <v>1</v>
      </c>
      <c r="R63" s="896">
        <v>1</v>
      </c>
      <c r="S63" s="896">
        <v>1</v>
      </c>
      <c r="T63" s="896">
        <v>1</v>
      </c>
      <c r="U63" s="896">
        <v>1</v>
      </c>
      <c r="V63" s="896">
        <v>1</v>
      </c>
      <c r="W63" s="896">
        <v>1</v>
      </c>
      <c r="X63" s="896">
        <v>1</v>
      </c>
      <c r="Y63" s="896">
        <v>1</v>
      </c>
      <c r="Z63" s="896">
        <v>1</v>
      </c>
      <c r="AA63" s="896">
        <v>1</v>
      </c>
      <c r="AB63" s="896">
        <v>1</v>
      </c>
      <c r="AC63" s="785" t="s">
        <v>409</v>
      </c>
      <c r="AD63" s="814" t="s">
        <v>2595</v>
      </c>
      <c r="AE63" s="863" t="s">
        <v>2669</v>
      </c>
      <c r="AF63" s="856" t="s">
        <v>705</v>
      </c>
      <c r="AG63" s="889"/>
      <c r="AH63" s="94"/>
      <c r="AI63" s="94"/>
      <c r="AJ63" s="94"/>
      <c r="AK63" s="94"/>
      <c r="AL63" s="94"/>
      <c r="AM63" s="94"/>
      <c r="AN63" s="94"/>
    </row>
    <row r="64" spans="2:40" ht="46.5" customHeight="1" x14ac:dyDescent="0.25">
      <c r="B64" s="854"/>
      <c r="C64" s="855" t="s">
        <v>231</v>
      </c>
      <c r="D64" s="856" t="s">
        <v>2590</v>
      </c>
      <c r="E64" s="855"/>
      <c r="F64" s="855" t="s">
        <v>459</v>
      </c>
      <c r="G64" s="855"/>
      <c r="H64" s="855" t="s">
        <v>2673</v>
      </c>
      <c r="I64" s="883">
        <v>2</v>
      </c>
      <c r="J64" s="855" t="s">
        <v>59</v>
      </c>
      <c r="K64" s="855" t="s">
        <v>462</v>
      </c>
      <c r="L64" s="855" t="s">
        <v>43</v>
      </c>
      <c r="M64" s="855" t="s">
        <v>44</v>
      </c>
      <c r="N64" s="855" t="s">
        <v>45</v>
      </c>
      <c r="O64" s="855" t="s">
        <v>46</v>
      </c>
      <c r="P64" s="891">
        <v>1</v>
      </c>
      <c r="Q64" s="888"/>
      <c r="R64" s="888"/>
      <c r="S64" s="888"/>
      <c r="T64" s="888"/>
      <c r="U64" s="888"/>
      <c r="V64" s="888"/>
      <c r="W64" s="888"/>
      <c r="X64" s="888"/>
      <c r="Y64" s="888"/>
      <c r="Z64" s="892">
        <v>0.75</v>
      </c>
      <c r="AA64" s="892">
        <v>0.25</v>
      </c>
      <c r="AB64" s="888"/>
      <c r="AC64" s="785" t="s">
        <v>466</v>
      </c>
      <c r="AD64" s="814" t="s">
        <v>2595</v>
      </c>
      <c r="AE64" s="863" t="s">
        <v>2674</v>
      </c>
      <c r="AF64" s="856" t="s">
        <v>705</v>
      </c>
      <c r="AG64" s="883"/>
      <c r="AH64" s="94"/>
      <c r="AI64" s="94"/>
      <c r="AJ64" s="94"/>
      <c r="AK64" s="94"/>
      <c r="AL64" s="94"/>
      <c r="AM64" s="94"/>
      <c r="AN64" s="94"/>
    </row>
    <row r="65" spans="2:40" ht="46.5" customHeight="1" x14ac:dyDescent="0.25">
      <c r="B65" s="854"/>
      <c r="C65" s="855" t="s">
        <v>231</v>
      </c>
      <c r="D65" s="856" t="s">
        <v>2590</v>
      </c>
      <c r="E65" s="855"/>
      <c r="F65" s="855" t="s">
        <v>2675</v>
      </c>
      <c r="G65" s="855"/>
      <c r="H65" s="855" t="s">
        <v>2676</v>
      </c>
      <c r="I65" s="883">
        <v>2</v>
      </c>
      <c r="J65" s="855" t="s">
        <v>59</v>
      </c>
      <c r="K65" s="855" t="s">
        <v>462</v>
      </c>
      <c r="L65" s="855" t="s">
        <v>43</v>
      </c>
      <c r="M65" s="855" t="s">
        <v>44</v>
      </c>
      <c r="N65" s="855" t="s">
        <v>45</v>
      </c>
      <c r="O65" s="855" t="s">
        <v>46</v>
      </c>
      <c r="P65" s="891">
        <v>1</v>
      </c>
      <c r="Q65" s="888"/>
      <c r="R65" s="888"/>
      <c r="S65" s="888"/>
      <c r="T65" s="888"/>
      <c r="U65" s="888"/>
      <c r="V65" s="888"/>
      <c r="W65" s="892">
        <v>0.1</v>
      </c>
      <c r="X65" s="892">
        <v>0.1</v>
      </c>
      <c r="Y65" s="892">
        <v>0.2</v>
      </c>
      <c r="Z65" s="892">
        <v>0.2</v>
      </c>
      <c r="AA65" s="892">
        <v>0.2</v>
      </c>
      <c r="AB65" s="892">
        <v>0.2</v>
      </c>
      <c r="AC65" s="785" t="s">
        <v>466</v>
      </c>
      <c r="AD65" s="814" t="s">
        <v>2595</v>
      </c>
      <c r="AE65" s="863" t="s">
        <v>2674</v>
      </c>
      <c r="AF65" s="856" t="s">
        <v>705</v>
      </c>
      <c r="AG65" s="883"/>
      <c r="AH65" s="94"/>
      <c r="AI65" s="94"/>
      <c r="AJ65" s="94"/>
      <c r="AK65" s="94"/>
      <c r="AL65" s="94"/>
      <c r="AM65" s="94"/>
      <c r="AN65" s="94"/>
    </row>
    <row r="66" spans="2:40" ht="46.5" customHeight="1" x14ac:dyDescent="0.25">
      <c r="B66" s="854"/>
      <c r="C66" s="855" t="s">
        <v>999</v>
      </c>
      <c r="D66" s="856" t="s">
        <v>2494</v>
      </c>
      <c r="E66" s="234"/>
      <c r="F66" s="676" t="s">
        <v>2677</v>
      </c>
      <c r="G66" s="859"/>
      <c r="H66" s="855" t="s">
        <v>2678</v>
      </c>
      <c r="I66" s="860">
        <v>2</v>
      </c>
      <c r="J66" s="855" t="s">
        <v>59</v>
      </c>
      <c r="K66" s="855" t="s">
        <v>1121</v>
      </c>
      <c r="L66" s="855" t="s">
        <v>43</v>
      </c>
      <c r="M66" s="855" t="s">
        <v>44</v>
      </c>
      <c r="N66" s="855" t="s">
        <v>45</v>
      </c>
      <c r="O66" s="855" t="s">
        <v>46</v>
      </c>
      <c r="P66" s="861">
        <v>1</v>
      </c>
      <c r="Q66" s="897"/>
      <c r="R66" s="898"/>
      <c r="S66" s="898"/>
      <c r="T66" s="898"/>
      <c r="U66" s="898"/>
      <c r="V66" s="898"/>
      <c r="W66" s="898"/>
      <c r="X66" s="898"/>
      <c r="Y66" s="898"/>
      <c r="Z66" s="898">
        <v>0.5</v>
      </c>
      <c r="AA66" s="897"/>
      <c r="AB66" s="898">
        <v>0.5</v>
      </c>
      <c r="AC66" s="785" t="s">
        <v>255</v>
      </c>
      <c r="AD66" s="814" t="s">
        <v>2497</v>
      </c>
      <c r="AE66" s="863" t="s">
        <v>2501</v>
      </c>
      <c r="AF66" s="864" t="s">
        <v>2679</v>
      </c>
      <c r="AG66" s="899"/>
      <c r="AH66" s="94"/>
      <c r="AI66" s="94"/>
      <c r="AJ66" s="94"/>
      <c r="AK66" s="94"/>
      <c r="AL66" s="94"/>
      <c r="AM66" s="94"/>
      <c r="AN66" s="94"/>
    </row>
    <row r="67" spans="2:40" ht="46.5" customHeight="1" x14ac:dyDescent="0.25">
      <c r="B67" s="854"/>
      <c r="C67" s="855" t="s">
        <v>999</v>
      </c>
      <c r="D67" s="856" t="s">
        <v>2494</v>
      </c>
      <c r="E67" s="234"/>
      <c r="F67" s="676" t="s">
        <v>2680</v>
      </c>
      <c r="G67" s="859"/>
      <c r="H67" s="855" t="s">
        <v>2681</v>
      </c>
      <c r="I67" s="688">
        <v>2</v>
      </c>
      <c r="J67" s="855" t="s">
        <v>59</v>
      </c>
      <c r="K67" s="855" t="s">
        <v>1121</v>
      </c>
      <c r="L67" s="855" t="s">
        <v>43</v>
      </c>
      <c r="M67" s="855" t="s">
        <v>44</v>
      </c>
      <c r="N67" s="855" t="s">
        <v>45</v>
      </c>
      <c r="O67" s="855" t="s">
        <v>46</v>
      </c>
      <c r="P67" s="861">
        <v>1</v>
      </c>
      <c r="Q67" s="900">
        <v>0.2</v>
      </c>
      <c r="R67" s="898">
        <v>0.3</v>
      </c>
      <c r="S67" s="898">
        <v>0.3</v>
      </c>
      <c r="T67" s="898"/>
      <c r="U67" s="898"/>
      <c r="V67" s="898"/>
      <c r="W67" s="898"/>
      <c r="X67" s="898"/>
      <c r="Y67" s="898"/>
      <c r="Z67" s="898"/>
      <c r="AA67" s="897"/>
      <c r="AB67" s="898"/>
      <c r="AC67" s="785" t="s">
        <v>255</v>
      </c>
      <c r="AD67" s="814" t="s">
        <v>2497</v>
      </c>
      <c r="AE67" s="863" t="s">
        <v>2501</v>
      </c>
      <c r="AF67" s="864" t="s">
        <v>2679</v>
      </c>
      <c r="AG67" s="899"/>
      <c r="AH67" s="94"/>
      <c r="AI67" s="94"/>
      <c r="AJ67" s="94"/>
      <c r="AK67" s="94"/>
      <c r="AL67" s="94"/>
      <c r="AM67" s="94"/>
      <c r="AN67" s="94"/>
    </row>
    <row r="68" spans="2:40" ht="46.5" customHeight="1" x14ac:dyDescent="0.25">
      <c r="B68" s="854"/>
      <c r="C68" s="855" t="s">
        <v>999</v>
      </c>
      <c r="D68" s="856" t="s">
        <v>2494</v>
      </c>
      <c r="E68" s="234"/>
      <c r="F68" s="676" t="s">
        <v>2682</v>
      </c>
      <c r="G68" s="859"/>
      <c r="H68" s="855" t="s">
        <v>2683</v>
      </c>
      <c r="I68" s="860">
        <v>3</v>
      </c>
      <c r="J68" s="855" t="s">
        <v>59</v>
      </c>
      <c r="K68" s="855" t="s">
        <v>1121</v>
      </c>
      <c r="L68" s="855" t="s">
        <v>43</v>
      </c>
      <c r="M68" s="855" t="s">
        <v>44</v>
      </c>
      <c r="N68" s="855" t="s">
        <v>45</v>
      </c>
      <c r="O68" s="855" t="s">
        <v>46</v>
      </c>
      <c r="P68" s="861">
        <v>1</v>
      </c>
      <c r="Q68" s="897"/>
      <c r="R68" s="898"/>
      <c r="S68" s="898"/>
      <c r="T68" s="898"/>
      <c r="U68" s="898"/>
      <c r="V68" s="898"/>
      <c r="W68" s="898"/>
      <c r="X68" s="898"/>
      <c r="Y68" s="898">
        <v>0.5</v>
      </c>
      <c r="Z68" s="898"/>
      <c r="AA68" s="897"/>
      <c r="AB68" s="898">
        <v>0.5</v>
      </c>
      <c r="AC68" s="785" t="s">
        <v>255</v>
      </c>
      <c r="AD68" s="814" t="s">
        <v>2497</v>
      </c>
      <c r="AE68" s="863" t="s">
        <v>2501</v>
      </c>
      <c r="AF68" s="864" t="s">
        <v>2679</v>
      </c>
      <c r="AG68" s="899"/>
      <c r="AH68" s="94"/>
      <c r="AI68" s="94"/>
      <c r="AJ68" s="94"/>
      <c r="AK68" s="94"/>
      <c r="AL68" s="94"/>
      <c r="AM68" s="94"/>
      <c r="AN68" s="94"/>
    </row>
    <row r="69" spans="2:40" ht="46.5" customHeight="1" x14ac:dyDescent="0.25">
      <c r="B69" s="854"/>
      <c r="C69" s="855" t="s">
        <v>999</v>
      </c>
      <c r="D69" s="856" t="s">
        <v>2494</v>
      </c>
      <c r="E69" s="234"/>
      <c r="F69" s="676" t="s">
        <v>2684</v>
      </c>
      <c r="G69" s="859"/>
      <c r="H69" s="855" t="s">
        <v>2685</v>
      </c>
      <c r="I69" s="860">
        <v>3</v>
      </c>
      <c r="J69" s="855" t="s">
        <v>59</v>
      </c>
      <c r="K69" s="855" t="s">
        <v>1121</v>
      </c>
      <c r="L69" s="855" t="s">
        <v>43</v>
      </c>
      <c r="M69" s="855" t="s">
        <v>44</v>
      </c>
      <c r="N69" s="855" t="s">
        <v>45</v>
      </c>
      <c r="O69" s="855" t="s">
        <v>46</v>
      </c>
      <c r="P69" s="861">
        <v>1</v>
      </c>
      <c r="Q69" s="897"/>
      <c r="R69" s="898"/>
      <c r="S69" s="898"/>
      <c r="T69" s="898"/>
      <c r="U69" s="898"/>
      <c r="V69" s="898"/>
      <c r="W69" s="898"/>
      <c r="X69" s="898"/>
      <c r="Y69" s="898">
        <v>0.2</v>
      </c>
      <c r="Z69" s="898">
        <v>0.2</v>
      </c>
      <c r="AA69" s="897">
        <v>20</v>
      </c>
      <c r="AB69" s="898">
        <v>0.4</v>
      </c>
      <c r="AC69" s="785" t="s">
        <v>255</v>
      </c>
      <c r="AD69" s="814" t="s">
        <v>2497</v>
      </c>
      <c r="AE69" s="863" t="s">
        <v>2501</v>
      </c>
      <c r="AF69" s="864" t="s">
        <v>2679</v>
      </c>
      <c r="AG69" s="899"/>
      <c r="AH69" s="94"/>
      <c r="AI69" s="94"/>
      <c r="AJ69" s="94"/>
      <c r="AK69" s="94"/>
      <c r="AL69" s="94"/>
      <c r="AM69" s="94"/>
      <c r="AN69" s="94"/>
    </row>
    <row r="70" spans="2:40" ht="46.5" customHeight="1" x14ac:dyDescent="0.25">
      <c r="B70" s="854"/>
      <c r="C70" s="855" t="s">
        <v>999</v>
      </c>
      <c r="D70" s="856" t="s">
        <v>2494</v>
      </c>
      <c r="E70" s="234"/>
      <c r="F70" s="868" t="s">
        <v>2686</v>
      </c>
      <c r="G70" s="859"/>
      <c r="H70" s="855" t="s">
        <v>2687</v>
      </c>
      <c r="I70" s="688">
        <v>2</v>
      </c>
      <c r="J70" s="855" t="s">
        <v>59</v>
      </c>
      <c r="K70" s="855" t="s">
        <v>1121</v>
      </c>
      <c r="L70" s="855" t="s">
        <v>43</v>
      </c>
      <c r="M70" s="855" t="s">
        <v>44</v>
      </c>
      <c r="N70" s="855" t="s">
        <v>45</v>
      </c>
      <c r="O70" s="855" t="s">
        <v>46</v>
      </c>
      <c r="P70" s="861">
        <v>1</v>
      </c>
      <c r="Q70" s="897"/>
      <c r="R70" s="898"/>
      <c r="S70" s="898"/>
      <c r="T70" s="898"/>
      <c r="U70" s="898"/>
      <c r="V70" s="898"/>
      <c r="W70" s="898">
        <v>0.3</v>
      </c>
      <c r="X70" s="898">
        <v>0.3</v>
      </c>
      <c r="Y70" s="898">
        <v>0.4</v>
      </c>
      <c r="Z70" s="898"/>
      <c r="AA70" s="897"/>
      <c r="AB70" s="898"/>
      <c r="AC70" s="785" t="s">
        <v>255</v>
      </c>
      <c r="AD70" s="814" t="s">
        <v>2497</v>
      </c>
      <c r="AE70" s="863" t="s">
        <v>2501</v>
      </c>
      <c r="AF70" s="864" t="s">
        <v>96</v>
      </c>
      <c r="AG70" s="899"/>
      <c r="AH70" s="94"/>
      <c r="AI70" s="94"/>
      <c r="AJ70" s="94"/>
      <c r="AK70" s="94"/>
      <c r="AL70" s="94"/>
      <c r="AM70" s="94"/>
      <c r="AN70" s="94"/>
    </row>
    <row r="71" spans="2:40" ht="46.5" customHeight="1" x14ac:dyDescent="0.25">
      <c r="B71" s="854"/>
      <c r="C71" s="855" t="s">
        <v>999</v>
      </c>
      <c r="D71" s="856" t="s">
        <v>2494</v>
      </c>
      <c r="E71" s="234"/>
      <c r="F71" s="676" t="s">
        <v>2688</v>
      </c>
      <c r="G71" s="859"/>
      <c r="H71" s="855" t="s">
        <v>1064</v>
      </c>
      <c r="I71" s="688">
        <v>2</v>
      </c>
      <c r="J71" s="855" t="s">
        <v>59</v>
      </c>
      <c r="K71" s="855" t="s">
        <v>1121</v>
      </c>
      <c r="L71" s="855" t="s">
        <v>43</v>
      </c>
      <c r="M71" s="855" t="s">
        <v>44</v>
      </c>
      <c r="N71" s="855" t="s">
        <v>45</v>
      </c>
      <c r="O71" s="855" t="s">
        <v>46</v>
      </c>
      <c r="P71" s="861">
        <v>1</v>
      </c>
      <c r="Q71" s="897"/>
      <c r="R71" s="898"/>
      <c r="S71" s="898"/>
      <c r="T71" s="898">
        <v>0.3</v>
      </c>
      <c r="U71" s="898">
        <v>0.3</v>
      </c>
      <c r="V71" s="898">
        <v>0.4</v>
      </c>
      <c r="W71" s="898"/>
      <c r="X71" s="898"/>
      <c r="Y71" s="898"/>
      <c r="Z71" s="898"/>
      <c r="AA71" s="897"/>
      <c r="AB71" s="898"/>
      <c r="AC71" s="785" t="s">
        <v>255</v>
      </c>
      <c r="AD71" s="814" t="s">
        <v>2497</v>
      </c>
      <c r="AE71" s="863" t="s">
        <v>2501</v>
      </c>
      <c r="AF71" s="864" t="s">
        <v>2689</v>
      </c>
      <c r="AG71" s="899"/>
      <c r="AH71" s="94"/>
      <c r="AI71" s="94"/>
      <c r="AJ71" s="94"/>
      <c r="AK71" s="94"/>
      <c r="AL71" s="94"/>
      <c r="AM71" s="94"/>
      <c r="AN71" s="94"/>
    </row>
    <row r="72" spans="2:40" ht="46.5" customHeight="1" x14ac:dyDescent="0.25">
      <c r="B72" s="854"/>
      <c r="C72" s="855" t="s">
        <v>999</v>
      </c>
      <c r="D72" s="856" t="s">
        <v>2494</v>
      </c>
      <c r="E72" s="234"/>
      <c r="F72" s="676" t="s">
        <v>2690</v>
      </c>
      <c r="G72" s="859"/>
      <c r="H72" s="855" t="s">
        <v>2691</v>
      </c>
      <c r="I72" s="860">
        <v>3</v>
      </c>
      <c r="J72" s="855" t="s">
        <v>59</v>
      </c>
      <c r="K72" s="855" t="s">
        <v>1121</v>
      </c>
      <c r="L72" s="855" t="s">
        <v>43</v>
      </c>
      <c r="M72" s="855" t="s">
        <v>44</v>
      </c>
      <c r="N72" s="855" t="s">
        <v>45</v>
      </c>
      <c r="O72" s="855" t="s">
        <v>46</v>
      </c>
      <c r="P72" s="861">
        <v>1</v>
      </c>
      <c r="Q72" s="898"/>
      <c r="R72" s="898">
        <v>0.2</v>
      </c>
      <c r="S72" s="898">
        <v>0.2</v>
      </c>
      <c r="T72" s="898">
        <v>0.2</v>
      </c>
      <c r="U72" s="898">
        <v>0.2</v>
      </c>
      <c r="V72" s="898">
        <v>0.2</v>
      </c>
      <c r="W72" s="901"/>
      <c r="X72" s="898"/>
      <c r="Y72" s="898"/>
      <c r="Z72" s="898"/>
      <c r="AA72" s="897"/>
      <c r="AB72" s="901"/>
      <c r="AC72" s="785" t="s">
        <v>255</v>
      </c>
      <c r="AD72" s="814" t="s">
        <v>2497</v>
      </c>
      <c r="AE72" s="863" t="s">
        <v>2501</v>
      </c>
      <c r="AF72" s="864" t="s">
        <v>2692</v>
      </c>
      <c r="AG72" s="899"/>
      <c r="AH72" s="94"/>
      <c r="AI72" s="94"/>
      <c r="AJ72" s="94"/>
      <c r="AK72" s="94"/>
      <c r="AL72" s="94"/>
      <c r="AM72" s="94"/>
      <c r="AN72" s="94"/>
    </row>
    <row r="73" spans="2:40" ht="46.5" customHeight="1" x14ac:dyDescent="0.3">
      <c r="B73" s="854"/>
      <c r="C73" s="855" t="s">
        <v>999</v>
      </c>
      <c r="D73" s="856" t="s">
        <v>2494</v>
      </c>
      <c r="E73" s="234"/>
      <c r="F73" s="676" t="s">
        <v>2693</v>
      </c>
      <c r="G73" s="859"/>
      <c r="H73" s="855" t="s">
        <v>2694</v>
      </c>
      <c r="I73" s="860">
        <v>3</v>
      </c>
      <c r="J73" s="855" t="s">
        <v>59</v>
      </c>
      <c r="K73" s="855" t="s">
        <v>1121</v>
      </c>
      <c r="L73" s="855" t="s">
        <v>43</v>
      </c>
      <c r="M73" s="855" t="s">
        <v>44</v>
      </c>
      <c r="N73" s="855" t="s">
        <v>45</v>
      </c>
      <c r="O73" s="855" t="s">
        <v>46</v>
      </c>
      <c r="P73" s="861">
        <v>1</v>
      </c>
      <c r="Q73" s="901"/>
      <c r="R73" s="898"/>
      <c r="S73" s="898"/>
      <c r="T73" s="898"/>
      <c r="U73" s="898"/>
      <c r="V73" s="898"/>
      <c r="W73" s="898"/>
      <c r="X73" s="898">
        <v>0.3</v>
      </c>
      <c r="Y73" s="898">
        <v>0.3</v>
      </c>
      <c r="Z73" s="898">
        <v>0.4</v>
      </c>
      <c r="AA73" s="897"/>
      <c r="AB73" s="898"/>
      <c r="AC73" s="785" t="s">
        <v>255</v>
      </c>
      <c r="AD73" s="814" t="s">
        <v>2497</v>
      </c>
      <c r="AE73" s="863" t="s">
        <v>2501</v>
      </c>
      <c r="AF73" s="864" t="s">
        <v>2692</v>
      </c>
      <c r="AG73" s="899"/>
    </row>
    <row r="74" spans="2:40" ht="46.5" customHeight="1" x14ac:dyDescent="0.3">
      <c r="B74" s="854"/>
      <c r="C74" s="855" t="s">
        <v>999</v>
      </c>
      <c r="D74" s="856" t="s">
        <v>2494</v>
      </c>
      <c r="E74" s="234"/>
      <c r="F74" s="676" t="s">
        <v>2695</v>
      </c>
      <c r="G74" s="859"/>
      <c r="H74" s="855" t="s">
        <v>2696</v>
      </c>
      <c r="I74" s="860">
        <v>3</v>
      </c>
      <c r="J74" s="855" t="s">
        <v>59</v>
      </c>
      <c r="K74" s="855" t="s">
        <v>1121</v>
      </c>
      <c r="L74" s="855" t="s">
        <v>43</v>
      </c>
      <c r="M74" s="855" t="s">
        <v>44</v>
      </c>
      <c r="N74" s="855" t="s">
        <v>45</v>
      </c>
      <c r="O74" s="855" t="s">
        <v>46</v>
      </c>
      <c r="P74" s="861">
        <v>1</v>
      </c>
      <c r="Q74" s="897"/>
      <c r="R74" s="898"/>
      <c r="S74" s="898"/>
      <c r="T74" s="898"/>
      <c r="U74" s="898">
        <v>0.2</v>
      </c>
      <c r="V74" s="898">
        <v>0.2</v>
      </c>
      <c r="W74" s="898">
        <v>0.2</v>
      </c>
      <c r="X74" s="898">
        <v>0.2</v>
      </c>
      <c r="Y74" s="898">
        <v>0.2</v>
      </c>
      <c r="Z74" s="898"/>
      <c r="AA74" s="897"/>
      <c r="AB74" s="898"/>
      <c r="AC74" s="785" t="s">
        <v>255</v>
      </c>
      <c r="AD74" s="814" t="s">
        <v>2497</v>
      </c>
      <c r="AE74" s="863" t="s">
        <v>2501</v>
      </c>
      <c r="AF74" s="864" t="s">
        <v>273</v>
      </c>
      <c r="AG74" s="899"/>
    </row>
    <row r="75" spans="2:40" ht="46.5" customHeight="1" x14ac:dyDescent="0.3">
      <c r="B75" s="854"/>
      <c r="C75" s="855" t="s">
        <v>999</v>
      </c>
      <c r="D75" s="856" t="s">
        <v>2494</v>
      </c>
      <c r="E75" s="234"/>
      <c r="F75" s="676" t="s">
        <v>2697</v>
      </c>
      <c r="G75" s="859"/>
      <c r="H75" s="855" t="s">
        <v>2698</v>
      </c>
      <c r="I75" s="860">
        <v>3</v>
      </c>
      <c r="J75" s="855" t="s">
        <v>59</v>
      </c>
      <c r="K75" s="855" t="s">
        <v>1121</v>
      </c>
      <c r="L75" s="855" t="s">
        <v>43</v>
      </c>
      <c r="M75" s="855" t="s">
        <v>44</v>
      </c>
      <c r="N75" s="855" t="s">
        <v>45</v>
      </c>
      <c r="O75" s="855" t="s">
        <v>46</v>
      </c>
      <c r="P75" s="861">
        <v>1</v>
      </c>
      <c r="Q75" s="897">
        <v>20</v>
      </c>
      <c r="R75" s="898">
        <v>0.2</v>
      </c>
      <c r="S75" s="898">
        <v>0.2</v>
      </c>
      <c r="T75" s="898">
        <v>0.2</v>
      </c>
      <c r="U75" s="898">
        <v>0.2</v>
      </c>
      <c r="V75" s="898"/>
      <c r="W75" s="898"/>
      <c r="X75" s="898"/>
      <c r="Y75" s="898"/>
      <c r="Z75" s="898"/>
      <c r="AA75" s="897"/>
      <c r="AB75" s="898"/>
      <c r="AC75" s="785" t="s">
        <v>255</v>
      </c>
      <c r="AD75" s="814" t="s">
        <v>2497</v>
      </c>
      <c r="AE75" s="863" t="s">
        <v>2501</v>
      </c>
      <c r="AF75" s="864" t="s">
        <v>2699</v>
      </c>
      <c r="AG75" s="899"/>
    </row>
    <row r="76" spans="2:40" ht="46.5" customHeight="1" x14ac:dyDescent="0.3">
      <c r="B76" s="854"/>
      <c r="C76" s="855" t="s">
        <v>999</v>
      </c>
      <c r="D76" s="856" t="s">
        <v>2494</v>
      </c>
      <c r="E76" s="234"/>
      <c r="F76" s="676" t="s">
        <v>2700</v>
      </c>
      <c r="G76" s="859"/>
      <c r="H76" s="855" t="s">
        <v>1107</v>
      </c>
      <c r="I76" s="688">
        <v>2</v>
      </c>
      <c r="J76" s="855" t="s">
        <v>59</v>
      </c>
      <c r="K76" s="855" t="s">
        <v>1121</v>
      </c>
      <c r="L76" s="855" t="s">
        <v>43</v>
      </c>
      <c r="M76" s="855" t="s">
        <v>44</v>
      </c>
      <c r="N76" s="855" t="s">
        <v>45</v>
      </c>
      <c r="O76" s="855" t="s">
        <v>46</v>
      </c>
      <c r="P76" s="861">
        <v>1</v>
      </c>
      <c r="Q76" s="897">
        <v>20</v>
      </c>
      <c r="R76" s="898">
        <v>0.3</v>
      </c>
      <c r="S76" s="898">
        <v>0.3</v>
      </c>
      <c r="T76" s="898"/>
      <c r="U76" s="898"/>
      <c r="V76" s="898"/>
      <c r="W76" s="898"/>
      <c r="X76" s="898"/>
      <c r="Y76" s="898"/>
      <c r="Z76" s="898"/>
      <c r="AA76" s="897"/>
      <c r="AB76" s="898"/>
      <c r="AC76" s="785" t="s">
        <v>255</v>
      </c>
      <c r="AD76" s="814" t="s">
        <v>2497</v>
      </c>
      <c r="AE76" s="863" t="s">
        <v>2501</v>
      </c>
      <c r="AF76" s="864" t="s">
        <v>2701</v>
      </c>
      <c r="AG76" s="899"/>
    </row>
    <row r="77" spans="2:40" ht="46.5" customHeight="1" x14ac:dyDescent="0.3">
      <c r="B77" s="854"/>
      <c r="C77" s="855" t="s">
        <v>999</v>
      </c>
      <c r="D77" s="856" t="s">
        <v>2494</v>
      </c>
      <c r="E77" s="234"/>
      <c r="F77" s="676" t="s">
        <v>2702</v>
      </c>
      <c r="G77" s="859"/>
      <c r="H77" s="855" t="s">
        <v>1858</v>
      </c>
      <c r="I77" s="688">
        <v>2</v>
      </c>
      <c r="J77" s="855" t="s">
        <v>59</v>
      </c>
      <c r="K77" s="855" t="s">
        <v>1121</v>
      </c>
      <c r="L77" s="855" t="s">
        <v>43</v>
      </c>
      <c r="M77" s="855" t="s">
        <v>44</v>
      </c>
      <c r="N77" s="855" t="s">
        <v>45</v>
      </c>
      <c r="O77" s="855" t="s">
        <v>46</v>
      </c>
      <c r="P77" s="861">
        <v>1</v>
      </c>
      <c r="Q77" s="897"/>
      <c r="R77" s="898"/>
      <c r="S77" s="898">
        <v>0.2</v>
      </c>
      <c r="T77" s="898">
        <v>0.3</v>
      </c>
      <c r="U77" s="898">
        <v>0.3</v>
      </c>
      <c r="V77" s="898">
        <v>0.2</v>
      </c>
      <c r="W77" s="898"/>
      <c r="X77" s="898"/>
      <c r="Y77" s="898"/>
      <c r="Z77" s="898"/>
      <c r="AA77" s="897"/>
      <c r="AB77" s="898"/>
      <c r="AC77" s="785" t="s">
        <v>255</v>
      </c>
      <c r="AD77" s="814" t="s">
        <v>2497</v>
      </c>
      <c r="AE77" s="863" t="s">
        <v>2501</v>
      </c>
      <c r="AF77" s="864" t="s">
        <v>2703</v>
      </c>
      <c r="AG77" s="899"/>
    </row>
    <row r="78" spans="2:40" ht="46.5" customHeight="1" x14ac:dyDescent="0.3">
      <c r="B78" s="854"/>
      <c r="C78" s="855" t="s">
        <v>999</v>
      </c>
      <c r="D78" s="856" t="s">
        <v>2494</v>
      </c>
      <c r="E78" s="234"/>
      <c r="F78" s="676" t="s">
        <v>2704</v>
      </c>
      <c r="G78" s="859"/>
      <c r="H78" s="855" t="s">
        <v>2705</v>
      </c>
      <c r="I78" s="860">
        <v>3</v>
      </c>
      <c r="J78" s="855" t="s">
        <v>59</v>
      </c>
      <c r="K78" s="855" t="s">
        <v>1121</v>
      </c>
      <c r="L78" s="855" t="s">
        <v>43</v>
      </c>
      <c r="M78" s="855" t="s">
        <v>44</v>
      </c>
      <c r="N78" s="855" t="s">
        <v>45</v>
      </c>
      <c r="O78" s="855" t="s">
        <v>46</v>
      </c>
      <c r="P78" s="861">
        <v>1</v>
      </c>
      <c r="Q78" s="897">
        <v>20</v>
      </c>
      <c r="R78" s="898">
        <v>0.2</v>
      </c>
      <c r="S78" s="898">
        <v>0.2</v>
      </c>
      <c r="T78" s="898">
        <v>0.4</v>
      </c>
      <c r="U78" s="898"/>
      <c r="V78" s="898"/>
      <c r="W78" s="898"/>
      <c r="X78" s="898"/>
      <c r="Y78" s="898"/>
      <c r="Z78" s="898"/>
      <c r="AA78" s="897"/>
      <c r="AB78" s="898"/>
      <c r="AC78" s="785" t="s">
        <v>255</v>
      </c>
      <c r="AD78" s="814" t="s">
        <v>2497</v>
      </c>
      <c r="AE78" s="863" t="s">
        <v>2501</v>
      </c>
      <c r="AF78" s="864" t="s">
        <v>2706</v>
      </c>
      <c r="AG78" s="899"/>
    </row>
    <row r="79" spans="2:40" ht="46.5" customHeight="1" x14ac:dyDescent="0.3">
      <c r="B79" s="854"/>
      <c r="C79" s="855" t="s">
        <v>999</v>
      </c>
      <c r="D79" s="856" t="s">
        <v>2494</v>
      </c>
      <c r="E79" s="234"/>
      <c r="F79" s="676" t="s">
        <v>2707</v>
      </c>
      <c r="G79" s="859"/>
      <c r="H79" s="855" t="s">
        <v>2708</v>
      </c>
      <c r="I79" s="860">
        <v>3</v>
      </c>
      <c r="J79" s="855" t="s">
        <v>59</v>
      </c>
      <c r="K79" s="855" t="s">
        <v>1121</v>
      </c>
      <c r="L79" s="855" t="s">
        <v>43</v>
      </c>
      <c r="M79" s="855" t="s">
        <v>44</v>
      </c>
      <c r="N79" s="855" t="s">
        <v>45</v>
      </c>
      <c r="O79" s="855" t="s">
        <v>46</v>
      </c>
      <c r="P79" s="861">
        <v>1</v>
      </c>
      <c r="Q79" s="897"/>
      <c r="R79" s="898"/>
      <c r="S79" s="898"/>
      <c r="T79" s="898"/>
      <c r="U79" s="898">
        <v>0.2</v>
      </c>
      <c r="V79" s="898">
        <v>0.2</v>
      </c>
      <c r="W79" s="898">
        <v>0.3</v>
      </c>
      <c r="X79" s="898">
        <v>0.3</v>
      </c>
      <c r="Y79" s="898"/>
      <c r="Z79" s="898"/>
      <c r="AA79" s="897"/>
      <c r="AB79" s="898"/>
      <c r="AC79" s="785" t="s">
        <v>255</v>
      </c>
      <c r="AD79" s="814" t="s">
        <v>2497</v>
      </c>
      <c r="AE79" s="863" t="s">
        <v>2501</v>
      </c>
      <c r="AF79" s="864" t="s">
        <v>2706</v>
      </c>
      <c r="AG79" s="899"/>
    </row>
    <row r="80" spans="2:40" ht="46.5" customHeight="1" x14ac:dyDescent="0.3">
      <c r="B80" s="854"/>
      <c r="C80" s="855" t="s">
        <v>999</v>
      </c>
      <c r="D80" s="856" t="s">
        <v>2494</v>
      </c>
      <c r="E80" s="234"/>
      <c r="F80" s="676" t="s">
        <v>2709</v>
      </c>
      <c r="G80" s="859"/>
      <c r="H80" s="855" t="s">
        <v>2710</v>
      </c>
      <c r="I80" s="860">
        <v>3</v>
      </c>
      <c r="J80" s="855" t="s">
        <v>59</v>
      </c>
      <c r="K80" s="855" t="s">
        <v>1121</v>
      </c>
      <c r="L80" s="855" t="s">
        <v>43</v>
      </c>
      <c r="M80" s="855" t="s">
        <v>44</v>
      </c>
      <c r="N80" s="855" t="s">
        <v>45</v>
      </c>
      <c r="O80" s="855" t="s">
        <v>46</v>
      </c>
      <c r="P80" s="861">
        <v>1</v>
      </c>
      <c r="Q80" s="897"/>
      <c r="R80" s="898"/>
      <c r="S80" s="898"/>
      <c r="T80" s="898"/>
      <c r="U80" s="898"/>
      <c r="V80" s="898"/>
      <c r="W80" s="898">
        <v>0.2</v>
      </c>
      <c r="X80" s="898">
        <v>0.2</v>
      </c>
      <c r="Y80" s="898">
        <v>0.2</v>
      </c>
      <c r="Z80" s="898">
        <v>0.3</v>
      </c>
      <c r="AA80" s="900">
        <v>0.1</v>
      </c>
      <c r="AB80" s="898"/>
      <c r="AC80" s="785" t="s">
        <v>255</v>
      </c>
      <c r="AD80" s="814" t="s">
        <v>2497</v>
      </c>
      <c r="AE80" s="863" t="s">
        <v>2501</v>
      </c>
      <c r="AF80" s="864" t="s">
        <v>2706</v>
      </c>
      <c r="AG80" s="899"/>
    </row>
    <row r="81" spans="2:33" ht="46.5" customHeight="1" x14ac:dyDescent="0.3">
      <c r="B81" s="854"/>
      <c r="C81" s="855" t="s">
        <v>999</v>
      </c>
      <c r="D81" s="856" t="s">
        <v>2494</v>
      </c>
      <c r="E81" s="902"/>
      <c r="F81" s="902" t="s">
        <v>2711</v>
      </c>
      <c r="G81" s="903"/>
      <c r="H81" s="855" t="s">
        <v>2712</v>
      </c>
      <c r="I81" s="860">
        <v>3</v>
      </c>
      <c r="J81" s="855" t="s">
        <v>59</v>
      </c>
      <c r="K81" s="855" t="s">
        <v>1121</v>
      </c>
      <c r="L81" s="856" t="s">
        <v>89</v>
      </c>
      <c r="M81" s="855" t="s">
        <v>44</v>
      </c>
      <c r="N81" s="855" t="s">
        <v>45</v>
      </c>
      <c r="O81" s="855" t="s">
        <v>46</v>
      </c>
      <c r="P81" s="904"/>
      <c r="Q81" s="905"/>
      <c r="R81" s="905"/>
      <c r="S81" s="905"/>
      <c r="T81" s="843">
        <v>1</v>
      </c>
      <c r="U81" s="843"/>
      <c r="V81" s="843"/>
      <c r="W81" s="843"/>
      <c r="X81" s="843">
        <v>1</v>
      </c>
      <c r="Y81" s="843"/>
      <c r="Z81" s="843"/>
      <c r="AA81" s="843">
        <v>1</v>
      </c>
      <c r="AB81" s="843"/>
      <c r="AC81" s="785" t="s">
        <v>255</v>
      </c>
      <c r="AD81" s="814" t="s">
        <v>2497</v>
      </c>
      <c r="AE81" s="863" t="s">
        <v>2713</v>
      </c>
      <c r="AF81" s="864" t="s">
        <v>2714</v>
      </c>
      <c r="AG81" s="906"/>
    </row>
    <row r="82" spans="2:33" ht="46.5" customHeight="1" x14ac:dyDescent="0.3">
      <c r="B82" s="854"/>
      <c r="C82" s="855" t="s">
        <v>999</v>
      </c>
      <c r="D82" s="856" t="s">
        <v>2494</v>
      </c>
      <c r="E82" s="902"/>
      <c r="F82" s="902" t="s">
        <v>2715</v>
      </c>
      <c r="G82" s="903"/>
      <c r="H82" s="855" t="s">
        <v>2716</v>
      </c>
      <c r="I82" s="688">
        <v>2</v>
      </c>
      <c r="J82" s="855" t="s">
        <v>59</v>
      </c>
      <c r="K82" s="855" t="s">
        <v>1121</v>
      </c>
      <c r="L82" s="856" t="s">
        <v>43</v>
      </c>
      <c r="M82" s="855" t="s">
        <v>44</v>
      </c>
      <c r="N82" s="855" t="s">
        <v>45</v>
      </c>
      <c r="O82" s="855" t="s">
        <v>46</v>
      </c>
      <c r="P82" s="861">
        <v>1</v>
      </c>
      <c r="Q82" s="905"/>
      <c r="R82" s="898">
        <v>0.25</v>
      </c>
      <c r="S82" s="898">
        <v>0.25</v>
      </c>
      <c r="T82" s="898">
        <v>0.5</v>
      </c>
      <c r="U82" s="898"/>
      <c r="V82" s="898"/>
      <c r="W82" s="898"/>
      <c r="X82" s="898"/>
      <c r="Y82" s="898"/>
      <c r="Z82" s="898"/>
      <c r="AA82" s="898"/>
      <c r="AB82" s="905"/>
      <c r="AC82" s="785" t="s">
        <v>255</v>
      </c>
      <c r="AD82" s="814" t="s">
        <v>2497</v>
      </c>
      <c r="AE82" s="863" t="s">
        <v>2717</v>
      </c>
      <c r="AF82" s="864" t="s">
        <v>2706</v>
      </c>
      <c r="AG82" s="907"/>
    </row>
    <row r="83" spans="2:33" ht="46.5" customHeight="1" x14ac:dyDescent="0.3">
      <c r="B83" s="854"/>
      <c r="C83" s="855" t="s">
        <v>999</v>
      </c>
      <c r="D83" s="856" t="s">
        <v>2494</v>
      </c>
      <c r="E83" s="841"/>
      <c r="F83" s="902" t="s">
        <v>2718</v>
      </c>
      <c r="G83" s="903"/>
      <c r="H83" s="855" t="s">
        <v>2719</v>
      </c>
      <c r="I83" s="860">
        <v>3</v>
      </c>
      <c r="J83" s="855" t="s">
        <v>59</v>
      </c>
      <c r="K83" s="855" t="s">
        <v>1121</v>
      </c>
      <c r="L83" s="856" t="s">
        <v>43</v>
      </c>
      <c r="M83" s="855" t="s">
        <v>44</v>
      </c>
      <c r="N83" s="855" t="s">
        <v>45</v>
      </c>
      <c r="O83" s="855" t="s">
        <v>46</v>
      </c>
      <c r="P83" s="861">
        <v>1</v>
      </c>
      <c r="Q83" s="905"/>
      <c r="R83" s="898">
        <v>0.1</v>
      </c>
      <c r="S83" s="898">
        <v>0.15</v>
      </c>
      <c r="T83" s="898">
        <v>0.25</v>
      </c>
      <c r="U83" s="898">
        <v>0.25</v>
      </c>
      <c r="V83" s="898">
        <v>0.25</v>
      </c>
      <c r="W83" s="898"/>
      <c r="X83" s="898"/>
      <c r="Y83" s="898"/>
      <c r="Z83" s="898"/>
      <c r="AA83" s="898"/>
      <c r="AB83" s="905"/>
      <c r="AC83" s="814" t="s">
        <v>255</v>
      </c>
      <c r="AD83" s="814" t="s">
        <v>2497</v>
      </c>
      <c r="AE83" s="863" t="s">
        <v>2720</v>
      </c>
      <c r="AF83" s="864" t="s">
        <v>2706</v>
      </c>
      <c r="AG83" s="907"/>
    </row>
    <row r="84" spans="2:33" ht="46.5" customHeight="1" x14ac:dyDescent="0.3">
      <c r="B84" s="854"/>
      <c r="C84" s="855" t="s">
        <v>999</v>
      </c>
      <c r="D84" s="856" t="s">
        <v>2494</v>
      </c>
      <c r="E84" s="908"/>
      <c r="F84" s="902" t="s">
        <v>2721</v>
      </c>
      <c r="G84" s="903"/>
      <c r="H84" s="855" t="s">
        <v>2722</v>
      </c>
      <c r="I84" s="688">
        <v>2</v>
      </c>
      <c r="J84" s="855" t="s">
        <v>59</v>
      </c>
      <c r="K84" s="855" t="s">
        <v>1121</v>
      </c>
      <c r="L84" s="856" t="s">
        <v>43</v>
      </c>
      <c r="M84" s="856" t="s">
        <v>44</v>
      </c>
      <c r="N84" s="855" t="s">
        <v>45</v>
      </c>
      <c r="O84" s="855" t="s">
        <v>46</v>
      </c>
      <c r="P84" s="861">
        <v>1</v>
      </c>
      <c r="Q84" s="905"/>
      <c r="R84" s="898"/>
      <c r="S84" s="898">
        <v>0.25</v>
      </c>
      <c r="T84" s="898"/>
      <c r="U84" s="898"/>
      <c r="V84" s="898">
        <v>0.5</v>
      </c>
      <c r="W84" s="898"/>
      <c r="X84" s="898"/>
      <c r="Y84" s="898">
        <v>0.25</v>
      </c>
      <c r="Z84" s="898"/>
      <c r="AA84" s="898">
        <v>0.25</v>
      </c>
      <c r="AB84" s="905"/>
      <c r="AC84" s="814" t="s">
        <v>255</v>
      </c>
      <c r="AD84" s="814" t="s">
        <v>2497</v>
      </c>
      <c r="AE84" s="863" t="s">
        <v>2723</v>
      </c>
      <c r="AF84" s="864" t="s">
        <v>2724</v>
      </c>
      <c r="AG84" s="907"/>
    </row>
    <row r="85" spans="2:33" ht="46.5" customHeight="1" x14ac:dyDescent="0.3">
      <c r="B85" s="854"/>
      <c r="C85" s="855" t="s">
        <v>999</v>
      </c>
      <c r="D85" s="856" t="s">
        <v>2494</v>
      </c>
      <c r="E85" s="234"/>
      <c r="F85" s="902" t="s">
        <v>2725</v>
      </c>
      <c r="G85" s="909"/>
      <c r="H85" s="855" t="s">
        <v>2726</v>
      </c>
      <c r="I85" s="860">
        <v>3</v>
      </c>
      <c r="J85" s="855" t="s">
        <v>59</v>
      </c>
      <c r="K85" s="855" t="s">
        <v>1121</v>
      </c>
      <c r="L85" s="856" t="s">
        <v>43</v>
      </c>
      <c r="M85" s="856" t="s">
        <v>44</v>
      </c>
      <c r="N85" s="855" t="s">
        <v>45</v>
      </c>
      <c r="O85" s="855" t="s">
        <v>46</v>
      </c>
      <c r="P85" s="861">
        <v>1</v>
      </c>
      <c r="Q85" s="910"/>
      <c r="R85" s="898">
        <v>0.25</v>
      </c>
      <c r="S85" s="898">
        <v>0.5</v>
      </c>
      <c r="T85" s="898">
        <v>0.25</v>
      </c>
      <c r="U85" s="898"/>
      <c r="V85" s="898"/>
      <c r="W85" s="898"/>
      <c r="X85" s="898"/>
      <c r="Y85" s="898"/>
      <c r="Z85" s="898"/>
      <c r="AA85" s="898"/>
      <c r="AB85" s="910"/>
      <c r="AC85" s="814" t="s">
        <v>255</v>
      </c>
      <c r="AD85" s="814" t="s">
        <v>2497</v>
      </c>
      <c r="AE85" s="863" t="s">
        <v>2727</v>
      </c>
      <c r="AF85" s="864" t="s">
        <v>2714</v>
      </c>
      <c r="AG85" s="909"/>
    </row>
    <row r="86" spans="2:33" ht="46.5" customHeight="1" x14ac:dyDescent="0.3">
      <c r="B86" s="854"/>
      <c r="C86" s="855" t="s">
        <v>999</v>
      </c>
      <c r="D86" s="856" t="s">
        <v>2494</v>
      </c>
      <c r="E86" s="841"/>
      <c r="F86" s="902" t="s">
        <v>2728</v>
      </c>
      <c r="G86" s="239"/>
      <c r="H86" s="855" t="s">
        <v>2729</v>
      </c>
      <c r="I86" s="860">
        <v>3</v>
      </c>
      <c r="J86" s="855" t="s">
        <v>59</v>
      </c>
      <c r="K86" s="855" t="s">
        <v>2466</v>
      </c>
      <c r="L86" s="856" t="s">
        <v>43</v>
      </c>
      <c r="M86" s="856" t="s">
        <v>44</v>
      </c>
      <c r="N86" s="855" t="s">
        <v>45</v>
      </c>
      <c r="O86" s="855" t="s">
        <v>46</v>
      </c>
      <c r="P86" s="861">
        <v>1</v>
      </c>
      <c r="Q86" s="843"/>
      <c r="R86" s="843"/>
      <c r="S86" s="911">
        <v>0.25</v>
      </c>
      <c r="T86" s="843"/>
      <c r="U86" s="843"/>
      <c r="V86" s="911">
        <v>0.25</v>
      </c>
      <c r="W86" s="843"/>
      <c r="X86" s="843"/>
      <c r="Y86" s="911">
        <v>0.25</v>
      </c>
      <c r="Z86" s="843"/>
      <c r="AA86" s="843"/>
      <c r="AB86" s="911">
        <v>0.25</v>
      </c>
      <c r="AC86" s="814" t="s">
        <v>255</v>
      </c>
      <c r="AD86" s="814" t="s">
        <v>2497</v>
      </c>
      <c r="AE86" s="863" t="s">
        <v>2730</v>
      </c>
      <c r="AF86" s="912" t="s">
        <v>1948</v>
      </c>
      <c r="AG86" s="354"/>
    </row>
    <row r="87" spans="2:33" ht="46.5" customHeight="1" x14ac:dyDescent="0.3">
      <c r="B87" s="854"/>
      <c r="C87" s="855" t="s">
        <v>999</v>
      </c>
      <c r="D87" s="856" t="s">
        <v>2494</v>
      </c>
      <c r="E87" s="841"/>
      <c r="F87" s="902" t="s">
        <v>2731</v>
      </c>
      <c r="G87" s="239"/>
      <c r="H87" s="855" t="s">
        <v>2732</v>
      </c>
      <c r="I87" s="860">
        <v>3</v>
      </c>
      <c r="J87" s="855" t="s">
        <v>59</v>
      </c>
      <c r="K87" s="855" t="s">
        <v>1121</v>
      </c>
      <c r="L87" s="856" t="s">
        <v>89</v>
      </c>
      <c r="M87" s="856" t="s">
        <v>44</v>
      </c>
      <c r="N87" s="855" t="s">
        <v>45</v>
      </c>
      <c r="O87" s="855" t="s">
        <v>46</v>
      </c>
      <c r="P87" s="647">
        <v>1</v>
      </c>
      <c r="Q87" s="843"/>
      <c r="R87" s="843">
        <v>1</v>
      </c>
      <c r="S87" s="843"/>
      <c r="T87" s="843"/>
      <c r="U87" s="843"/>
      <c r="V87" s="843"/>
      <c r="W87" s="843"/>
      <c r="X87" s="843"/>
      <c r="Y87" s="843"/>
      <c r="Z87" s="843"/>
      <c r="AA87" s="843"/>
      <c r="AB87" s="843"/>
      <c r="AC87" s="814" t="s">
        <v>255</v>
      </c>
      <c r="AD87" s="814" t="s">
        <v>2497</v>
      </c>
      <c r="AE87" s="863" t="s">
        <v>2733</v>
      </c>
      <c r="AF87" s="912" t="s">
        <v>220</v>
      </c>
      <c r="AG87" s="362"/>
    </row>
    <row r="88" spans="2:33" ht="46.5" customHeight="1" x14ac:dyDescent="0.3">
      <c r="B88" s="854"/>
      <c r="C88" s="855" t="s">
        <v>999</v>
      </c>
      <c r="D88" s="856" t="s">
        <v>2494</v>
      </c>
      <c r="E88" s="841"/>
      <c r="F88" s="902" t="s">
        <v>2734</v>
      </c>
      <c r="G88" s="239"/>
      <c r="H88" s="855" t="s">
        <v>2735</v>
      </c>
      <c r="I88" s="860">
        <v>3</v>
      </c>
      <c r="J88" s="855" t="s">
        <v>59</v>
      </c>
      <c r="K88" s="855" t="s">
        <v>1121</v>
      </c>
      <c r="L88" s="856" t="s">
        <v>89</v>
      </c>
      <c r="M88" s="856" t="s">
        <v>44</v>
      </c>
      <c r="N88" s="855" t="s">
        <v>45</v>
      </c>
      <c r="O88" s="855" t="s">
        <v>46</v>
      </c>
      <c r="P88" s="647">
        <v>1</v>
      </c>
      <c r="Q88" s="843"/>
      <c r="R88" s="843"/>
      <c r="S88" s="843"/>
      <c r="T88" s="843">
        <v>1</v>
      </c>
      <c r="U88" s="843"/>
      <c r="V88" s="843"/>
      <c r="W88" s="843"/>
      <c r="X88" s="843"/>
      <c r="Y88" s="843"/>
      <c r="Z88" s="843"/>
      <c r="AA88" s="843"/>
      <c r="AB88" s="843"/>
      <c r="AC88" s="814" t="s">
        <v>255</v>
      </c>
      <c r="AD88" s="814" t="s">
        <v>2497</v>
      </c>
      <c r="AE88" s="863" t="s">
        <v>2512</v>
      </c>
      <c r="AF88" s="912" t="s">
        <v>2527</v>
      </c>
      <c r="AG88" s="362"/>
    </row>
    <row r="89" spans="2:33" ht="46.5" customHeight="1" x14ac:dyDescent="0.3">
      <c r="B89" s="854"/>
      <c r="C89" s="855" t="s">
        <v>999</v>
      </c>
      <c r="D89" s="856" t="s">
        <v>2494</v>
      </c>
      <c r="E89" s="841"/>
      <c r="F89" s="902" t="s">
        <v>2736</v>
      </c>
      <c r="G89" s="913"/>
      <c r="H89" s="855" t="s">
        <v>2737</v>
      </c>
      <c r="I89" s="914">
        <v>2</v>
      </c>
      <c r="J89" s="855" t="s">
        <v>59</v>
      </c>
      <c r="K89" s="855" t="s">
        <v>1121</v>
      </c>
      <c r="L89" s="856" t="s">
        <v>43</v>
      </c>
      <c r="M89" s="856" t="s">
        <v>44</v>
      </c>
      <c r="N89" s="855" t="s">
        <v>45</v>
      </c>
      <c r="O89" s="855" t="s">
        <v>46</v>
      </c>
      <c r="P89" s="146">
        <v>1</v>
      </c>
      <c r="Q89" s="843"/>
      <c r="R89" s="898">
        <v>0.25</v>
      </c>
      <c r="S89" s="843"/>
      <c r="T89" s="898">
        <v>0.25</v>
      </c>
      <c r="U89" s="843"/>
      <c r="V89" s="911">
        <v>0.25</v>
      </c>
      <c r="W89" s="843"/>
      <c r="X89" s="911">
        <v>0.25</v>
      </c>
      <c r="Y89" s="843"/>
      <c r="Z89" s="911"/>
      <c r="AA89" s="843"/>
      <c r="AB89" s="843"/>
      <c r="AC89" s="814" t="s">
        <v>1058</v>
      </c>
      <c r="AD89" s="814" t="s">
        <v>2497</v>
      </c>
      <c r="AE89" s="915" t="s">
        <v>2738</v>
      </c>
      <c r="AF89" s="912" t="s">
        <v>74</v>
      </c>
      <c r="AG89" s="362"/>
    </row>
    <row r="90" spans="2:33" ht="46.5" customHeight="1" x14ac:dyDescent="0.3">
      <c r="B90" s="854"/>
      <c r="C90" s="117" t="s">
        <v>135</v>
      </c>
      <c r="D90" s="117"/>
      <c r="E90" s="117"/>
      <c r="F90" s="164" t="s">
        <v>459</v>
      </c>
      <c r="G90" s="141" t="s">
        <v>460</v>
      </c>
      <c r="H90" s="141" t="s">
        <v>461</v>
      </c>
      <c r="I90" s="119">
        <v>1</v>
      </c>
      <c r="J90" s="141" t="s">
        <v>59</v>
      </c>
      <c r="K90" s="141" t="s">
        <v>462</v>
      </c>
      <c r="L90" s="141" t="s">
        <v>43</v>
      </c>
      <c r="M90" s="141" t="s">
        <v>44</v>
      </c>
      <c r="N90" s="141" t="s">
        <v>45</v>
      </c>
      <c r="O90" s="141" t="s">
        <v>46</v>
      </c>
      <c r="P90" s="146">
        <f t="shared" ref="P90:P91" si="0">+SUM(Q90:AB90)</f>
        <v>1</v>
      </c>
      <c r="Q90" s="122"/>
      <c r="R90" s="153"/>
      <c r="S90" s="153"/>
      <c r="T90" s="153"/>
      <c r="U90" s="153"/>
      <c r="V90" s="153"/>
      <c r="W90" s="153"/>
      <c r="X90" s="155"/>
      <c r="Y90" s="155">
        <v>1</v>
      </c>
      <c r="Z90" s="153"/>
      <c r="AA90" s="155"/>
      <c r="AB90" s="155"/>
      <c r="AC90" s="132" t="s">
        <v>463</v>
      </c>
      <c r="AD90" s="814" t="s">
        <v>2497</v>
      </c>
      <c r="AE90" s="863" t="s">
        <v>2501</v>
      </c>
      <c r="AF90" s="79"/>
      <c r="AG90" s="526"/>
    </row>
    <row r="91" spans="2:33" ht="46.5" customHeight="1" x14ac:dyDescent="0.3">
      <c r="B91" s="854"/>
      <c r="C91" s="117" t="s">
        <v>135</v>
      </c>
      <c r="D91" s="117"/>
      <c r="E91" s="117"/>
      <c r="F91" s="164"/>
      <c r="G91" s="141" t="s">
        <v>464</v>
      </c>
      <c r="H91" s="141" t="s">
        <v>465</v>
      </c>
      <c r="I91" s="119">
        <v>3</v>
      </c>
      <c r="J91" s="141" t="s">
        <v>59</v>
      </c>
      <c r="K91" s="141" t="s">
        <v>462</v>
      </c>
      <c r="L91" s="141" t="s">
        <v>43</v>
      </c>
      <c r="M91" s="141" t="s">
        <v>44</v>
      </c>
      <c r="N91" s="141" t="s">
        <v>45</v>
      </c>
      <c r="O91" s="141" t="s">
        <v>46</v>
      </c>
      <c r="P91" s="146">
        <f t="shared" si="0"/>
        <v>1</v>
      </c>
      <c r="Q91" s="166"/>
      <c r="R91" s="166"/>
      <c r="S91" s="166"/>
      <c r="T91" s="166"/>
      <c r="U91" s="166"/>
      <c r="V91" s="166"/>
      <c r="W91" s="166"/>
      <c r="X91" s="166"/>
      <c r="Y91" s="155">
        <v>0.5</v>
      </c>
      <c r="Z91" s="155">
        <v>0.5</v>
      </c>
      <c r="AA91" s="167"/>
      <c r="AB91" s="167"/>
      <c r="AC91" s="132" t="s">
        <v>466</v>
      </c>
      <c r="AD91" s="814" t="s">
        <v>2497</v>
      </c>
      <c r="AE91" s="863" t="s">
        <v>2501</v>
      </c>
      <c r="AF91" s="168"/>
      <c r="AG91" s="526"/>
    </row>
    <row r="92" spans="2:33" ht="46.5" customHeight="1" x14ac:dyDescent="0.3">
      <c r="B92" s="854"/>
      <c r="C92" s="117" t="s">
        <v>135</v>
      </c>
      <c r="D92" s="117"/>
      <c r="E92" s="117"/>
      <c r="F92" s="164"/>
      <c r="G92" s="141" t="s">
        <v>467</v>
      </c>
      <c r="H92" s="141" t="s">
        <v>468</v>
      </c>
      <c r="I92" s="119">
        <v>2</v>
      </c>
      <c r="J92" s="141" t="s">
        <v>59</v>
      </c>
      <c r="K92" s="141" t="s">
        <v>462</v>
      </c>
      <c r="L92" s="141" t="s">
        <v>43</v>
      </c>
      <c r="M92" s="141" t="s">
        <v>44</v>
      </c>
      <c r="N92" s="141" t="s">
        <v>45</v>
      </c>
      <c r="O92" s="141" t="s">
        <v>46</v>
      </c>
      <c r="P92" s="146">
        <v>1</v>
      </c>
      <c r="Q92" s="166"/>
      <c r="R92" s="166"/>
      <c r="S92" s="166"/>
      <c r="T92" s="166"/>
      <c r="U92" s="166"/>
      <c r="V92" s="166"/>
      <c r="W92" s="166"/>
      <c r="X92" s="166"/>
      <c r="Y92" s="167"/>
      <c r="Z92" s="155">
        <v>0.5</v>
      </c>
      <c r="AA92" s="155">
        <v>0.5</v>
      </c>
      <c r="AB92" s="167"/>
      <c r="AC92" s="132" t="s">
        <v>469</v>
      </c>
      <c r="AD92" s="814" t="s">
        <v>2497</v>
      </c>
      <c r="AE92" s="863" t="s">
        <v>2501</v>
      </c>
      <c r="AF92" s="168"/>
      <c r="AG92" s="526"/>
    </row>
    <row r="93" spans="2:33" ht="46.5" customHeight="1" x14ac:dyDescent="0.3">
      <c r="B93" s="916"/>
      <c r="C93" s="117" t="s">
        <v>135</v>
      </c>
      <c r="D93" s="117"/>
      <c r="E93" s="117"/>
      <c r="F93" s="164" t="s">
        <v>459</v>
      </c>
      <c r="G93" s="141" t="s">
        <v>460</v>
      </c>
      <c r="H93" s="141" t="s">
        <v>461</v>
      </c>
      <c r="I93" s="119">
        <v>1</v>
      </c>
      <c r="J93" s="141" t="s">
        <v>59</v>
      </c>
      <c r="K93" s="141" t="s">
        <v>462</v>
      </c>
      <c r="L93" s="141" t="s">
        <v>43</v>
      </c>
      <c r="M93" s="119" t="s">
        <v>44</v>
      </c>
      <c r="N93" s="141" t="s">
        <v>45</v>
      </c>
      <c r="O93" s="141" t="s">
        <v>46</v>
      </c>
      <c r="P93" s="146">
        <f t="shared" ref="P93:P94" si="1">+SUM(Q93:AB93)</f>
        <v>1</v>
      </c>
      <c r="Q93" s="122"/>
      <c r="R93" s="153"/>
      <c r="S93" s="153"/>
      <c r="T93" s="153"/>
      <c r="U93" s="153"/>
      <c r="V93" s="153"/>
      <c r="W93" s="153"/>
      <c r="X93" s="155"/>
      <c r="Y93" s="155">
        <v>1</v>
      </c>
      <c r="Z93" s="153"/>
      <c r="AA93" s="155"/>
      <c r="AB93" s="155"/>
      <c r="AC93" s="132" t="s">
        <v>463</v>
      </c>
      <c r="AD93" s="814" t="s">
        <v>2562</v>
      </c>
      <c r="AE93" s="863" t="s">
        <v>2739</v>
      </c>
      <c r="AF93" s="79"/>
      <c r="AG93" s="526"/>
    </row>
    <row r="94" spans="2:33" ht="46.5" customHeight="1" x14ac:dyDescent="0.3">
      <c r="B94" s="126" t="s">
        <v>83</v>
      </c>
      <c r="C94" s="117" t="s">
        <v>135</v>
      </c>
      <c r="D94" s="117"/>
      <c r="E94" s="117"/>
      <c r="F94" s="164"/>
      <c r="G94" s="141" t="s">
        <v>464</v>
      </c>
      <c r="H94" s="141" t="s">
        <v>465</v>
      </c>
      <c r="I94" s="119">
        <v>3</v>
      </c>
      <c r="J94" s="141" t="s">
        <v>59</v>
      </c>
      <c r="K94" s="141" t="s">
        <v>462</v>
      </c>
      <c r="L94" s="141" t="s">
        <v>43</v>
      </c>
      <c r="M94" s="119" t="s">
        <v>44</v>
      </c>
      <c r="N94" s="141" t="s">
        <v>45</v>
      </c>
      <c r="O94" s="141" t="s">
        <v>46</v>
      </c>
      <c r="P94" s="146">
        <f t="shared" si="1"/>
        <v>1</v>
      </c>
      <c r="Q94" s="166"/>
      <c r="R94" s="166"/>
      <c r="S94" s="166"/>
      <c r="T94" s="166"/>
      <c r="U94" s="166"/>
      <c r="V94" s="166"/>
      <c r="W94" s="166"/>
      <c r="X94" s="166"/>
      <c r="Y94" s="155">
        <v>0.5</v>
      </c>
      <c r="Z94" s="155">
        <v>0.5</v>
      </c>
      <c r="AA94" s="167"/>
      <c r="AB94" s="167"/>
      <c r="AC94" s="132" t="s">
        <v>466</v>
      </c>
      <c r="AD94" s="814" t="s">
        <v>2562</v>
      </c>
      <c r="AE94" s="863" t="s">
        <v>2739</v>
      </c>
      <c r="AF94" s="168"/>
      <c r="AG94" s="526"/>
    </row>
    <row r="95" spans="2:33" ht="46.5" customHeight="1" x14ac:dyDescent="0.3">
      <c r="B95" s="126" t="s">
        <v>83</v>
      </c>
      <c r="C95" s="117" t="s">
        <v>135</v>
      </c>
      <c r="D95" s="117"/>
      <c r="E95" s="117"/>
      <c r="F95" s="164"/>
      <c r="G95" s="141" t="s">
        <v>467</v>
      </c>
      <c r="H95" s="141" t="s">
        <v>468</v>
      </c>
      <c r="I95" s="119">
        <v>2</v>
      </c>
      <c r="J95" s="141" t="s">
        <v>59</v>
      </c>
      <c r="K95" s="141" t="s">
        <v>462</v>
      </c>
      <c r="L95" s="141" t="s">
        <v>43</v>
      </c>
      <c r="M95" s="141" t="s">
        <v>44</v>
      </c>
      <c r="N95" s="141" t="s">
        <v>45</v>
      </c>
      <c r="O95" s="141" t="s">
        <v>46</v>
      </c>
      <c r="P95" s="146">
        <v>1</v>
      </c>
      <c r="Q95" s="166"/>
      <c r="R95" s="166"/>
      <c r="S95" s="166"/>
      <c r="T95" s="166"/>
      <c r="U95" s="166"/>
      <c r="V95" s="166"/>
      <c r="W95" s="166"/>
      <c r="X95" s="166"/>
      <c r="Y95" s="167"/>
      <c r="Z95" s="155">
        <v>0.5</v>
      </c>
      <c r="AA95" s="155">
        <v>0.5</v>
      </c>
      <c r="AB95" s="167"/>
      <c r="AC95" s="132" t="s">
        <v>469</v>
      </c>
      <c r="AD95" s="814" t="s">
        <v>2562</v>
      </c>
      <c r="AE95" s="863" t="s">
        <v>2739</v>
      </c>
      <c r="AF95" s="168"/>
      <c r="AG95" s="526"/>
    </row>
    <row r="96" spans="2:33" ht="46.5" customHeight="1" x14ac:dyDescent="0.3">
      <c r="B96" s="126" t="s">
        <v>83</v>
      </c>
      <c r="C96" s="117" t="s">
        <v>135</v>
      </c>
      <c r="D96" s="117"/>
      <c r="E96" s="117"/>
      <c r="F96" s="164" t="s">
        <v>459</v>
      </c>
      <c r="G96" s="141" t="s">
        <v>460</v>
      </c>
      <c r="H96" s="141" t="s">
        <v>461</v>
      </c>
      <c r="I96" s="119">
        <v>1</v>
      </c>
      <c r="J96" s="141" t="s">
        <v>59</v>
      </c>
      <c r="K96" s="141" t="s">
        <v>462</v>
      </c>
      <c r="L96" s="141" t="s">
        <v>43</v>
      </c>
      <c r="M96" s="141" t="s">
        <v>44</v>
      </c>
      <c r="N96" s="141" t="s">
        <v>45</v>
      </c>
      <c r="O96" s="141" t="s">
        <v>46</v>
      </c>
      <c r="P96" s="146">
        <f t="shared" ref="P96:P97" si="2">+SUM(Q96:AB96)</f>
        <v>1</v>
      </c>
      <c r="Q96" s="122"/>
      <c r="R96" s="153"/>
      <c r="S96" s="153"/>
      <c r="T96" s="153"/>
      <c r="U96" s="153"/>
      <c r="V96" s="153"/>
      <c r="W96" s="153"/>
      <c r="X96" s="155"/>
      <c r="Y96" s="155">
        <v>1</v>
      </c>
      <c r="Z96" s="153"/>
      <c r="AA96" s="155"/>
      <c r="AB96" s="155"/>
      <c r="AC96" s="132" t="s">
        <v>463</v>
      </c>
      <c r="AD96" s="814" t="s">
        <v>2532</v>
      </c>
      <c r="AE96" s="863" t="s">
        <v>2533</v>
      </c>
      <c r="AF96" s="79"/>
      <c r="AG96" s="526"/>
    </row>
    <row r="97" spans="2:33" ht="46.5" customHeight="1" x14ac:dyDescent="0.3">
      <c r="B97" s="126" t="s">
        <v>83</v>
      </c>
      <c r="C97" s="117" t="s">
        <v>135</v>
      </c>
      <c r="D97" s="117"/>
      <c r="E97" s="117"/>
      <c r="F97" s="164"/>
      <c r="G97" s="141" t="s">
        <v>464</v>
      </c>
      <c r="H97" s="141" t="s">
        <v>465</v>
      </c>
      <c r="I97" s="119">
        <v>3</v>
      </c>
      <c r="J97" s="141" t="s">
        <v>59</v>
      </c>
      <c r="K97" s="141" t="s">
        <v>462</v>
      </c>
      <c r="L97" s="141" t="s">
        <v>43</v>
      </c>
      <c r="M97" s="141" t="s">
        <v>44</v>
      </c>
      <c r="N97" s="141" t="s">
        <v>45</v>
      </c>
      <c r="O97" s="141" t="s">
        <v>46</v>
      </c>
      <c r="P97" s="146">
        <f t="shared" si="2"/>
        <v>1</v>
      </c>
      <c r="Q97" s="166"/>
      <c r="R97" s="166"/>
      <c r="S97" s="166"/>
      <c r="T97" s="166"/>
      <c r="U97" s="166"/>
      <c r="V97" s="166"/>
      <c r="W97" s="166"/>
      <c r="X97" s="166"/>
      <c r="Y97" s="155">
        <v>0.5</v>
      </c>
      <c r="Z97" s="155">
        <v>0.5</v>
      </c>
      <c r="AA97" s="167"/>
      <c r="AB97" s="167"/>
      <c r="AC97" s="132" t="s">
        <v>466</v>
      </c>
      <c r="AD97" s="814" t="s">
        <v>2532</v>
      </c>
      <c r="AE97" s="863" t="s">
        <v>2533</v>
      </c>
      <c r="AF97" s="168"/>
      <c r="AG97" s="526"/>
    </row>
    <row r="98" spans="2:33" ht="46.5" customHeight="1" x14ac:dyDescent="0.3">
      <c r="B98" s="126" t="s">
        <v>83</v>
      </c>
      <c r="C98" s="117" t="s">
        <v>135</v>
      </c>
      <c r="D98" s="117"/>
      <c r="E98" s="117"/>
      <c r="F98" s="164"/>
      <c r="G98" s="141" t="s">
        <v>467</v>
      </c>
      <c r="H98" s="141" t="s">
        <v>468</v>
      </c>
      <c r="I98" s="119">
        <v>2</v>
      </c>
      <c r="J98" s="141" t="s">
        <v>59</v>
      </c>
      <c r="K98" s="141" t="s">
        <v>462</v>
      </c>
      <c r="L98" s="141" t="s">
        <v>43</v>
      </c>
      <c r="M98" s="141" t="s">
        <v>44</v>
      </c>
      <c r="N98" s="141" t="s">
        <v>45</v>
      </c>
      <c r="O98" s="141" t="s">
        <v>46</v>
      </c>
      <c r="P98" s="146">
        <v>1</v>
      </c>
      <c r="Q98" s="166"/>
      <c r="R98" s="166"/>
      <c r="S98" s="166"/>
      <c r="T98" s="166"/>
      <c r="U98" s="166"/>
      <c r="V98" s="166"/>
      <c r="W98" s="166"/>
      <c r="X98" s="166"/>
      <c r="Y98" s="167"/>
      <c r="Z98" s="155">
        <v>0.5</v>
      </c>
      <c r="AA98" s="155">
        <v>0.5</v>
      </c>
      <c r="AB98" s="167"/>
      <c r="AC98" s="132" t="s">
        <v>469</v>
      </c>
      <c r="AD98" s="814" t="s">
        <v>2532</v>
      </c>
      <c r="AE98" s="863" t="s">
        <v>2533</v>
      </c>
      <c r="AF98" s="168"/>
      <c r="AG98" s="526"/>
    </row>
    <row r="99" spans="2:33" ht="46.5" customHeight="1" x14ac:dyDescent="0.3">
      <c r="B99" s="126" t="s">
        <v>83</v>
      </c>
      <c r="C99" s="117" t="s">
        <v>135</v>
      </c>
      <c r="D99" s="117"/>
      <c r="E99" s="117"/>
      <c r="F99" s="164" t="s">
        <v>459</v>
      </c>
      <c r="G99" s="141" t="s">
        <v>460</v>
      </c>
      <c r="H99" s="141" t="s">
        <v>461</v>
      </c>
      <c r="I99" s="119">
        <v>1</v>
      </c>
      <c r="J99" s="141" t="s">
        <v>59</v>
      </c>
      <c r="K99" s="141" t="s">
        <v>462</v>
      </c>
      <c r="L99" s="141" t="s">
        <v>43</v>
      </c>
      <c r="M99" s="141" t="s">
        <v>44</v>
      </c>
      <c r="N99" s="141" t="s">
        <v>45</v>
      </c>
      <c r="O99" s="141" t="s">
        <v>46</v>
      </c>
      <c r="P99" s="146">
        <f t="shared" ref="P99:P100" si="3">+SUM(Q99:AB99)</f>
        <v>1</v>
      </c>
      <c r="Q99" s="122"/>
      <c r="R99" s="153"/>
      <c r="S99" s="153"/>
      <c r="T99" s="153"/>
      <c r="U99" s="153"/>
      <c r="V99" s="153"/>
      <c r="W99" s="153"/>
      <c r="X99" s="155"/>
      <c r="Y99" s="155">
        <v>1</v>
      </c>
      <c r="Z99" s="153"/>
      <c r="AA99" s="155"/>
      <c r="AB99" s="155"/>
      <c r="AC99" s="132" t="s">
        <v>463</v>
      </c>
      <c r="AD99" s="814" t="s">
        <v>2468</v>
      </c>
      <c r="AE99" s="858" t="s">
        <v>2488</v>
      </c>
      <c r="AF99" s="79"/>
      <c r="AG99" s="526"/>
    </row>
    <row r="100" spans="2:33" ht="46.5" customHeight="1" x14ac:dyDescent="0.3">
      <c r="B100" s="126" t="s">
        <v>83</v>
      </c>
      <c r="C100" s="117" t="s">
        <v>135</v>
      </c>
      <c r="D100" s="117"/>
      <c r="E100" s="117"/>
      <c r="F100" s="164"/>
      <c r="G100" s="141" t="s">
        <v>464</v>
      </c>
      <c r="H100" s="141" t="s">
        <v>465</v>
      </c>
      <c r="I100" s="119">
        <v>3</v>
      </c>
      <c r="J100" s="141" t="s">
        <v>59</v>
      </c>
      <c r="K100" s="141" t="s">
        <v>462</v>
      </c>
      <c r="L100" s="141" t="s">
        <v>43</v>
      </c>
      <c r="M100" s="141" t="s">
        <v>44</v>
      </c>
      <c r="N100" s="141" t="s">
        <v>45</v>
      </c>
      <c r="O100" s="141" t="s">
        <v>46</v>
      </c>
      <c r="P100" s="146">
        <f t="shared" si="3"/>
        <v>1</v>
      </c>
      <c r="Q100" s="166"/>
      <c r="R100" s="166"/>
      <c r="S100" s="166"/>
      <c r="T100" s="166"/>
      <c r="U100" s="166"/>
      <c r="V100" s="166"/>
      <c r="W100" s="166"/>
      <c r="X100" s="166"/>
      <c r="Y100" s="155">
        <v>0.5</v>
      </c>
      <c r="Z100" s="155">
        <v>0.5</v>
      </c>
      <c r="AA100" s="167"/>
      <c r="AB100" s="167"/>
      <c r="AC100" s="132" t="s">
        <v>466</v>
      </c>
      <c r="AD100" s="814" t="s">
        <v>2468</v>
      </c>
      <c r="AE100" s="858" t="s">
        <v>2488</v>
      </c>
      <c r="AF100" s="168"/>
      <c r="AG100" s="526"/>
    </row>
    <row r="101" spans="2:33" ht="46.5" customHeight="1" x14ac:dyDescent="0.3">
      <c r="B101" s="126" t="s">
        <v>83</v>
      </c>
      <c r="C101" s="117" t="s">
        <v>135</v>
      </c>
      <c r="D101" s="117"/>
      <c r="E101" s="117"/>
      <c r="F101" s="164"/>
      <c r="G101" s="141" t="s">
        <v>467</v>
      </c>
      <c r="H101" s="141" t="s">
        <v>468</v>
      </c>
      <c r="I101" s="119">
        <v>2</v>
      </c>
      <c r="J101" s="141" t="s">
        <v>59</v>
      </c>
      <c r="K101" s="141" t="s">
        <v>462</v>
      </c>
      <c r="L101" s="141" t="s">
        <v>43</v>
      </c>
      <c r="M101" s="141" t="s">
        <v>44</v>
      </c>
      <c r="N101" s="141" t="s">
        <v>45</v>
      </c>
      <c r="O101" s="141" t="s">
        <v>46</v>
      </c>
      <c r="P101" s="146">
        <v>1</v>
      </c>
      <c r="Q101" s="166"/>
      <c r="R101" s="166"/>
      <c r="S101" s="166"/>
      <c r="T101" s="166"/>
      <c r="U101" s="166"/>
      <c r="V101" s="166"/>
      <c r="W101" s="166"/>
      <c r="X101" s="166"/>
      <c r="Y101" s="167"/>
      <c r="Z101" s="155">
        <v>0.5</v>
      </c>
      <c r="AA101" s="155">
        <v>0.5</v>
      </c>
      <c r="AB101" s="167"/>
      <c r="AC101" s="132" t="s">
        <v>469</v>
      </c>
      <c r="AD101" s="814" t="s">
        <v>2468</v>
      </c>
      <c r="AE101" s="858" t="s">
        <v>2488</v>
      </c>
      <c r="AF101" s="168"/>
      <c r="AG101" s="526"/>
    </row>
    <row r="102" spans="2:33" ht="46.5" customHeight="1" x14ac:dyDescent="0.3">
      <c r="B102" s="126" t="s">
        <v>83</v>
      </c>
      <c r="C102" s="117" t="s">
        <v>135</v>
      </c>
      <c r="D102" s="117"/>
      <c r="E102" s="117"/>
      <c r="F102" s="164" t="s">
        <v>459</v>
      </c>
      <c r="G102" s="141" t="s">
        <v>460</v>
      </c>
      <c r="H102" s="141" t="s">
        <v>461</v>
      </c>
      <c r="I102" s="119">
        <v>1</v>
      </c>
      <c r="J102" s="141" t="s">
        <v>59</v>
      </c>
      <c r="K102" s="141" t="s">
        <v>462</v>
      </c>
      <c r="L102" s="141" t="s">
        <v>43</v>
      </c>
      <c r="M102" s="141" t="s">
        <v>44</v>
      </c>
      <c r="N102" s="141" t="s">
        <v>45</v>
      </c>
      <c r="O102" s="141" t="s">
        <v>46</v>
      </c>
      <c r="P102" s="146">
        <f t="shared" ref="P102:P103" si="4">+SUM(Q102:AB102)</f>
        <v>1</v>
      </c>
      <c r="Q102" s="122"/>
      <c r="R102" s="153"/>
      <c r="S102" s="153"/>
      <c r="T102" s="153"/>
      <c r="U102" s="153"/>
      <c r="V102" s="153"/>
      <c r="W102" s="153"/>
      <c r="X102" s="155"/>
      <c r="Y102" s="155">
        <v>1</v>
      </c>
      <c r="Z102" s="153"/>
      <c r="AA102" s="155"/>
      <c r="AB102" s="155"/>
      <c r="AC102" s="132" t="s">
        <v>463</v>
      </c>
      <c r="AD102" s="814" t="s">
        <v>2595</v>
      </c>
      <c r="AE102" s="858" t="s">
        <v>2608</v>
      </c>
      <c r="AF102" s="79"/>
      <c r="AG102" s="526"/>
    </row>
    <row r="103" spans="2:33" ht="46.5" customHeight="1" x14ac:dyDescent="0.3">
      <c r="B103" s="126" t="s">
        <v>83</v>
      </c>
      <c r="C103" s="117" t="s">
        <v>135</v>
      </c>
      <c r="D103" s="117"/>
      <c r="E103" s="117"/>
      <c r="F103" s="164"/>
      <c r="G103" s="141" t="s">
        <v>464</v>
      </c>
      <c r="H103" s="141" t="s">
        <v>465</v>
      </c>
      <c r="I103" s="119">
        <v>3</v>
      </c>
      <c r="J103" s="141" t="s">
        <v>59</v>
      </c>
      <c r="K103" s="141" t="s">
        <v>462</v>
      </c>
      <c r="L103" s="141" t="s">
        <v>43</v>
      </c>
      <c r="M103" s="141" t="s">
        <v>44</v>
      </c>
      <c r="N103" s="141" t="s">
        <v>45</v>
      </c>
      <c r="O103" s="141" t="s">
        <v>46</v>
      </c>
      <c r="P103" s="146">
        <f t="shared" si="4"/>
        <v>1</v>
      </c>
      <c r="Q103" s="166"/>
      <c r="R103" s="166"/>
      <c r="S103" s="166"/>
      <c r="T103" s="166"/>
      <c r="U103" s="166"/>
      <c r="V103" s="166"/>
      <c r="W103" s="166"/>
      <c r="X103" s="166"/>
      <c r="Y103" s="155">
        <v>0.5</v>
      </c>
      <c r="Z103" s="155">
        <v>0.5</v>
      </c>
      <c r="AA103" s="167"/>
      <c r="AB103" s="167"/>
      <c r="AC103" s="132" t="s">
        <v>466</v>
      </c>
      <c r="AD103" s="814" t="s">
        <v>2595</v>
      </c>
      <c r="AE103" s="858" t="s">
        <v>2608</v>
      </c>
      <c r="AF103" s="168"/>
      <c r="AG103" s="526"/>
    </row>
    <row r="104" spans="2:33" ht="46.5" customHeight="1" x14ac:dyDescent="0.3">
      <c r="B104" s="126" t="s">
        <v>83</v>
      </c>
      <c r="C104" s="117" t="s">
        <v>135</v>
      </c>
      <c r="D104" s="117"/>
      <c r="E104" s="117"/>
      <c r="F104" s="164"/>
      <c r="G104" s="141" t="s">
        <v>467</v>
      </c>
      <c r="H104" s="141" t="s">
        <v>468</v>
      </c>
      <c r="I104" s="119">
        <v>2</v>
      </c>
      <c r="J104" s="141" t="s">
        <v>59</v>
      </c>
      <c r="K104" s="141" t="s">
        <v>462</v>
      </c>
      <c r="L104" s="141" t="s">
        <v>43</v>
      </c>
      <c r="M104" s="141" t="s">
        <v>44</v>
      </c>
      <c r="N104" s="141" t="s">
        <v>45</v>
      </c>
      <c r="O104" s="141" t="s">
        <v>46</v>
      </c>
      <c r="P104" s="146">
        <v>1</v>
      </c>
      <c r="Q104" s="166"/>
      <c r="R104" s="166"/>
      <c r="S104" s="166"/>
      <c r="T104" s="166"/>
      <c r="U104" s="166"/>
      <c r="V104" s="166"/>
      <c r="W104" s="166"/>
      <c r="X104" s="166"/>
      <c r="Y104" s="167"/>
      <c r="Z104" s="155">
        <v>0.5</v>
      </c>
      <c r="AA104" s="155">
        <v>0.5</v>
      </c>
      <c r="AB104" s="167"/>
      <c r="AC104" s="132" t="s">
        <v>469</v>
      </c>
      <c r="AD104" s="814" t="s">
        <v>2595</v>
      </c>
      <c r="AE104" s="858" t="s">
        <v>2608</v>
      </c>
      <c r="AF104" s="168"/>
      <c r="AG104" s="526"/>
    </row>
  </sheetData>
  <autoFilter ref="B6:AG104">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26">
    <mergeCell ref="F99:F101"/>
    <mergeCell ref="F102:F104"/>
    <mergeCell ref="AF6:AF7"/>
    <mergeCell ref="AG6:AG7"/>
    <mergeCell ref="B8:B93"/>
    <mergeCell ref="F90:F92"/>
    <mergeCell ref="F93:F95"/>
    <mergeCell ref="F96:F98"/>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'D:\PLANIFICACION Y PRESUPUESTO 2020\[Plan Operativo 2020 - DCE - copia.xlsx]Hoja1'!#REF!</xm:f>
          </x14:formula1>
          <xm:sqref>AF90 AF93 AF96 AF99 AF102</xm:sqref>
        </x14:dataValidation>
        <x14:dataValidation type="list" allowBlank="1" showInputMessage="1" showErrorMessage="1">
          <x14:formula1>
            <xm:f>'C:\Users\lmartinez\AppData\Local\Microsoft\Windows\INetCache\Content.Outlook\G0SNZUV5\[B. Planilla Plan Operativo Anual 2020 - DC- Lectura y distribucion.xlsx]Hoja1'!#REF!</xm:f>
          </x14:formula1>
          <xm:sqref>N90:N91 N93:N94 N96:N97 N99:N100 N102:N103</xm:sqref>
        </x14:dataValidation>
        <x14:dataValidation type="list" allowBlank="1" showInputMessage="1" showErrorMessage="1">
          <x14:formula1>
            <xm:f>'C:\Users\dlunad\AppData\Local\Microsoft\Windows\INetCache\Content.Outlook\C76QGBOP\[Planilla Plan Operativo Anual 2021 Modificar (00000004).xlsx]Hoja1'!#REF!</xm:f>
          </x14:formula1>
          <xm:sqref>L86:M88 O86:O88 I86:J88 AF86:AF88</xm:sqref>
        </x14:dataValidation>
        <x14:dataValidation type="list" allowBlank="1" showInputMessage="1" showErrorMessage="1">
          <x14:formula1>
            <xm:f>'C:\Users\dlunad\AppData\Local\Microsoft\Windows\INetCache\Content.Outlook\C76QGBOP\[Planilla Plan Operativo Anual 2021 Modificar (00000003).xlsx]Hoja1'!#REF!</xm:f>
          </x14:formula1>
          <x14:formula2>
            <xm:f>0</xm:f>
          </x14:formula2>
          <xm:sqref>O81</xm:sqref>
        </x14:dataValidation>
        <x14:dataValidation type="list" allowBlank="1" showInputMessage="1" showErrorMessage="1">
          <x14:formula1>
            <xm:f>'C:\Users\LtejadaR\AppData\Local\Microsoft\Windows\INetCache\Content.Outlook\7T7E8TV7\[Copia de Planilla Plan Operativo Anual 2019 - DTI (002).xlsx]Hoja1'!#REF!</xm:f>
          </x14:formula1>
          <x14:formula2>
            <xm:f>0</xm:f>
          </x14:formula2>
          <xm:sqref>L81:M85 L66:N80 N81:N88</xm:sqref>
        </x14:dataValidation>
        <x14:dataValidation type="list" allowBlank="1" showInputMessage="1" showErrorMessage="1">
          <x14:formula1>
            <xm:f>'C:\Users\dlunad\Documents\Documentos 2021\[Planilla Plan Operativo Anual 2021 - Soporte.xlsx]Hoja1'!#REF!</xm:f>
          </x14:formula1>
          <xm:sqref>L40:O40 I40:J40 AF36:AF39</xm:sqref>
        </x14:dataValidation>
        <x14:dataValidation type="list" allowBlank="1" showInputMessage="1" showErrorMessage="1">
          <x14:formula1>
            <xm:f>'[Copia de Plan Operativo Anual 2020 - DTI final.xlsx]Hoja1'!#REF!</xm:f>
          </x14:formula1>
          <xm:sqref>L36:M39 O36:O39 I36:J39 I41:J43 L41:O43</xm:sqref>
        </x14:dataValidation>
        <x14:dataValidation type="list" allowBlank="1" showInputMessage="1" showErrorMessage="1">
          <x14:formula1>
            <xm:f>'C:\Users\mbautistad\Documents\[SoporteB. Planilla Plan Operativo Anual 2020 - DTI.xlsx]Hoja1'!#REF!</xm:f>
          </x14:formula1>
          <xm:sqref>L33:M35 J33:J35</xm:sqref>
        </x14:dataValidation>
        <x14:dataValidation type="list" allowBlank="1" showInputMessage="1" showErrorMessage="1">
          <x14:formula1>
            <xm:f>'C:\Users\LtejadaR\AppData\Local\Microsoft\Windows\INetCache\Content.Outlook\7T7E8TV7\[Copia de Planilla Plan Operativo Anual 2019 - DTI (002).xlsx]Hoja1'!#REF!</xm:f>
          </x14:formula1>
          <xm:sqref>L17:L21 L27:M32 J27:J32 J66:J85 O66:O80 I66:I67 I70:I71 I76:I77 I82 I84 O82:O85 L89:O89 I89:J89 AF89 AF17:AF26 M17:O25 L26:O26 I17:J26</xm:sqref>
        </x14:dataValidation>
        <x14:dataValidation type="list" allowBlank="1" showInputMessage="1" showErrorMessage="1">
          <x14:formula1>
            <xm:f>'C:\Users\dlunad\Documents\Documentos 2021\[Planilla Plan Operativo Anual 2021 - infraestructura.xlsx]Hoja1'!#REF!</xm:f>
          </x14:formula1>
          <xm:sqref>I8:J16 L8:O16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N77"/>
  <sheetViews>
    <sheetView showGridLines="0" zoomScale="50" zoomScaleNormal="50" zoomScaleSheetLayoutView="50" workbookViewId="0">
      <pane xSplit="3" ySplit="7" topLeftCell="E43" activePane="bottomRight" state="frozen"/>
      <selection pane="topRight" activeCell="D1" sqref="D1"/>
      <selection pane="bottomLeft" activeCell="A8" sqref="A8"/>
      <selection pane="bottomRight" activeCell="F81" sqref="F81"/>
    </sheetView>
  </sheetViews>
  <sheetFormatPr baseColWidth="10" defaultColWidth="11.42578125" defaultRowHeight="16.5" x14ac:dyDescent="0.3"/>
  <cols>
    <col min="1" max="1" width="1" style="94" customWidth="1"/>
    <col min="2" max="2" width="22.85546875" style="94" customWidth="1"/>
    <col min="3" max="3" width="34.28515625" style="94" customWidth="1"/>
    <col min="4" max="4" width="27.28515625" style="10" customWidth="1"/>
    <col min="5" max="5" width="26.140625" style="94" customWidth="1"/>
    <col min="6" max="6" width="61" style="94" customWidth="1"/>
    <col min="7" max="7" width="40.5703125" style="94" customWidth="1"/>
    <col min="8" max="8" width="70.140625" style="94" customWidth="1"/>
    <col min="9" max="9" width="27.85546875" style="95" customWidth="1"/>
    <col min="10" max="10" width="59.42578125" style="94" customWidth="1"/>
    <col min="11" max="11" width="29" style="94" bestFit="1" customWidth="1"/>
    <col min="12" max="14" width="29" style="95" customWidth="1"/>
    <col min="15" max="15" width="25" style="95" customWidth="1"/>
    <col min="16" max="16" width="17.42578125" style="95" bestFit="1" customWidth="1"/>
    <col min="17" max="18" width="11" style="96" customWidth="1"/>
    <col min="19" max="19" width="13.5703125" style="96" customWidth="1"/>
    <col min="20" max="21" width="11" style="96" customWidth="1"/>
    <col min="22" max="22" width="12.85546875" style="96" customWidth="1"/>
    <col min="23" max="24" width="11" style="96" customWidth="1"/>
    <col min="25" max="25" width="12.85546875" style="96" customWidth="1"/>
    <col min="26" max="27" width="11" style="96" customWidth="1"/>
    <col min="28" max="28" width="12.85546875" style="96" customWidth="1"/>
    <col min="29" max="29" width="29.42578125" style="94" customWidth="1"/>
    <col min="30" max="30" width="29" style="94" customWidth="1"/>
    <col min="31" max="31" width="28.5703125" style="94" customWidth="1"/>
    <col min="32" max="32" width="35.42578125" style="94" customWidth="1"/>
    <col min="33" max="33" width="22.7109375" style="97" customWidth="1"/>
    <col min="34" max="40" width="11.42578125" style="98"/>
    <col min="41" max="41" width="5" style="94" customWidth="1"/>
    <col min="42" max="16384" width="11.42578125" style="94"/>
  </cols>
  <sheetData>
    <row r="1" spans="1:40" x14ac:dyDescent="0.3">
      <c r="B1" s="1"/>
      <c r="C1" s="1"/>
      <c r="D1" s="1"/>
    </row>
    <row r="2" spans="1:40" ht="45.75" x14ac:dyDescent="0.3">
      <c r="B2" s="1"/>
      <c r="C2" s="1"/>
      <c r="D2" s="99"/>
      <c r="E2" s="100"/>
      <c r="F2" s="100"/>
      <c r="G2" s="100"/>
      <c r="H2" s="100"/>
      <c r="I2" s="101"/>
      <c r="J2" s="100"/>
      <c r="K2" s="100"/>
      <c r="L2" s="101"/>
      <c r="M2" s="101"/>
      <c r="N2" s="101"/>
      <c r="O2" s="101"/>
      <c r="P2" s="101"/>
      <c r="Q2" s="102"/>
      <c r="R2" s="102"/>
      <c r="S2" s="102"/>
      <c r="T2" s="102"/>
      <c r="U2" s="102"/>
      <c r="V2" s="102"/>
      <c r="W2" s="102"/>
      <c r="X2" s="102"/>
      <c r="Y2" s="102"/>
      <c r="Z2" s="102"/>
      <c r="AA2" s="102"/>
      <c r="AB2" s="102"/>
      <c r="AC2" s="100"/>
      <c r="AD2" s="100"/>
    </row>
    <row r="3" spans="1:40" ht="30" x14ac:dyDescent="0.3">
      <c r="B3" s="1"/>
      <c r="C3" s="103" t="s">
        <v>0</v>
      </c>
      <c r="D3" s="104"/>
      <c r="E3" s="105"/>
    </row>
    <row r="4" spans="1:40" ht="23.25" x14ac:dyDescent="0.3">
      <c r="B4" s="1"/>
      <c r="C4" s="106" t="s">
        <v>197</v>
      </c>
      <c r="D4" s="1"/>
    </row>
    <row r="5" spans="1:40" x14ac:dyDescent="0.3">
      <c r="B5" s="1"/>
      <c r="C5" s="1"/>
      <c r="D5" s="107"/>
    </row>
    <row r="6" spans="1:40" s="108" customFormat="1" ht="39.75" customHeight="1" x14ac:dyDescent="0.35">
      <c r="B6" s="109" t="s">
        <v>2</v>
      </c>
      <c r="C6" s="109"/>
      <c r="D6" s="110" t="s">
        <v>3</v>
      </c>
      <c r="E6" s="110" t="s">
        <v>4</v>
      </c>
      <c r="F6" s="110" t="s">
        <v>5</v>
      </c>
      <c r="G6" s="110" t="s">
        <v>6</v>
      </c>
      <c r="H6" s="110" t="s">
        <v>7</v>
      </c>
      <c r="I6" s="110" t="s">
        <v>8</v>
      </c>
      <c r="J6" s="110" t="s">
        <v>9</v>
      </c>
      <c r="K6" s="110" t="s">
        <v>10</v>
      </c>
      <c r="L6" s="110" t="s">
        <v>11</v>
      </c>
      <c r="M6" s="110" t="s">
        <v>12</v>
      </c>
      <c r="N6" s="110" t="s">
        <v>13</v>
      </c>
      <c r="O6" s="110" t="s">
        <v>14</v>
      </c>
      <c r="P6" s="110" t="s">
        <v>15</v>
      </c>
      <c r="Q6" s="109" t="s">
        <v>16</v>
      </c>
      <c r="R6" s="109"/>
      <c r="S6" s="109"/>
      <c r="T6" s="109"/>
      <c r="U6" s="109"/>
      <c r="V6" s="109"/>
      <c r="W6" s="109"/>
      <c r="X6" s="109"/>
      <c r="Y6" s="109"/>
      <c r="Z6" s="109"/>
      <c r="AA6" s="109"/>
      <c r="AB6" s="109"/>
      <c r="AC6" s="110" t="s">
        <v>17</v>
      </c>
      <c r="AD6" s="110" t="s">
        <v>18</v>
      </c>
      <c r="AE6" s="110" t="s">
        <v>19</v>
      </c>
      <c r="AF6" s="110" t="s">
        <v>20</v>
      </c>
      <c r="AG6" s="110" t="s">
        <v>21</v>
      </c>
      <c r="AH6" s="111"/>
      <c r="AI6" s="111"/>
      <c r="AJ6" s="111"/>
      <c r="AK6" s="111"/>
      <c r="AL6" s="111"/>
      <c r="AM6" s="111"/>
      <c r="AN6" s="111"/>
    </row>
    <row r="7" spans="1:40" s="108" customFormat="1" ht="48" hidden="1" customHeight="1" x14ac:dyDescent="0.35">
      <c r="A7" s="112"/>
      <c r="B7" s="113" t="s">
        <v>22</v>
      </c>
      <c r="C7" s="113" t="s">
        <v>23</v>
      </c>
      <c r="D7" s="114"/>
      <c r="E7" s="114"/>
      <c r="F7" s="114"/>
      <c r="G7" s="114"/>
      <c r="H7" s="114"/>
      <c r="I7" s="114"/>
      <c r="J7" s="114"/>
      <c r="K7" s="114"/>
      <c r="L7" s="114"/>
      <c r="M7" s="114"/>
      <c r="N7" s="114"/>
      <c r="O7" s="114"/>
      <c r="P7" s="114"/>
      <c r="Q7" s="113" t="s">
        <v>24</v>
      </c>
      <c r="R7" s="113" t="s">
        <v>25</v>
      </c>
      <c r="S7" s="113" t="s">
        <v>26</v>
      </c>
      <c r="T7" s="113" t="s">
        <v>27</v>
      </c>
      <c r="U7" s="113" t="s">
        <v>28</v>
      </c>
      <c r="V7" s="113" t="s">
        <v>29</v>
      </c>
      <c r="W7" s="113" t="s">
        <v>30</v>
      </c>
      <c r="X7" s="113" t="s">
        <v>31</v>
      </c>
      <c r="Y7" s="113" t="s">
        <v>32</v>
      </c>
      <c r="Z7" s="113" t="s">
        <v>33</v>
      </c>
      <c r="AA7" s="113" t="s">
        <v>34</v>
      </c>
      <c r="AB7" s="113" t="s">
        <v>35</v>
      </c>
      <c r="AC7" s="114"/>
      <c r="AD7" s="114"/>
      <c r="AE7" s="114"/>
      <c r="AF7" s="114"/>
      <c r="AG7" s="114"/>
      <c r="AH7" s="111"/>
      <c r="AI7" s="111"/>
      <c r="AJ7" s="111"/>
      <c r="AK7" s="111"/>
      <c r="AL7" s="111"/>
      <c r="AM7" s="111"/>
      <c r="AN7" s="111"/>
    </row>
    <row r="8" spans="1:40" ht="63" hidden="1" customHeight="1" x14ac:dyDescent="0.3">
      <c r="B8" s="115" t="s">
        <v>55</v>
      </c>
      <c r="C8" s="116" t="s">
        <v>61</v>
      </c>
      <c r="D8" s="43" t="s">
        <v>198</v>
      </c>
      <c r="E8" s="116"/>
      <c r="F8" s="117" t="s">
        <v>199</v>
      </c>
      <c r="G8" s="117"/>
      <c r="H8" s="118" t="s">
        <v>200</v>
      </c>
      <c r="I8" s="119">
        <v>1</v>
      </c>
      <c r="J8" s="118" t="s">
        <v>59</v>
      </c>
      <c r="K8" s="120" t="s">
        <v>201</v>
      </c>
      <c r="L8" s="119" t="s">
        <v>89</v>
      </c>
      <c r="M8" s="119" t="s">
        <v>44</v>
      </c>
      <c r="N8" s="119" t="s">
        <v>45</v>
      </c>
      <c r="O8" s="119" t="s">
        <v>46</v>
      </c>
      <c r="P8" s="121">
        <f>+SUM(Q8:AB8)</f>
        <v>2</v>
      </c>
      <c r="Q8" s="122"/>
      <c r="R8" s="122"/>
      <c r="S8" s="122"/>
      <c r="T8" s="122"/>
      <c r="U8" s="122"/>
      <c r="V8" s="122"/>
      <c r="W8" s="122"/>
      <c r="X8" s="122">
        <v>1</v>
      </c>
      <c r="Y8" s="122"/>
      <c r="Z8" s="122"/>
      <c r="AA8" s="122"/>
      <c r="AB8" s="122">
        <v>1</v>
      </c>
      <c r="AC8" s="119" t="s">
        <v>202</v>
      </c>
      <c r="AD8" s="119" t="s">
        <v>203</v>
      </c>
      <c r="AE8" s="119" t="s">
        <v>204</v>
      </c>
      <c r="AF8" s="119" t="s">
        <v>205</v>
      </c>
      <c r="AG8" s="119"/>
    </row>
    <row r="9" spans="1:40" ht="54" hidden="1" x14ac:dyDescent="0.3">
      <c r="B9" s="115" t="s">
        <v>55</v>
      </c>
      <c r="C9" s="116" t="s">
        <v>65</v>
      </c>
      <c r="D9" s="43" t="s">
        <v>198</v>
      </c>
      <c r="E9" s="116"/>
      <c r="F9" s="117" t="s">
        <v>206</v>
      </c>
      <c r="G9" s="117"/>
      <c r="H9" s="118" t="s">
        <v>207</v>
      </c>
      <c r="I9" s="123">
        <v>2</v>
      </c>
      <c r="J9" s="118" t="s">
        <v>59</v>
      </c>
      <c r="K9" s="120" t="s">
        <v>208</v>
      </c>
      <c r="L9" s="123" t="s">
        <v>89</v>
      </c>
      <c r="M9" s="123" t="s">
        <v>44</v>
      </c>
      <c r="N9" s="124" t="s">
        <v>45</v>
      </c>
      <c r="O9" s="123" t="s">
        <v>46</v>
      </c>
      <c r="P9" s="121">
        <f>+SUM(Q9:AB9)</f>
        <v>14</v>
      </c>
      <c r="Q9" s="122">
        <v>4</v>
      </c>
      <c r="R9" s="122"/>
      <c r="S9" s="122"/>
      <c r="T9" s="122">
        <v>2</v>
      </c>
      <c r="U9" s="122"/>
      <c r="V9" s="122"/>
      <c r="W9" s="122">
        <v>3</v>
      </c>
      <c r="X9" s="122"/>
      <c r="Y9" s="122"/>
      <c r="Z9" s="122">
        <v>5</v>
      </c>
      <c r="AA9" s="122"/>
      <c r="AB9" s="122"/>
      <c r="AC9" s="119" t="s">
        <v>209</v>
      </c>
      <c r="AD9" s="119" t="s">
        <v>203</v>
      </c>
      <c r="AE9" s="119" t="s">
        <v>204</v>
      </c>
      <c r="AF9" s="119" t="s">
        <v>210</v>
      </c>
      <c r="AG9" s="119"/>
    </row>
    <row r="10" spans="1:40" ht="72" hidden="1" x14ac:dyDescent="0.3">
      <c r="B10" s="125" t="s">
        <v>83</v>
      </c>
      <c r="C10" s="116" t="s">
        <v>84</v>
      </c>
      <c r="D10" s="43" t="s">
        <v>198</v>
      </c>
      <c r="E10" s="116"/>
      <c r="F10" s="117" t="s">
        <v>211</v>
      </c>
      <c r="G10" s="117"/>
      <c r="H10" s="118" t="s">
        <v>212</v>
      </c>
      <c r="I10" s="123">
        <v>3</v>
      </c>
      <c r="J10" s="118" t="s">
        <v>59</v>
      </c>
      <c r="K10" s="120" t="s">
        <v>213</v>
      </c>
      <c r="L10" s="123" t="s">
        <v>89</v>
      </c>
      <c r="M10" s="123" t="s">
        <v>44</v>
      </c>
      <c r="N10" s="124" t="s">
        <v>214</v>
      </c>
      <c r="O10" s="123" t="s">
        <v>46</v>
      </c>
      <c r="P10" s="121">
        <f>SUM(Q10:AB10)</f>
        <v>3</v>
      </c>
      <c r="Q10" s="122"/>
      <c r="R10" s="122"/>
      <c r="S10" s="122">
        <v>1</v>
      </c>
      <c r="T10" s="122"/>
      <c r="U10" s="122"/>
      <c r="V10" s="122">
        <v>1</v>
      </c>
      <c r="W10" s="122"/>
      <c r="X10" s="122"/>
      <c r="Y10" s="122">
        <v>1</v>
      </c>
      <c r="Z10" s="122"/>
      <c r="AA10" s="122"/>
      <c r="AB10" s="122"/>
      <c r="AC10" s="119" t="s">
        <v>215</v>
      </c>
      <c r="AD10" s="119" t="s">
        <v>203</v>
      </c>
      <c r="AE10" s="119" t="s">
        <v>204</v>
      </c>
      <c r="AF10" s="119" t="s">
        <v>112</v>
      </c>
      <c r="AG10" s="119"/>
    </row>
    <row r="11" spans="1:40" ht="108" hidden="1" x14ac:dyDescent="0.3">
      <c r="B11" s="126" t="s">
        <v>83</v>
      </c>
      <c r="C11" s="116" t="s">
        <v>119</v>
      </c>
      <c r="D11" s="43" t="s">
        <v>198</v>
      </c>
      <c r="E11" s="116"/>
      <c r="F11" s="117" t="s">
        <v>216</v>
      </c>
      <c r="G11" s="117"/>
      <c r="H11" s="118" t="s">
        <v>217</v>
      </c>
      <c r="I11" s="123">
        <v>2</v>
      </c>
      <c r="J11" s="118" t="s">
        <v>59</v>
      </c>
      <c r="K11" s="120" t="s">
        <v>218</v>
      </c>
      <c r="L11" s="123" t="s">
        <v>43</v>
      </c>
      <c r="M11" s="123" t="s">
        <v>44</v>
      </c>
      <c r="N11" s="124" t="s">
        <v>45</v>
      </c>
      <c r="O11" s="123" t="s">
        <v>46</v>
      </c>
      <c r="P11" s="127">
        <v>1</v>
      </c>
      <c r="Q11" s="122"/>
      <c r="R11" s="122"/>
      <c r="S11" s="128">
        <v>0.25</v>
      </c>
      <c r="T11" s="128">
        <v>0.25</v>
      </c>
      <c r="U11" s="128">
        <v>0.25</v>
      </c>
      <c r="V11" s="128">
        <v>0.25</v>
      </c>
      <c r="W11" s="122"/>
      <c r="X11" s="122"/>
      <c r="Y11" s="122"/>
      <c r="Z11" s="122"/>
      <c r="AA11" s="122"/>
      <c r="AB11" s="122"/>
      <c r="AC11" s="119" t="s">
        <v>219</v>
      </c>
      <c r="AD11" s="119" t="s">
        <v>203</v>
      </c>
      <c r="AE11" s="119" t="s">
        <v>204</v>
      </c>
      <c r="AF11" s="119" t="s">
        <v>220</v>
      </c>
      <c r="AG11" s="119"/>
    </row>
    <row r="12" spans="1:40" ht="90" hidden="1" x14ac:dyDescent="0.3">
      <c r="B12" s="126" t="s">
        <v>83</v>
      </c>
      <c r="C12" s="116" t="s">
        <v>221</v>
      </c>
      <c r="D12" s="119" t="s">
        <v>198</v>
      </c>
      <c r="E12" s="116"/>
      <c r="F12" s="117" t="s">
        <v>222</v>
      </c>
      <c r="H12" s="118" t="s">
        <v>223</v>
      </c>
      <c r="I12" s="119">
        <v>1</v>
      </c>
      <c r="J12" s="118" t="s">
        <v>59</v>
      </c>
      <c r="K12" s="120" t="s">
        <v>218</v>
      </c>
      <c r="L12" s="123" t="s">
        <v>43</v>
      </c>
      <c r="M12" s="123" t="s">
        <v>44</v>
      </c>
      <c r="N12" s="123" t="s">
        <v>45</v>
      </c>
      <c r="O12" s="123" t="s">
        <v>46</v>
      </c>
      <c r="P12" s="127">
        <v>1</v>
      </c>
      <c r="Q12" s="122"/>
      <c r="R12" s="122"/>
      <c r="S12" s="128">
        <v>0.33329999999999999</v>
      </c>
      <c r="T12" s="128">
        <v>0.33329999999999999</v>
      </c>
      <c r="U12" s="128">
        <v>0.33339999999999997</v>
      </c>
      <c r="V12" s="122"/>
      <c r="W12" s="122"/>
      <c r="X12" s="122"/>
      <c r="Y12" s="122"/>
      <c r="Z12" s="122"/>
      <c r="AA12" s="122"/>
      <c r="AB12" s="122"/>
      <c r="AC12" s="119" t="s">
        <v>219</v>
      </c>
      <c r="AD12" s="119" t="s">
        <v>203</v>
      </c>
      <c r="AE12" s="119" t="s">
        <v>204</v>
      </c>
      <c r="AF12" s="119" t="s">
        <v>118</v>
      </c>
      <c r="AG12" s="119"/>
    </row>
    <row r="13" spans="1:40" ht="54" hidden="1" x14ac:dyDescent="0.3">
      <c r="B13" s="126" t="s">
        <v>185</v>
      </c>
      <c r="C13" s="116" t="s">
        <v>224</v>
      </c>
      <c r="D13" s="73" t="s">
        <v>225</v>
      </c>
      <c r="E13" s="116"/>
      <c r="F13" s="117" t="s">
        <v>226</v>
      </c>
      <c r="G13" s="117"/>
      <c r="H13" s="118" t="s">
        <v>227</v>
      </c>
      <c r="I13" s="123">
        <v>2</v>
      </c>
      <c r="J13" s="118" t="s">
        <v>59</v>
      </c>
      <c r="K13" s="120" t="s">
        <v>228</v>
      </c>
      <c r="L13" s="123" t="s">
        <v>89</v>
      </c>
      <c r="M13" s="123" t="s">
        <v>44</v>
      </c>
      <c r="N13" s="124" t="s">
        <v>214</v>
      </c>
      <c r="O13" s="123" t="s">
        <v>46</v>
      </c>
      <c r="P13" s="121">
        <f>SUM(Q13:AB13)</f>
        <v>2</v>
      </c>
      <c r="Q13" s="122"/>
      <c r="R13" s="122"/>
      <c r="S13" s="122"/>
      <c r="T13" s="122"/>
      <c r="U13" s="122"/>
      <c r="V13" s="122">
        <v>1</v>
      </c>
      <c r="W13" s="122"/>
      <c r="X13" s="122"/>
      <c r="Y13" s="122"/>
      <c r="Z13" s="122"/>
      <c r="AA13" s="122">
        <v>1</v>
      </c>
      <c r="AB13" s="122"/>
      <c r="AC13" s="119" t="s">
        <v>229</v>
      </c>
      <c r="AD13" s="119" t="s">
        <v>203</v>
      </c>
      <c r="AE13" s="119" t="s">
        <v>204</v>
      </c>
      <c r="AF13" s="119" t="s">
        <v>230</v>
      </c>
      <c r="AG13" s="119"/>
    </row>
    <row r="14" spans="1:40" ht="90" hidden="1" x14ac:dyDescent="0.3">
      <c r="B14" s="126" t="s">
        <v>185</v>
      </c>
      <c r="C14" s="116" t="s">
        <v>231</v>
      </c>
      <c r="D14" s="73" t="s">
        <v>225</v>
      </c>
      <c r="E14" s="116"/>
      <c r="F14" s="117" t="s">
        <v>232</v>
      </c>
      <c r="G14" s="117"/>
      <c r="H14" s="118" t="s">
        <v>233</v>
      </c>
      <c r="I14" s="123">
        <v>1</v>
      </c>
      <c r="J14" s="118" t="s">
        <v>59</v>
      </c>
      <c r="K14" s="120" t="s">
        <v>218</v>
      </c>
      <c r="L14" s="123" t="s">
        <v>43</v>
      </c>
      <c r="M14" s="123" t="s">
        <v>44</v>
      </c>
      <c r="N14" s="123" t="s">
        <v>45</v>
      </c>
      <c r="O14" s="123" t="s">
        <v>46</v>
      </c>
      <c r="P14" s="127">
        <v>1</v>
      </c>
      <c r="Q14" s="122"/>
      <c r="R14" s="128">
        <v>0.2</v>
      </c>
      <c r="S14" s="128">
        <v>0.2</v>
      </c>
      <c r="T14" s="128">
        <v>0.2</v>
      </c>
      <c r="U14" s="128">
        <v>0.2</v>
      </c>
      <c r="V14" s="128">
        <v>0.2</v>
      </c>
      <c r="W14" s="122"/>
      <c r="X14" s="122"/>
      <c r="Y14" s="122"/>
      <c r="Z14" s="122"/>
      <c r="AA14" s="122"/>
      <c r="AB14" s="122"/>
      <c r="AC14" s="119" t="s">
        <v>234</v>
      </c>
      <c r="AD14" s="119" t="s">
        <v>203</v>
      </c>
      <c r="AE14" s="119" t="s">
        <v>204</v>
      </c>
      <c r="AF14" s="119"/>
      <c r="AG14" s="119"/>
    </row>
    <row r="15" spans="1:40" ht="54" hidden="1" x14ac:dyDescent="0.25">
      <c r="B15" s="126" t="s">
        <v>36</v>
      </c>
      <c r="C15" s="117" t="s">
        <v>51</v>
      </c>
      <c r="D15" s="129" t="s">
        <v>235</v>
      </c>
      <c r="E15" s="117"/>
      <c r="F15" s="117" t="s">
        <v>236</v>
      </c>
      <c r="G15" s="117"/>
      <c r="H15" s="118" t="s">
        <v>237</v>
      </c>
      <c r="I15" s="129">
        <v>3</v>
      </c>
      <c r="J15" s="118" t="s">
        <v>41</v>
      </c>
      <c r="K15" s="118" t="s">
        <v>238</v>
      </c>
      <c r="L15" s="130" t="s">
        <v>89</v>
      </c>
      <c r="M15" s="130" t="s">
        <v>44</v>
      </c>
      <c r="N15" s="130" t="s">
        <v>45</v>
      </c>
      <c r="O15" s="130" t="s">
        <v>46</v>
      </c>
      <c r="P15" s="121">
        <f t="shared" ref="P15:P27" si="0">+SUM(Q15:AB15)</f>
        <v>120</v>
      </c>
      <c r="Q15" s="131"/>
      <c r="R15" s="131"/>
      <c r="S15" s="131">
        <v>30</v>
      </c>
      <c r="T15" s="131"/>
      <c r="U15" s="131"/>
      <c r="V15" s="131">
        <v>30</v>
      </c>
      <c r="W15" s="131"/>
      <c r="X15" s="131"/>
      <c r="Y15" s="131">
        <v>30</v>
      </c>
      <c r="Z15" s="131"/>
      <c r="AA15" s="131"/>
      <c r="AB15" s="131">
        <v>30</v>
      </c>
      <c r="AC15" s="132" t="s">
        <v>239</v>
      </c>
      <c r="AD15" s="133" t="s">
        <v>240</v>
      </c>
      <c r="AE15" s="132" t="s">
        <v>241</v>
      </c>
      <c r="AF15" s="119" t="s">
        <v>242</v>
      </c>
      <c r="AG15" s="134">
        <v>0</v>
      </c>
      <c r="AH15" s="94"/>
      <c r="AI15" s="94"/>
      <c r="AJ15" s="94"/>
      <c r="AK15" s="94"/>
      <c r="AL15" s="94"/>
      <c r="AM15" s="94"/>
      <c r="AN15" s="94"/>
    </row>
    <row r="16" spans="1:40" ht="54" hidden="1" x14ac:dyDescent="0.25">
      <c r="B16" s="126" t="s">
        <v>55</v>
      </c>
      <c r="C16" s="117" t="s">
        <v>56</v>
      </c>
      <c r="D16" s="129" t="s">
        <v>198</v>
      </c>
      <c r="E16" s="117"/>
      <c r="F16" s="117" t="s">
        <v>243</v>
      </c>
      <c r="G16" s="117"/>
      <c r="H16" s="118" t="s">
        <v>244</v>
      </c>
      <c r="I16" s="129">
        <v>3</v>
      </c>
      <c r="J16" s="118" t="s">
        <v>245</v>
      </c>
      <c r="K16" s="118" t="s">
        <v>246</v>
      </c>
      <c r="L16" s="130" t="s">
        <v>247</v>
      </c>
      <c r="M16" s="130" t="s">
        <v>44</v>
      </c>
      <c r="N16" s="130" t="s">
        <v>45</v>
      </c>
      <c r="O16" s="130" t="s">
        <v>46</v>
      </c>
      <c r="P16" s="135">
        <f t="shared" si="0"/>
        <v>30000</v>
      </c>
      <c r="Q16" s="136"/>
      <c r="R16" s="136"/>
      <c r="S16" s="137">
        <v>7500</v>
      </c>
      <c r="T16" s="136"/>
      <c r="U16" s="136"/>
      <c r="V16" s="137">
        <v>7500</v>
      </c>
      <c r="W16" s="136"/>
      <c r="X16" s="136"/>
      <c r="Y16" s="137">
        <v>7500</v>
      </c>
      <c r="Z16" s="136"/>
      <c r="AA16" s="136"/>
      <c r="AB16" s="136">
        <v>7500</v>
      </c>
      <c r="AC16" s="132" t="s">
        <v>239</v>
      </c>
      <c r="AD16" s="133" t="s">
        <v>240</v>
      </c>
      <c r="AE16" s="132" t="s">
        <v>241</v>
      </c>
      <c r="AF16" s="119"/>
      <c r="AG16" s="134">
        <v>0</v>
      </c>
      <c r="AH16" s="94"/>
      <c r="AI16" s="94"/>
      <c r="AJ16" s="94"/>
      <c r="AK16" s="94"/>
      <c r="AL16" s="94"/>
      <c r="AM16" s="94"/>
      <c r="AN16" s="94"/>
    </row>
    <row r="17" spans="2:40" ht="54" hidden="1" x14ac:dyDescent="0.25">
      <c r="B17" s="126" t="s">
        <v>191</v>
      </c>
      <c r="C17" s="117" t="s">
        <v>192</v>
      </c>
      <c r="D17" s="129" t="s">
        <v>225</v>
      </c>
      <c r="E17" s="117"/>
      <c r="F17" s="117" t="s">
        <v>248</v>
      </c>
      <c r="G17" s="117"/>
      <c r="H17" s="118" t="s">
        <v>249</v>
      </c>
      <c r="I17" s="129">
        <v>2</v>
      </c>
      <c r="J17" s="118" t="s">
        <v>250</v>
      </c>
      <c r="K17" s="118" t="s">
        <v>251</v>
      </c>
      <c r="L17" s="130" t="s">
        <v>89</v>
      </c>
      <c r="M17" s="130" t="s">
        <v>44</v>
      </c>
      <c r="N17" s="130" t="s">
        <v>45</v>
      </c>
      <c r="O17" s="130" t="s">
        <v>46</v>
      </c>
      <c r="P17" s="121">
        <f t="shared" si="0"/>
        <v>8</v>
      </c>
      <c r="Q17" s="131"/>
      <c r="R17" s="131"/>
      <c r="S17" s="131">
        <v>2</v>
      </c>
      <c r="T17" s="131"/>
      <c r="U17" s="131"/>
      <c r="V17" s="131">
        <v>2</v>
      </c>
      <c r="W17" s="131"/>
      <c r="X17" s="131"/>
      <c r="Y17" s="131">
        <v>2</v>
      </c>
      <c r="Z17" s="131"/>
      <c r="AA17" s="131"/>
      <c r="AB17" s="131">
        <v>2</v>
      </c>
      <c r="AC17" s="132" t="s">
        <v>239</v>
      </c>
      <c r="AD17" s="133" t="s">
        <v>240</v>
      </c>
      <c r="AE17" s="132" t="s">
        <v>241</v>
      </c>
      <c r="AF17" s="119"/>
      <c r="AG17" s="134">
        <v>0</v>
      </c>
      <c r="AH17" s="94"/>
      <c r="AI17" s="94"/>
      <c r="AJ17" s="94"/>
      <c r="AK17" s="94"/>
      <c r="AL17" s="94"/>
      <c r="AM17" s="94"/>
      <c r="AN17" s="94"/>
    </row>
    <row r="18" spans="2:40" ht="90" hidden="1" x14ac:dyDescent="0.25">
      <c r="B18" s="126" t="s">
        <v>83</v>
      </c>
      <c r="C18" s="117" t="s">
        <v>84</v>
      </c>
      <c r="D18" s="129" t="s">
        <v>198</v>
      </c>
      <c r="E18" s="117"/>
      <c r="F18" s="117" t="s">
        <v>252</v>
      </c>
      <c r="G18" s="117"/>
      <c r="H18" s="118" t="s">
        <v>253</v>
      </c>
      <c r="I18" s="129">
        <v>3</v>
      </c>
      <c r="J18" s="118" t="s">
        <v>73</v>
      </c>
      <c r="K18" s="118" t="s">
        <v>254</v>
      </c>
      <c r="L18" s="130" t="s">
        <v>89</v>
      </c>
      <c r="M18" s="130" t="s">
        <v>44</v>
      </c>
      <c r="N18" s="130" t="s">
        <v>45</v>
      </c>
      <c r="O18" s="130" t="s">
        <v>46</v>
      </c>
      <c r="P18" s="121">
        <f t="shared" si="0"/>
        <v>12</v>
      </c>
      <c r="Q18" s="131">
        <v>1</v>
      </c>
      <c r="R18" s="131">
        <v>1</v>
      </c>
      <c r="S18" s="131">
        <v>1</v>
      </c>
      <c r="T18" s="131">
        <v>1</v>
      </c>
      <c r="U18" s="131">
        <v>1</v>
      </c>
      <c r="V18" s="131">
        <v>1</v>
      </c>
      <c r="W18" s="131">
        <v>1</v>
      </c>
      <c r="X18" s="131">
        <v>1</v>
      </c>
      <c r="Y18" s="131">
        <v>1</v>
      </c>
      <c r="Z18" s="131">
        <v>1</v>
      </c>
      <c r="AA18" s="131">
        <v>1</v>
      </c>
      <c r="AB18" s="131">
        <v>1</v>
      </c>
      <c r="AC18" s="132" t="s">
        <v>255</v>
      </c>
      <c r="AD18" s="133" t="s">
        <v>256</v>
      </c>
      <c r="AE18" s="132" t="s">
        <v>257</v>
      </c>
      <c r="AF18" s="119" t="s">
        <v>118</v>
      </c>
      <c r="AG18" s="134">
        <v>0</v>
      </c>
      <c r="AH18" s="94"/>
      <c r="AI18" s="94"/>
      <c r="AJ18" s="94"/>
      <c r="AK18" s="94"/>
      <c r="AL18" s="94"/>
      <c r="AM18" s="94"/>
      <c r="AN18" s="94"/>
    </row>
    <row r="19" spans="2:40" ht="144" hidden="1" x14ac:dyDescent="0.25">
      <c r="B19" s="126" t="s">
        <v>83</v>
      </c>
      <c r="C19" s="117" t="s">
        <v>84</v>
      </c>
      <c r="D19" s="129" t="s">
        <v>198</v>
      </c>
      <c r="E19" s="117"/>
      <c r="F19" s="117" t="s">
        <v>258</v>
      </c>
      <c r="G19" s="117"/>
      <c r="H19" s="118" t="s">
        <v>259</v>
      </c>
      <c r="I19" s="129">
        <v>2</v>
      </c>
      <c r="J19" s="118" t="s">
        <v>100</v>
      </c>
      <c r="K19" s="118" t="s">
        <v>260</v>
      </c>
      <c r="L19" s="130" t="s">
        <v>89</v>
      </c>
      <c r="M19" s="130" t="s">
        <v>44</v>
      </c>
      <c r="N19" s="130" t="s">
        <v>45</v>
      </c>
      <c r="O19" s="130" t="s">
        <v>46</v>
      </c>
      <c r="P19" s="121">
        <f t="shared" si="0"/>
        <v>12</v>
      </c>
      <c r="Q19" s="131">
        <v>1</v>
      </c>
      <c r="R19" s="131">
        <v>1</v>
      </c>
      <c r="S19" s="131">
        <v>1</v>
      </c>
      <c r="T19" s="131">
        <v>1</v>
      </c>
      <c r="U19" s="131">
        <v>1</v>
      </c>
      <c r="V19" s="131">
        <v>1</v>
      </c>
      <c r="W19" s="131">
        <v>1</v>
      </c>
      <c r="X19" s="131">
        <v>1</v>
      </c>
      <c r="Y19" s="131">
        <v>1</v>
      </c>
      <c r="Z19" s="131">
        <v>1</v>
      </c>
      <c r="AA19" s="131">
        <v>1</v>
      </c>
      <c r="AB19" s="131">
        <v>1</v>
      </c>
      <c r="AC19" s="132" t="s">
        <v>255</v>
      </c>
      <c r="AD19" s="133" t="s">
        <v>256</v>
      </c>
      <c r="AE19" s="132" t="s">
        <v>257</v>
      </c>
      <c r="AF19" s="119"/>
      <c r="AG19" s="134">
        <v>0</v>
      </c>
      <c r="AH19" s="94"/>
      <c r="AI19" s="94"/>
      <c r="AJ19" s="94"/>
      <c r="AK19" s="94"/>
      <c r="AL19" s="94"/>
      <c r="AM19" s="94"/>
      <c r="AN19" s="94"/>
    </row>
    <row r="20" spans="2:40" ht="90" hidden="1" x14ac:dyDescent="0.25">
      <c r="B20" s="126" t="s">
        <v>83</v>
      </c>
      <c r="C20" s="117" t="s">
        <v>113</v>
      </c>
      <c r="D20" s="129" t="s">
        <v>261</v>
      </c>
      <c r="E20" s="117"/>
      <c r="F20" s="117" t="s">
        <v>262</v>
      </c>
      <c r="G20" s="117"/>
      <c r="H20" s="118" t="s">
        <v>263</v>
      </c>
      <c r="I20" s="129">
        <v>2</v>
      </c>
      <c r="J20" s="118" t="s">
        <v>59</v>
      </c>
      <c r="K20" s="118" t="s">
        <v>264</v>
      </c>
      <c r="L20" s="130" t="s">
        <v>89</v>
      </c>
      <c r="M20" s="130" t="s">
        <v>44</v>
      </c>
      <c r="N20" s="130" t="s">
        <v>45</v>
      </c>
      <c r="O20" s="130" t="s">
        <v>46</v>
      </c>
      <c r="P20" s="121">
        <f t="shared" si="0"/>
        <v>12</v>
      </c>
      <c r="Q20" s="131">
        <v>1</v>
      </c>
      <c r="R20" s="131">
        <v>1</v>
      </c>
      <c r="S20" s="131">
        <v>1</v>
      </c>
      <c r="T20" s="131">
        <v>1</v>
      </c>
      <c r="U20" s="131">
        <v>1</v>
      </c>
      <c r="V20" s="131">
        <v>1</v>
      </c>
      <c r="W20" s="131">
        <v>1</v>
      </c>
      <c r="X20" s="131">
        <v>1</v>
      </c>
      <c r="Y20" s="131">
        <v>1</v>
      </c>
      <c r="Z20" s="131">
        <v>1</v>
      </c>
      <c r="AA20" s="131">
        <v>1</v>
      </c>
      <c r="AB20" s="131">
        <v>1</v>
      </c>
      <c r="AC20" s="132" t="s">
        <v>239</v>
      </c>
      <c r="AD20" s="133" t="s">
        <v>256</v>
      </c>
      <c r="AE20" s="132" t="s">
        <v>257</v>
      </c>
      <c r="AF20" s="119"/>
      <c r="AG20" s="134">
        <v>0</v>
      </c>
      <c r="AH20" s="94"/>
      <c r="AI20" s="94"/>
      <c r="AJ20" s="94"/>
      <c r="AK20" s="94"/>
      <c r="AL20" s="94"/>
      <c r="AM20" s="94"/>
      <c r="AN20" s="94"/>
    </row>
    <row r="21" spans="2:40" ht="108" hidden="1" x14ac:dyDescent="0.25">
      <c r="B21" s="126" t="s">
        <v>83</v>
      </c>
      <c r="C21" s="117" t="s">
        <v>135</v>
      </c>
      <c r="D21" s="129" t="s">
        <v>198</v>
      </c>
      <c r="E21" s="117"/>
      <c r="F21" s="117" t="s">
        <v>265</v>
      </c>
      <c r="G21" s="117"/>
      <c r="H21" s="118" t="s">
        <v>266</v>
      </c>
      <c r="I21" s="129">
        <v>3</v>
      </c>
      <c r="J21" s="118" t="s">
        <v>73</v>
      </c>
      <c r="K21" s="118" t="s">
        <v>267</v>
      </c>
      <c r="L21" s="130" t="s">
        <v>89</v>
      </c>
      <c r="M21" s="130" t="s">
        <v>44</v>
      </c>
      <c r="N21" s="130" t="s">
        <v>45</v>
      </c>
      <c r="O21" s="130" t="s">
        <v>46</v>
      </c>
      <c r="P21" s="121">
        <f t="shared" si="0"/>
        <v>4</v>
      </c>
      <c r="Q21" s="131"/>
      <c r="R21" s="131"/>
      <c r="S21" s="131">
        <v>1</v>
      </c>
      <c r="T21" s="131"/>
      <c r="U21" s="131"/>
      <c r="V21" s="131">
        <v>1</v>
      </c>
      <c r="W21" s="131"/>
      <c r="X21" s="131"/>
      <c r="Y21" s="131">
        <v>1</v>
      </c>
      <c r="Z21" s="131"/>
      <c r="AA21" s="131"/>
      <c r="AB21" s="131">
        <v>1</v>
      </c>
      <c r="AC21" s="132" t="s">
        <v>239</v>
      </c>
      <c r="AD21" s="133" t="s">
        <v>256</v>
      </c>
      <c r="AE21" s="132" t="s">
        <v>257</v>
      </c>
      <c r="AF21" s="119"/>
      <c r="AG21" s="134">
        <v>0</v>
      </c>
      <c r="AH21" s="94"/>
      <c r="AI21" s="94"/>
      <c r="AJ21" s="94"/>
      <c r="AK21" s="94"/>
      <c r="AL21" s="94"/>
      <c r="AM21" s="94"/>
      <c r="AN21" s="94"/>
    </row>
    <row r="22" spans="2:40" ht="126" hidden="1" x14ac:dyDescent="0.25">
      <c r="B22" s="126" t="s">
        <v>55</v>
      </c>
      <c r="C22" s="117" t="s">
        <v>56</v>
      </c>
      <c r="D22" s="129" t="s">
        <v>198</v>
      </c>
      <c r="E22" s="117"/>
      <c r="F22" s="117" t="s">
        <v>268</v>
      </c>
      <c r="G22" s="117"/>
      <c r="H22" s="118" t="s">
        <v>269</v>
      </c>
      <c r="I22" s="129">
        <v>1</v>
      </c>
      <c r="J22" s="118" t="s">
        <v>270</v>
      </c>
      <c r="K22" s="118" t="s">
        <v>271</v>
      </c>
      <c r="L22" s="130" t="s">
        <v>89</v>
      </c>
      <c r="M22" s="130" t="s">
        <v>44</v>
      </c>
      <c r="N22" s="130" t="s">
        <v>45</v>
      </c>
      <c r="O22" s="130" t="s">
        <v>46</v>
      </c>
      <c r="P22" s="121">
        <f t="shared" si="0"/>
        <v>10</v>
      </c>
      <c r="Q22" s="131"/>
      <c r="R22" s="131"/>
      <c r="S22" s="131">
        <v>1</v>
      </c>
      <c r="T22" s="131">
        <v>1</v>
      </c>
      <c r="U22" s="131">
        <v>1</v>
      </c>
      <c r="V22" s="131">
        <v>1</v>
      </c>
      <c r="W22" s="131">
        <v>1</v>
      </c>
      <c r="X22" s="131">
        <v>1</v>
      </c>
      <c r="Y22" s="131">
        <v>1</v>
      </c>
      <c r="Z22" s="131">
        <v>1</v>
      </c>
      <c r="AA22" s="131">
        <v>1</v>
      </c>
      <c r="AB22" s="131">
        <v>1</v>
      </c>
      <c r="AC22" s="132" t="s">
        <v>272</v>
      </c>
      <c r="AD22" s="133" t="s">
        <v>256</v>
      </c>
      <c r="AE22" s="132" t="s">
        <v>257</v>
      </c>
      <c r="AF22" s="119" t="s">
        <v>273</v>
      </c>
      <c r="AG22" s="134">
        <v>0</v>
      </c>
      <c r="AH22" s="94"/>
      <c r="AI22" s="94"/>
      <c r="AJ22" s="94"/>
      <c r="AK22" s="94"/>
      <c r="AL22" s="94"/>
      <c r="AM22" s="94"/>
      <c r="AN22" s="94"/>
    </row>
    <row r="23" spans="2:40" ht="162" hidden="1" x14ac:dyDescent="0.25">
      <c r="B23" s="126" t="s">
        <v>83</v>
      </c>
      <c r="C23" s="117" t="s">
        <v>221</v>
      </c>
      <c r="D23" s="129" t="s">
        <v>225</v>
      </c>
      <c r="E23" s="117"/>
      <c r="F23" s="117" t="s">
        <v>274</v>
      </c>
      <c r="G23" s="117"/>
      <c r="H23" s="118" t="s">
        <v>275</v>
      </c>
      <c r="I23" s="129">
        <v>1</v>
      </c>
      <c r="J23" s="118" t="s">
        <v>59</v>
      </c>
      <c r="K23" s="118" t="s">
        <v>276</v>
      </c>
      <c r="L23" s="130" t="s">
        <v>43</v>
      </c>
      <c r="M23" s="130" t="s">
        <v>44</v>
      </c>
      <c r="N23" s="130" t="s">
        <v>45</v>
      </c>
      <c r="O23" s="130" t="s">
        <v>46</v>
      </c>
      <c r="P23" s="138">
        <f t="shared" si="0"/>
        <v>1</v>
      </c>
      <c r="Q23" s="139"/>
      <c r="R23" s="139"/>
      <c r="S23" s="140">
        <v>0.25</v>
      </c>
      <c r="T23" s="139"/>
      <c r="U23" s="139"/>
      <c r="V23" s="140">
        <v>0.25</v>
      </c>
      <c r="W23" s="139"/>
      <c r="X23" s="139"/>
      <c r="Y23" s="140">
        <v>0.25</v>
      </c>
      <c r="Z23" s="139"/>
      <c r="AA23" s="139"/>
      <c r="AB23" s="140">
        <v>0.25</v>
      </c>
      <c r="AC23" s="132" t="s">
        <v>277</v>
      </c>
      <c r="AD23" s="133" t="s">
        <v>256</v>
      </c>
      <c r="AE23" s="132" t="s">
        <v>257</v>
      </c>
      <c r="AF23" s="119" t="s">
        <v>173</v>
      </c>
      <c r="AG23" s="134">
        <v>0</v>
      </c>
      <c r="AH23" s="94"/>
      <c r="AI23" s="94"/>
      <c r="AJ23" s="94"/>
      <c r="AK23" s="94"/>
      <c r="AL23" s="94"/>
      <c r="AM23" s="94"/>
      <c r="AN23" s="94"/>
    </row>
    <row r="24" spans="2:40" ht="126" hidden="1" x14ac:dyDescent="0.25">
      <c r="B24" s="126" t="s">
        <v>83</v>
      </c>
      <c r="C24" s="117" t="s">
        <v>135</v>
      </c>
      <c r="D24" s="129" t="s">
        <v>278</v>
      </c>
      <c r="E24" s="117"/>
      <c r="F24" s="117" t="s">
        <v>279</v>
      </c>
      <c r="G24" s="117"/>
      <c r="H24" s="118" t="s">
        <v>280</v>
      </c>
      <c r="I24" s="129">
        <v>1</v>
      </c>
      <c r="J24" s="118" t="s">
        <v>59</v>
      </c>
      <c r="K24" s="118" t="s">
        <v>281</v>
      </c>
      <c r="L24" s="130" t="s">
        <v>89</v>
      </c>
      <c r="M24" s="130" t="s">
        <v>44</v>
      </c>
      <c r="N24" s="130" t="s">
        <v>45</v>
      </c>
      <c r="O24" s="130" t="s">
        <v>46</v>
      </c>
      <c r="P24" s="121">
        <f t="shared" si="0"/>
        <v>2</v>
      </c>
      <c r="Q24" s="131"/>
      <c r="R24" s="131"/>
      <c r="S24" s="131"/>
      <c r="T24" s="131"/>
      <c r="U24" s="131"/>
      <c r="V24" s="131">
        <v>1</v>
      </c>
      <c r="W24" s="131"/>
      <c r="X24" s="131"/>
      <c r="Y24" s="131"/>
      <c r="Z24" s="131"/>
      <c r="AA24" s="131"/>
      <c r="AB24" s="131">
        <v>1</v>
      </c>
      <c r="AC24" s="132" t="s">
        <v>282</v>
      </c>
      <c r="AD24" s="133" t="s">
        <v>256</v>
      </c>
      <c r="AE24" s="132" t="s">
        <v>257</v>
      </c>
      <c r="AF24" s="119" t="s">
        <v>173</v>
      </c>
      <c r="AG24" s="134">
        <v>0</v>
      </c>
      <c r="AH24" s="94"/>
      <c r="AI24" s="94"/>
      <c r="AJ24" s="94"/>
      <c r="AK24" s="94"/>
      <c r="AL24" s="94"/>
      <c r="AM24" s="94"/>
      <c r="AN24" s="94"/>
    </row>
    <row r="25" spans="2:40" ht="54" hidden="1" x14ac:dyDescent="0.25">
      <c r="B25" s="126" t="s">
        <v>55</v>
      </c>
      <c r="C25" s="117" t="s">
        <v>56</v>
      </c>
      <c r="D25" s="129" t="s">
        <v>198</v>
      </c>
      <c r="E25" s="117"/>
      <c r="F25" s="117" t="s">
        <v>283</v>
      </c>
      <c r="G25" s="117"/>
      <c r="H25" s="118" t="s">
        <v>284</v>
      </c>
      <c r="I25" s="119">
        <v>2</v>
      </c>
      <c r="J25" s="118" t="s">
        <v>245</v>
      </c>
      <c r="K25" s="118" t="s">
        <v>285</v>
      </c>
      <c r="L25" s="130" t="s">
        <v>89</v>
      </c>
      <c r="M25" s="130" t="s">
        <v>44</v>
      </c>
      <c r="N25" s="130" t="s">
        <v>45</v>
      </c>
      <c r="O25" s="130" t="s">
        <v>46</v>
      </c>
      <c r="P25" s="121">
        <f t="shared" si="0"/>
        <v>12</v>
      </c>
      <c r="Q25" s="131">
        <v>1</v>
      </c>
      <c r="R25" s="131">
        <v>1</v>
      </c>
      <c r="S25" s="131">
        <v>1</v>
      </c>
      <c r="T25" s="131">
        <v>1</v>
      </c>
      <c r="U25" s="131">
        <v>1</v>
      </c>
      <c r="V25" s="131">
        <v>1</v>
      </c>
      <c r="W25" s="131">
        <v>1</v>
      </c>
      <c r="X25" s="131">
        <v>1</v>
      </c>
      <c r="Y25" s="131">
        <v>1</v>
      </c>
      <c r="Z25" s="131">
        <v>1</v>
      </c>
      <c r="AA25" s="131">
        <v>1</v>
      </c>
      <c r="AB25" s="131">
        <v>1</v>
      </c>
      <c r="AC25" s="132" t="s">
        <v>286</v>
      </c>
      <c r="AD25" s="133" t="s">
        <v>256</v>
      </c>
      <c r="AE25" s="132" t="s">
        <v>257</v>
      </c>
      <c r="AF25" s="119"/>
      <c r="AG25" s="134">
        <v>0</v>
      </c>
      <c r="AH25" s="94"/>
      <c r="AI25" s="94"/>
      <c r="AJ25" s="94"/>
      <c r="AK25" s="94"/>
      <c r="AL25" s="94"/>
      <c r="AM25" s="94"/>
      <c r="AN25" s="94"/>
    </row>
    <row r="26" spans="2:40" ht="90" hidden="1" x14ac:dyDescent="0.25">
      <c r="B26" s="126" t="s">
        <v>83</v>
      </c>
      <c r="C26" s="117" t="s">
        <v>221</v>
      </c>
      <c r="D26" s="129" t="s">
        <v>198</v>
      </c>
      <c r="E26" s="117"/>
      <c r="F26" s="117" t="s">
        <v>287</v>
      </c>
      <c r="G26" s="117"/>
      <c r="H26" s="117" t="s">
        <v>288</v>
      </c>
      <c r="I26" s="129">
        <v>3</v>
      </c>
      <c r="J26" s="118" t="s">
        <v>59</v>
      </c>
      <c r="K26" s="118" t="s">
        <v>218</v>
      </c>
      <c r="L26" s="130" t="s">
        <v>43</v>
      </c>
      <c r="M26" s="130" t="s">
        <v>44</v>
      </c>
      <c r="N26" s="130" t="s">
        <v>45</v>
      </c>
      <c r="O26" s="130" t="s">
        <v>46</v>
      </c>
      <c r="P26" s="138">
        <f t="shared" si="0"/>
        <v>1</v>
      </c>
      <c r="Q26" s="139"/>
      <c r="R26" s="139"/>
      <c r="S26" s="139"/>
      <c r="T26" s="140">
        <v>0.5</v>
      </c>
      <c r="U26" s="140">
        <v>0.5</v>
      </c>
      <c r="V26" s="139"/>
      <c r="W26" s="139"/>
      <c r="X26" s="139"/>
      <c r="Y26" s="139"/>
      <c r="Z26" s="139"/>
      <c r="AA26" s="139"/>
      <c r="AB26" s="139"/>
      <c r="AC26" s="132" t="s">
        <v>277</v>
      </c>
      <c r="AD26" s="133" t="s">
        <v>256</v>
      </c>
      <c r="AE26" s="132" t="s">
        <v>257</v>
      </c>
      <c r="AF26" s="119"/>
      <c r="AG26" s="134">
        <v>0</v>
      </c>
      <c r="AH26" s="94"/>
      <c r="AI26" s="94"/>
      <c r="AJ26" s="94"/>
      <c r="AK26" s="94"/>
      <c r="AL26" s="94"/>
      <c r="AM26" s="94"/>
      <c r="AN26" s="94"/>
    </row>
    <row r="27" spans="2:40" ht="90" hidden="1" x14ac:dyDescent="0.25">
      <c r="B27" s="126" t="s">
        <v>83</v>
      </c>
      <c r="C27" s="117" t="s">
        <v>221</v>
      </c>
      <c r="D27" s="129" t="s">
        <v>198</v>
      </c>
      <c r="E27" s="117"/>
      <c r="F27" s="117" t="s">
        <v>289</v>
      </c>
      <c r="G27" s="117"/>
      <c r="H27" s="117" t="s">
        <v>290</v>
      </c>
      <c r="I27" s="129">
        <v>3</v>
      </c>
      <c r="J27" s="118" t="s">
        <v>59</v>
      </c>
      <c r="K27" s="118" t="s">
        <v>218</v>
      </c>
      <c r="L27" s="130" t="s">
        <v>43</v>
      </c>
      <c r="M27" s="130" t="s">
        <v>44</v>
      </c>
      <c r="N27" s="130" t="s">
        <v>45</v>
      </c>
      <c r="O27" s="130" t="s">
        <v>46</v>
      </c>
      <c r="P27" s="138">
        <f t="shared" si="0"/>
        <v>1</v>
      </c>
      <c r="Q27" s="139"/>
      <c r="R27" s="139"/>
      <c r="S27" s="139"/>
      <c r="T27" s="139"/>
      <c r="U27" s="139"/>
      <c r="V27" s="140">
        <v>0.5</v>
      </c>
      <c r="W27" s="140">
        <v>0.5</v>
      </c>
      <c r="X27" s="139"/>
      <c r="Y27" s="139"/>
      <c r="Z27" s="139"/>
      <c r="AA27" s="139"/>
      <c r="AB27" s="139"/>
      <c r="AC27" s="132" t="s">
        <v>277</v>
      </c>
      <c r="AD27" s="133" t="s">
        <v>256</v>
      </c>
      <c r="AE27" s="132" t="s">
        <v>257</v>
      </c>
      <c r="AF27" s="119"/>
      <c r="AG27" s="134">
        <v>0</v>
      </c>
      <c r="AH27" s="94"/>
      <c r="AI27" s="94"/>
      <c r="AJ27" s="94"/>
      <c r="AK27" s="94"/>
      <c r="AL27" s="94"/>
      <c r="AM27" s="94"/>
      <c r="AN27" s="94"/>
    </row>
    <row r="28" spans="2:40" ht="72" hidden="1" x14ac:dyDescent="0.25">
      <c r="B28" s="126" t="s">
        <v>83</v>
      </c>
      <c r="C28" s="116" t="s">
        <v>113</v>
      </c>
      <c r="D28" s="129" t="s">
        <v>198</v>
      </c>
      <c r="E28" s="117"/>
      <c r="F28" s="117" t="s">
        <v>291</v>
      </c>
      <c r="G28" s="117"/>
      <c r="H28" s="118" t="s">
        <v>292</v>
      </c>
      <c r="I28" s="129">
        <v>3</v>
      </c>
      <c r="J28" s="141" t="s">
        <v>125</v>
      </c>
      <c r="K28" s="118" t="s">
        <v>293</v>
      </c>
      <c r="L28" s="130" t="s">
        <v>89</v>
      </c>
      <c r="M28" s="130" t="s">
        <v>44</v>
      </c>
      <c r="N28" s="130" t="s">
        <v>214</v>
      </c>
      <c r="O28" s="130" t="s">
        <v>46</v>
      </c>
      <c r="P28" s="121">
        <f>SUM(Q28:AB28)</f>
        <v>36</v>
      </c>
      <c r="Q28" s="131">
        <v>3</v>
      </c>
      <c r="R28" s="131">
        <v>3</v>
      </c>
      <c r="S28" s="131">
        <v>3</v>
      </c>
      <c r="T28" s="131">
        <v>3</v>
      </c>
      <c r="U28" s="131">
        <v>3</v>
      </c>
      <c r="V28" s="131">
        <v>3</v>
      </c>
      <c r="W28" s="131">
        <v>3</v>
      </c>
      <c r="X28" s="131">
        <v>3</v>
      </c>
      <c r="Y28" s="131">
        <v>3</v>
      </c>
      <c r="Z28" s="131">
        <v>3</v>
      </c>
      <c r="AA28" s="131">
        <v>3</v>
      </c>
      <c r="AB28" s="131">
        <v>3</v>
      </c>
      <c r="AC28" s="132" t="s">
        <v>234</v>
      </c>
      <c r="AD28" s="133" t="s">
        <v>256</v>
      </c>
      <c r="AE28" s="132" t="s">
        <v>257</v>
      </c>
      <c r="AF28" s="119"/>
      <c r="AG28" s="134">
        <v>0</v>
      </c>
      <c r="AH28" s="94"/>
      <c r="AI28" s="94"/>
      <c r="AJ28" s="94"/>
      <c r="AK28" s="94"/>
      <c r="AL28" s="94"/>
      <c r="AM28" s="94"/>
      <c r="AN28" s="94"/>
    </row>
    <row r="29" spans="2:40" ht="72" hidden="1" x14ac:dyDescent="0.25">
      <c r="B29" s="126" t="s">
        <v>83</v>
      </c>
      <c r="C29" s="116" t="s">
        <v>113</v>
      </c>
      <c r="D29" s="129" t="s">
        <v>225</v>
      </c>
      <c r="E29" s="117"/>
      <c r="F29" s="117" t="s">
        <v>294</v>
      </c>
      <c r="G29" s="117"/>
      <c r="H29" s="118" t="s">
        <v>295</v>
      </c>
      <c r="I29" s="129">
        <v>3</v>
      </c>
      <c r="J29" s="141" t="s">
        <v>125</v>
      </c>
      <c r="K29" s="118" t="s">
        <v>296</v>
      </c>
      <c r="L29" s="130" t="s">
        <v>89</v>
      </c>
      <c r="M29" s="130" t="s">
        <v>44</v>
      </c>
      <c r="N29" s="130" t="s">
        <v>214</v>
      </c>
      <c r="O29" s="130" t="s">
        <v>46</v>
      </c>
      <c r="P29" s="121">
        <f>SUM(Q29:AB29)</f>
        <v>12</v>
      </c>
      <c r="Q29" s="131">
        <v>1</v>
      </c>
      <c r="R29" s="131">
        <v>1</v>
      </c>
      <c r="S29" s="131">
        <v>1</v>
      </c>
      <c r="T29" s="131">
        <v>1</v>
      </c>
      <c r="U29" s="131">
        <v>1</v>
      </c>
      <c r="V29" s="131">
        <v>1</v>
      </c>
      <c r="W29" s="131">
        <v>1</v>
      </c>
      <c r="X29" s="131">
        <v>1</v>
      </c>
      <c r="Y29" s="131">
        <v>1</v>
      </c>
      <c r="Z29" s="131">
        <v>1</v>
      </c>
      <c r="AA29" s="131">
        <v>1</v>
      </c>
      <c r="AB29" s="131">
        <v>1</v>
      </c>
      <c r="AC29" s="132" t="s">
        <v>234</v>
      </c>
      <c r="AD29" s="133" t="s">
        <v>256</v>
      </c>
      <c r="AE29" s="132" t="s">
        <v>257</v>
      </c>
      <c r="AF29" s="119"/>
      <c r="AG29" s="134">
        <v>0</v>
      </c>
      <c r="AH29" s="94"/>
      <c r="AI29" s="94"/>
      <c r="AJ29" s="94"/>
      <c r="AK29" s="94"/>
      <c r="AL29" s="94"/>
      <c r="AM29" s="94"/>
      <c r="AN29" s="94"/>
    </row>
    <row r="30" spans="2:40" ht="72" hidden="1" x14ac:dyDescent="0.25">
      <c r="B30" s="126" t="s">
        <v>83</v>
      </c>
      <c r="C30" s="116" t="s">
        <v>113</v>
      </c>
      <c r="D30" s="129" t="s">
        <v>225</v>
      </c>
      <c r="E30" s="117"/>
      <c r="F30" s="117" t="s">
        <v>297</v>
      </c>
      <c r="G30" s="117"/>
      <c r="H30" s="118" t="s">
        <v>298</v>
      </c>
      <c r="I30" s="129">
        <v>3</v>
      </c>
      <c r="J30" s="141" t="s">
        <v>125</v>
      </c>
      <c r="K30" s="118" t="s">
        <v>299</v>
      </c>
      <c r="L30" s="130" t="s">
        <v>89</v>
      </c>
      <c r="M30" s="130" t="s">
        <v>44</v>
      </c>
      <c r="N30" s="130" t="s">
        <v>214</v>
      </c>
      <c r="O30" s="130" t="s">
        <v>46</v>
      </c>
      <c r="P30" s="121">
        <f>SUM(Q30:AB30)</f>
        <v>12</v>
      </c>
      <c r="Q30" s="131">
        <v>1</v>
      </c>
      <c r="R30" s="131">
        <v>1</v>
      </c>
      <c r="S30" s="131">
        <v>1</v>
      </c>
      <c r="T30" s="131">
        <v>1</v>
      </c>
      <c r="U30" s="131">
        <v>1</v>
      </c>
      <c r="V30" s="131">
        <v>1</v>
      </c>
      <c r="W30" s="131">
        <v>1</v>
      </c>
      <c r="X30" s="131">
        <v>1</v>
      </c>
      <c r="Y30" s="131">
        <v>1</v>
      </c>
      <c r="Z30" s="131">
        <v>1</v>
      </c>
      <c r="AA30" s="131">
        <v>1</v>
      </c>
      <c r="AB30" s="131">
        <v>1</v>
      </c>
      <c r="AC30" s="132" t="s">
        <v>234</v>
      </c>
      <c r="AD30" s="133" t="s">
        <v>256</v>
      </c>
      <c r="AE30" s="132" t="s">
        <v>257</v>
      </c>
      <c r="AF30" s="119"/>
      <c r="AG30" s="134">
        <v>0</v>
      </c>
      <c r="AH30" s="94"/>
      <c r="AI30" s="94"/>
      <c r="AJ30" s="94"/>
      <c r="AK30" s="94"/>
      <c r="AL30" s="94"/>
      <c r="AM30" s="94"/>
      <c r="AN30" s="94"/>
    </row>
    <row r="31" spans="2:40" ht="72" hidden="1" x14ac:dyDescent="0.25">
      <c r="B31" s="126" t="s">
        <v>83</v>
      </c>
      <c r="C31" s="116" t="s">
        <v>113</v>
      </c>
      <c r="D31" s="129" t="s">
        <v>225</v>
      </c>
      <c r="E31" s="117"/>
      <c r="F31" s="117" t="s">
        <v>300</v>
      </c>
      <c r="G31" s="117"/>
      <c r="H31" s="118" t="s">
        <v>301</v>
      </c>
      <c r="I31" s="129">
        <v>3</v>
      </c>
      <c r="J31" s="141" t="s">
        <v>125</v>
      </c>
      <c r="K31" s="118" t="s">
        <v>302</v>
      </c>
      <c r="L31" s="130" t="s">
        <v>89</v>
      </c>
      <c r="M31" s="130" t="s">
        <v>44</v>
      </c>
      <c r="N31" s="130" t="s">
        <v>214</v>
      </c>
      <c r="O31" s="130" t="s">
        <v>46</v>
      </c>
      <c r="P31" s="121">
        <f>SUM(Q31:AB31)</f>
        <v>12</v>
      </c>
      <c r="Q31" s="131">
        <v>1</v>
      </c>
      <c r="R31" s="131">
        <v>1</v>
      </c>
      <c r="S31" s="131">
        <v>1</v>
      </c>
      <c r="T31" s="131">
        <v>1</v>
      </c>
      <c r="U31" s="131">
        <v>1</v>
      </c>
      <c r="V31" s="131">
        <v>1</v>
      </c>
      <c r="W31" s="131">
        <v>1</v>
      </c>
      <c r="X31" s="131">
        <v>1</v>
      </c>
      <c r="Y31" s="131">
        <v>1</v>
      </c>
      <c r="Z31" s="131">
        <v>1</v>
      </c>
      <c r="AA31" s="131">
        <v>1</v>
      </c>
      <c r="AB31" s="131">
        <v>1</v>
      </c>
      <c r="AC31" s="132" t="s">
        <v>303</v>
      </c>
      <c r="AD31" s="133" t="s">
        <v>256</v>
      </c>
      <c r="AE31" s="132" t="s">
        <v>257</v>
      </c>
      <c r="AF31" s="119"/>
      <c r="AG31" s="134">
        <v>0</v>
      </c>
      <c r="AH31" s="94"/>
      <c r="AI31" s="94"/>
      <c r="AJ31" s="94"/>
      <c r="AK31" s="94"/>
      <c r="AL31" s="94"/>
      <c r="AM31" s="94"/>
      <c r="AN31" s="94"/>
    </row>
    <row r="32" spans="2:40" ht="72" hidden="1" x14ac:dyDescent="0.25">
      <c r="B32" s="126" t="s">
        <v>83</v>
      </c>
      <c r="C32" s="116" t="s">
        <v>135</v>
      </c>
      <c r="D32" s="129" t="s">
        <v>225</v>
      </c>
      <c r="E32" s="117"/>
      <c r="F32" s="117" t="s">
        <v>304</v>
      </c>
      <c r="G32" s="117"/>
      <c r="H32" s="118" t="s">
        <v>305</v>
      </c>
      <c r="I32" s="129">
        <v>3</v>
      </c>
      <c r="J32" s="141" t="s">
        <v>125</v>
      </c>
      <c r="K32" s="118" t="s">
        <v>306</v>
      </c>
      <c r="L32" s="130" t="s">
        <v>43</v>
      </c>
      <c r="M32" s="130" t="s">
        <v>44</v>
      </c>
      <c r="N32" s="130" t="s">
        <v>45</v>
      </c>
      <c r="O32" s="130" t="s">
        <v>46</v>
      </c>
      <c r="P32" s="138">
        <f>+SUM(Q32:AB32)</f>
        <v>0.99999999999999989</v>
      </c>
      <c r="Q32" s="139"/>
      <c r="R32" s="139"/>
      <c r="S32" s="139"/>
      <c r="T32" s="139"/>
      <c r="U32" s="139"/>
      <c r="V32" s="139"/>
      <c r="W32" s="139"/>
      <c r="X32" s="140">
        <v>0.2</v>
      </c>
      <c r="Y32" s="140">
        <v>0.5</v>
      </c>
      <c r="Z32" s="140">
        <v>0.1</v>
      </c>
      <c r="AA32" s="140">
        <v>0.1</v>
      </c>
      <c r="AB32" s="140">
        <v>0.1</v>
      </c>
      <c r="AC32" s="132" t="s">
        <v>307</v>
      </c>
      <c r="AD32" s="133" t="s">
        <v>256</v>
      </c>
      <c r="AE32" s="132" t="s">
        <v>257</v>
      </c>
      <c r="AF32" s="142" t="s">
        <v>143</v>
      </c>
      <c r="AG32" s="134">
        <v>0</v>
      </c>
      <c r="AH32" s="94"/>
      <c r="AI32" s="94"/>
      <c r="AJ32" s="94"/>
      <c r="AK32" s="94"/>
      <c r="AL32" s="94"/>
      <c r="AM32" s="94"/>
      <c r="AN32" s="94"/>
    </row>
    <row r="33" spans="2:40" ht="72" hidden="1" x14ac:dyDescent="0.3">
      <c r="B33" s="115" t="s">
        <v>55</v>
      </c>
      <c r="C33" s="116" t="s">
        <v>56</v>
      </c>
      <c r="D33" s="129" t="s">
        <v>198</v>
      </c>
      <c r="E33" s="116"/>
      <c r="F33" s="117" t="s">
        <v>308</v>
      </c>
      <c r="G33" s="118"/>
      <c r="H33" s="118" t="s">
        <v>309</v>
      </c>
      <c r="I33" s="129">
        <v>3</v>
      </c>
      <c r="J33" s="118" t="s">
        <v>100</v>
      </c>
      <c r="K33" s="118" t="s">
        <v>310</v>
      </c>
      <c r="L33" s="130" t="s">
        <v>43</v>
      </c>
      <c r="M33" s="130" t="s">
        <v>44</v>
      </c>
      <c r="N33" s="130" t="s">
        <v>214</v>
      </c>
      <c r="O33" s="130" t="s">
        <v>46</v>
      </c>
      <c r="P33" s="127">
        <f>+AVERAGE(Q33:AB33)</f>
        <v>0.9900000000000001</v>
      </c>
      <c r="Q33" s="139">
        <v>0.99</v>
      </c>
      <c r="R33" s="139">
        <v>0.99</v>
      </c>
      <c r="S33" s="139">
        <v>0.99</v>
      </c>
      <c r="T33" s="139">
        <v>0.99</v>
      </c>
      <c r="U33" s="139">
        <v>0.99</v>
      </c>
      <c r="V33" s="139">
        <v>0.99</v>
      </c>
      <c r="W33" s="139">
        <v>0.99</v>
      </c>
      <c r="X33" s="139">
        <v>0.99</v>
      </c>
      <c r="Y33" s="139">
        <v>0.99</v>
      </c>
      <c r="Z33" s="139">
        <v>0.99</v>
      </c>
      <c r="AA33" s="139">
        <v>0.99</v>
      </c>
      <c r="AB33" s="139">
        <v>0.99</v>
      </c>
      <c r="AC33" s="132" t="s">
        <v>311</v>
      </c>
      <c r="AD33" s="133" t="s">
        <v>312</v>
      </c>
      <c r="AE33" s="132" t="s">
        <v>313</v>
      </c>
      <c r="AF33" s="119"/>
      <c r="AG33" s="119"/>
    </row>
    <row r="34" spans="2:40" ht="72" hidden="1" x14ac:dyDescent="0.3">
      <c r="B34" s="115" t="str">
        <f>B33</f>
        <v>Incrementar y eficientizar el cobro</v>
      </c>
      <c r="C34" s="116" t="s">
        <v>56</v>
      </c>
      <c r="D34" s="129" t="s">
        <v>198</v>
      </c>
      <c r="E34" s="117"/>
      <c r="F34" s="117" t="s">
        <v>314</v>
      </c>
      <c r="G34" s="117"/>
      <c r="H34" s="117" t="s">
        <v>315</v>
      </c>
      <c r="I34" s="129">
        <v>3</v>
      </c>
      <c r="J34" s="118" t="s">
        <v>100</v>
      </c>
      <c r="K34" s="118" t="s">
        <v>316</v>
      </c>
      <c r="L34" s="130" t="s">
        <v>43</v>
      </c>
      <c r="M34" s="130" t="s">
        <v>317</v>
      </c>
      <c r="N34" s="130" t="s">
        <v>214</v>
      </c>
      <c r="O34" s="130" t="s">
        <v>46</v>
      </c>
      <c r="P34" s="127">
        <f>+AVERAGE(Q34:AB34)</f>
        <v>3.9999999999999994E-2</v>
      </c>
      <c r="Q34" s="139">
        <v>0.04</v>
      </c>
      <c r="R34" s="139">
        <v>0.04</v>
      </c>
      <c r="S34" s="139">
        <v>0.04</v>
      </c>
      <c r="T34" s="139">
        <v>0.04</v>
      </c>
      <c r="U34" s="139">
        <v>0.04</v>
      </c>
      <c r="V34" s="139">
        <v>0.04</v>
      </c>
      <c r="W34" s="139">
        <v>0.04</v>
      </c>
      <c r="X34" s="139">
        <v>0.04</v>
      </c>
      <c r="Y34" s="139">
        <v>0.04</v>
      </c>
      <c r="Z34" s="139">
        <v>0.04</v>
      </c>
      <c r="AA34" s="139">
        <v>0.04</v>
      </c>
      <c r="AB34" s="139">
        <v>0.04</v>
      </c>
      <c r="AC34" s="132" t="s">
        <v>318</v>
      </c>
      <c r="AD34" s="133" t="s">
        <v>312</v>
      </c>
      <c r="AE34" s="132" t="s">
        <v>313</v>
      </c>
      <c r="AF34" s="129"/>
      <c r="AG34" s="129"/>
    </row>
    <row r="35" spans="2:40" ht="90" hidden="1" x14ac:dyDescent="0.3">
      <c r="B35" s="115" t="str">
        <f>B34</f>
        <v>Incrementar y eficientizar el cobro</v>
      </c>
      <c r="C35" s="116" t="s">
        <v>56</v>
      </c>
      <c r="D35" s="129" t="s">
        <v>198</v>
      </c>
      <c r="E35" s="117"/>
      <c r="F35" s="117" t="s">
        <v>319</v>
      </c>
      <c r="G35" s="117"/>
      <c r="H35" s="117" t="s">
        <v>320</v>
      </c>
      <c r="I35" s="129">
        <v>3</v>
      </c>
      <c r="J35" s="118" t="s">
        <v>321</v>
      </c>
      <c r="K35" s="118" t="s">
        <v>322</v>
      </c>
      <c r="L35" s="130" t="s">
        <v>43</v>
      </c>
      <c r="M35" s="130" t="s">
        <v>317</v>
      </c>
      <c r="N35" s="130" t="s">
        <v>214</v>
      </c>
      <c r="O35" s="130" t="s">
        <v>46</v>
      </c>
      <c r="P35" s="127">
        <f>+AVERAGE(Q35:AB35)</f>
        <v>0.9900000000000001</v>
      </c>
      <c r="Q35" s="139">
        <v>0.99</v>
      </c>
      <c r="R35" s="139">
        <v>0.99</v>
      </c>
      <c r="S35" s="139">
        <v>0.99</v>
      </c>
      <c r="T35" s="139">
        <v>0.99</v>
      </c>
      <c r="U35" s="139">
        <v>0.99</v>
      </c>
      <c r="V35" s="139">
        <v>0.99</v>
      </c>
      <c r="W35" s="139">
        <v>0.99</v>
      </c>
      <c r="X35" s="139">
        <v>0.99</v>
      </c>
      <c r="Y35" s="139">
        <v>0.99</v>
      </c>
      <c r="Z35" s="139">
        <v>0.99</v>
      </c>
      <c r="AA35" s="139">
        <v>0.99</v>
      </c>
      <c r="AB35" s="139">
        <v>0.99</v>
      </c>
      <c r="AC35" s="132" t="s">
        <v>323</v>
      </c>
      <c r="AD35" s="133" t="s">
        <v>312</v>
      </c>
      <c r="AE35" s="132" t="s">
        <v>313</v>
      </c>
      <c r="AF35" s="129" t="s">
        <v>324</v>
      </c>
      <c r="AG35" s="129"/>
    </row>
    <row r="36" spans="2:40" ht="54" hidden="1" x14ac:dyDescent="0.3">
      <c r="B36" s="115" t="str">
        <f>B35</f>
        <v>Incrementar y eficientizar el cobro</v>
      </c>
      <c r="C36" s="116" t="s">
        <v>56</v>
      </c>
      <c r="D36" s="129" t="s">
        <v>261</v>
      </c>
      <c r="E36" s="117"/>
      <c r="F36" s="117" t="s">
        <v>325</v>
      </c>
      <c r="G36" s="117"/>
      <c r="H36" s="117" t="s">
        <v>326</v>
      </c>
      <c r="I36" s="129">
        <v>3</v>
      </c>
      <c r="J36" s="118" t="s">
        <v>100</v>
      </c>
      <c r="K36" s="118" t="s">
        <v>327</v>
      </c>
      <c r="L36" s="130" t="s">
        <v>43</v>
      </c>
      <c r="M36" s="119" t="s">
        <v>317</v>
      </c>
      <c r="N36" s="119" t="s">
        <v>214</v>
      </c>
      <c r="O36" s="119" t="s">
        <v>46</v>
      </c>
      <c r="P36" s="127">
        <f>+AVERAGE(Q36:AB36)</f>
        <v>4.9999999999999996E-2</v>
      </c>
      <c r="Q36" s="139">
        <v>0.05</v>
      </c>
      <c r="R36" s="139">
        <v>0.05</v>
      </c>
      <c r="S36" s="139">
        <v>0.05</v>
      </c>
      <c r="T36" s="139">
        <v>0.05</v>
      </c>
      <c r="U36" s="139">
        <v>0.05</v>
      </c>
      <c r="V36" s="139">
        <v>0.05</v>
      </c>
      <c r="W36" s="139">
        <v>0.05</v>
      </c>
      <c r="X36" s="139">
        <v>0.05</v>
      </c>
      <c r="Y36" s="139">
        <v>0.05</v>
      </c>
      <c r="Z36" s="139">
        <v>0.05</v>
      </c>
      <c r="AA36" s="139">
        <v>0.05</v>
      </c>
      <c r="AB36" s="139">
        <v>0.05</v>
      </c>
      <c r="AC36" s="132" t="s">
        <v>328</v>
      </c>
      <c r="AD36" s="133" t="s">
        <v>312</v>
      </c>
      <c r="AE36" s="132" t="s">
        <v>313</v>
      </c>
      <c r="AF36" s="119" t="s">
        <v>329</v>
      </c>
      <c r="AG36" s="119"/>
    </row>
    <row r="37" spans="2:40" ht="72" hidden="1" x14ac:dyDescent="0.3">
      <c r="B37" s="115" t="str">
        <f>B36</f>
        <v>Incrementar y eficientizar el cobro</v>
      </c>
      <c r="C37" s="116" t="s">
        <v>56</v>
      </c>
      <c r="D37" s="129" t="s">
        <v>235</v>
      </c>
      <c r="E37" s="116"/>
      <c r="F37" s="117" t="s">
        <v>330</v>
      </c>
      <c r="G37" s="117"/>
      <c r="H37" s="117" t="s">
        <v>331</v>
      </c>
      <c r="I37" s="129">
        <v>3</v>
      </c>
      <c r="J37" s="118" t="s">
        <v>100</v>
      </c>
      <c r="K37" s="118" t="s">
        <v>332</v>
      </c>
      <c r="L37" s="130" t="s">
        <v>43</v>
      </c>
      <c r="M37" s="130" t="s">
        <v>317</v>
      </c>
      <c r="N37" s="130" t="s">
        <v>214</v>
      </c>
      <c r="O37" s="130" t="s">
        <v>46</v>
      </c>
      <c r="P37" s="127">
        <f>+AVERAGE(Q37:AB37)</f>
        <v>9.9999999999999992E-2</v>
      </c>
      <c r="Q37" s="139">
        <v>0.1</v>
      </c>
      <c r="R37" s="139">
        <v>0.1</v>
      </c>
      <c r="S37" s="139">
        <v>0.1</v>
      </c>
      <c r="T37" s="139">
        <v>0.1</v>
      </c>
      <c r="U37" s="139">
        <v>0.1</v>
      </c>
      <c r="V37" s="139">
        <v>0.1</v>
      </c>
      <c r="W37" s="139">
        <v>0.1</v>
      </c>
      <c r="X37" s="139">
        <v>0.1</v>
      </c>
      <c r="Y37" s="139">
        <v>0.1</v>
      </c>
      <c r="Z37" s="139">
        <v>0.1</v>
      </c>
      <c r="AA37" s="139">
        <v>0.1</v>
      </c>
      <c r="AB37" s="139">
        <v>0.1</v>
      </c>
      <c r="AC37" s="132" t="s">
        <v>328</v>
      </c>
      <c r="AD37" s="133" t="s">
        <v>312</v>
      </c>
      <c r="AE37" s="132" t="s">
        <v>313</v>
      </c>
      <c r="AF37" s="119" t="s">
        <v>329</v>
      </c>
      <c r="AG37" s="119"/>
    </row>
    <row r="38" spans="2:40" ht="54" hidden="1" x14ac:dyDescent="0.3">
      <c r="B38" s="125" t="s">
        <v>83</v>
      </c>
      <c r="C38" s="116" t="s">
        <v>113</v>
      </c>
      <c r="D38" s="73" t="s">
        <v>198</v>
      </c>
      <c r="E38" s="116"/>
      <c r="F38" s="117" t="s">
        <v>333</v>
      </c>
      <c r="G38" s="141"/>
      <c r="H38" s="117" t="s">
        <v>334</v>
      </c>
      <c r="I38" s="129">
        <v>3</v>
      </c>
      <c r="J38" s="118" t="s">
        <v>250</v>
      </c>
      <c r="K38" s="141" t="s">
        <v>335</v>
      </c>
      <c r="L38" s="130" t="s">
        <v>89</v>
      </c>
      <c r="M38" s="119" t="s">
        <v>44</v>
      </c>
      <c r="N38" s="119" t="s">
        <v>214</v>
      </c>
      <c r="O38" s="119" t="s">
        <v>46</v>
      </c>
      <c r="P38" s="143">
        <f>+SUM(Q38:AB38)</f>
        <v>44400</v>
      </c>
      <c r="Q38" s="144">
        <v>2600</v>
      </c>
      <c r="R38" s="122">
        <v>2800</v>
      </c>
      <c r="S38" s="122">
        <v>3000</v>
      </c>
      <c r="T38" s="122">
        <v>3200</v>
      </c>
      <c r="U38" s="122">
        <v>3400</v>
      </c>
      <c r="V38" s="122">
        <v>3600</v>
      </c>
      <c r="W38" s="122">
        <v>3800</v>
      </c>
      <c r="X38" s="122">
        <v>4000</v>
      </c>
      <c r="Y38" s="122">
        <v>4200</v>
      </c>
      <c r="Z38" s="122">
        <v>4400</v>
      </c>
      <c r="AA38" s="122">
        <v>4600</v>
      </c>
      <c r="AB38" s="122">
        <v>4800</v>
      </c>
      <c r="AC38" s="119" t="s">
        <v>311</v>
      </c>
      <c r="AD38" s="133" t="s">
        <v>312</v>
      </c>
      <c r="AE38" s="132" t="s">
        <v>313</v>
      </c>
      <c r="AF38" s="119"/>
      <c r="AG38" s="119"/>
    </row>
    <row r="39" spans="2:40" ht="54" hidden="1" x14ac:dyDescent="0.3">
      <c r="B39" s="125" t="s">
        <v>83</v>
      </c>
      <c r="C39" s="116" t="s">
        <v>113</v>
      </c>
      <c r="D39" s="43" t="s">
        <v>198</v>
      </c>
      <c r="E39" s="116"/>
      <c r="F39" s="117" t="s">
        <v>336</v>
      </c>
      <c r="G39" s="141"/>
      <c r="H39" s="117" t="s">
        <v>334</v>
      </c>
      <c r="I39" s="129">
        <v>3</v>
      </c>
      <c r="J39" s="118" t="s">
        <v>250</v>
      </c>
      <c r="K39" s="141" t="s">
        <v>337</v>
      </c>
      <c r="L39" s="130" t="s">
        <v>43</v>
      </c>
      <c r="M39" s="119" t="s">
        <v>44</v>
      </c>
      <c r="N39" s="119" t="s">
        <v>214</v>
      </c>
      <c r="O39" s="119" t="s">
        <v>46</v>
      </c>
      <c r="P39" s="127">
        <f>+AVERAGE(Q39:AB39)</f>
        <v>3.0000000000000009E-2</v>
      </c>
      <c r="Q39" s="128">
        <v>0.03</v>
      </c>
      <c r="R39" s="128">
        <v>0.03</v>
      </c>
      <c r="S39" s="128">
        <v>0.03</v>
      </c>
      <c r="T39" s="128">
        <v>0.03</v>
      </c>
      <c r="U39" s="128">
        <v>0.03</v>
      </c>
      <c r="V39" s="128">
        <v>0.03</v>
      </c>
      <c r="W39" s="128">
        <v>0.03</v>
      </c>
      <c r="X39" s="128">
        <v>0.03</v>
      </c>
      <c r="Y39" s="128">
        <v>0.03</v>
      </c>
      <c r="Z39" s="128">
        <v>0.03</v>
      </c>
      <c r="AA39" s="128">
        <v>0.03</v>
      </c>
      <c r="AB39" s="128">
        <v>0.03</v>
      </c>
      <c r="AC39" s="119" t="s">
        <v>311</v>
      </c>
      <c r="AD39" s="133" t="s">
        <v>312</v>
      </c>
      <c r="AE39" s="132" t="s">
        <v>313</v>
      </c>
      <c r="AF39" s="119"/>
      <c r="AG39" s="119"/>
    </row>
    <row r="40" spans="2:40" ht="180" hidden="1" x14ac:dyDescent="0.3">
      <c r="B40" s="125" t="s">
        <v>185</v>
      </c>
      <c r="C40" s="116" t="s">
        <v>186</v>
      </c>
      <c r="D40" s="129" t="s">
        <v>261</v>
      </c>
      <c r="E40" s="116"/>
      <c r="F40" s="117" t="s">
        <v>338</v>
      </c>
      <c r="G40" s="117"/>
      <c r="H40" s="117" t="s">
        <v>339</v>
      </c>
      <c r="I40" s="129">
        <v>3</v>
      </c>
      <c r="J40" s="118" t="s">
        <v>250</v>
      </c>
      <c r="K40" s="118" t="s">
        <v>340</v>
      </c>
      <c r="L40" s="119" t="s">
        <v>89</v>
      </c>
      <c r="M40" s="119" t="s">
        <v>44</v>
      </c>
      <c r="N40" s="119" t="s">
        <v>45</v>
      </c>
      <c r="O40" s="119" t="s">
        <v>46</v>
      </c>
      <c r="P40" s="121">
        <f>+SUM(Q40:AB40)</f>
        <v>25</v>
      </c>
      <c r="Q40" s="122"/>
      <c r="R40" s="122">
        <v>2</v>
      </c>
      <c r="S40" s="122">
        <v>2</v>
      </c>
      <c r="T40" s="122">
        <v>2</v>
      </c>
      <c r="U40" s="122">
        <v>3</v>
      </c>
      <c r="V40" s="122">
        <v>3</v>
      </c>
      <c r="W40" s="122">
        <v>3</v>
      </c>
      <c r="X40" s="122">
        <v>3</v>
      </c>
      <c r="Y40" s="122">
        <v>3</v>
      </c>
      <c r="Z40" s="122">
        <v>2</v>
      </c>
      <c r="AA40" s="122">
        <v>2</v>
      </c>
      <c r="AB40" s="122"/>
      <c r="AC40" s="132" t="s">
        <v>341</v>
      </c>
      <c r="AD40" s="133" t="s">
        <v>312</v>
      </c>
      <c r="AE40" s="132" t="s">
        <v>313</v>
      </c>
      <c r="AF40" s="119"/>
      <c r="AG40" s="119"/>
    </row>
    <row r="41" spans="2:40" ht="90" hidden="1" x14ac:dyDescent="0.3">
      <c r="B41" s="125" t="s">
        <v>185</v>
      </c>
      <c r="C41" s="116" t="s">
        <v>231</v>
      </c>
      <c r="D41" s="129" t="s">
        <v>198</v>
      </c>
      <c r="E41" s="117"/>
      <c r="F41" s="117" t="s">
        <v>342</v>
      </c>
      <c r="G41" s="117"/>
      <c r="H41" s="117" t="s">
        <v>343</v>
      </c>
      <c r="I41" s="129">
        <v>3</v>
      </c>
      <c r="J41" s="118" t="s">
        <v>250</v>
      </c>
      <c r="K41" s="118" t="s">
        <v>344</v>
      </c>
      <c r="L41" s="130" t="s">
        <v>89</v>
      </c>
      <c r="M41" s="130" t="s">
        <v>44</v>
      </c>
      <c r="N41" s="130" t="s">
        <v>45</v>
      </c>
      <c r="O41" s="130" t="s">
        <v>46</v>
      </c>
      <c r="P41" s="121">
        <f>+SUM(Q41:AB41)</f>
        <v>20</v>
      </c>
      <c r="Q41" s="131"/>
      <c r="R41" s="131">
        <v>2</v>
      </c>
      <c r="S41" s="131">
        <v>2</v>
      </c>
      <c r="T41" s="131">
        <v>2</v>
      </c>
      <c r="U41" s="131">
        <v>2</v>
      </c>
      <c r="V41" s="131">
        <v>2</v>
      </c>
      <c r="W41" s="131">
        <v>2</v>
      </c>
      <c r="X41" s="131">
        <v>2</v>
      </c>
      <c r="Y41" s="131">
        <v>2</v>
      </c>
      <c r="Z41" s="131">
        <v>2</v>
      </c>
      <c r="AA41" s="131">
        <v>2</v>
      </c>
      <c r="AB41" s="131"/>
      <c r="AC41" s="132" t="s">
        <v>345</v>
      </c>
      <c r="AD41" s="133" t="s">
        <v>312</v>
      </c>
      <c r="AE41" s="132" t="s">
        <v>313</v>
      </c>
      <c r="AF41" s="119"/>
      <c r="AG41" s="119"/>
    </row>
    <row r="42" spans="2:40" ht="54" hidden="1" x14ac:dyDescent="0.3">
      <c r="B42" s="125" t="s">
        <v>185</v>
      </c>
      <c r="C42" s="116" t="s">
        <v>346</v>
      </c>
      <c r="D42" s="129" t="s">
        <v>198</v>
      </c>
      <c r="E42" s="116"/>
      <c r="F42" s="117" t="s">
        <v>347</v>
      </c>
      <c r="G42" s="141"/>
      <c r="H42" s="117" t="s">
        <v>348</v>
      </c>
      <c r="I42" s="129">
        <v>3</v>
      </c>
      <c r="J42" s="118" t="s">
        <v>321</v>
      </c>
      <c r="K42" s="118" t="s">
        <v>349</v>
      </c>
      <c r="L42" s="130" t="s">
        <v>43</v>
      </c>
      <c r="M42" s="119" t="s">
        <v>44</v>
      </c>
      <c r="N42" s="119" t="s">
        <v>214</v>
      </c>
      <c r="O42" s="119" t="s">
        <v>46</v>
      </c>
      <c r="P42" s="127">
        <f>+AVERAGE(Q42:AB42)</f>
        <v>1</v>
      </c>
      <c r="Q42" s="128">
        <v>1</v>
      </c>
      <c r="R42" s="128">
        <v>1</v>
      </c>
      <c r="S42" s="128">
        <v>1</v>
      </c>
      <c r="T42" s="128">
        <v>1</v>
      </c>
      <c r="U42" s="128">
        <v>1</v>
      </c>
      <c r="V42" s="128">
        <v>1</v>
      </c>
      <c r="W42" s="128">
        <v>1</v>
      </c>
      <c r="X42" s="128">
        <v>1</v>
      </c>
      <c r="Y42" s="128">
        <v>1</v>
      </c>
      <c r="Z42" s="128">
        <v>1</v>
      </c>
      <c r="AA42" s="128">
        <v>1</v>
      </c>
      <c r="AB42" s="128">
        <v>1</v>
      </c>
      <c r="AC42" s="132" t="s">
        <v>350</v>
      </c>
      <c r="AD42" s="133" t="s">
        <v>312</v>
      </c>
      <c r="AE42" s="132" t="s">
        <v>313</v>
      </c>
      <c r="AF42" s="119"/>
      <c r="AG42" s="119"/>
    </row>
    <row r="43" spans="2:40" ht="72" x14ac:dyDescent="0.25">
      <c r="B43" s="126" t="s">
        <v>55</v>
      </c>
      <c r="C43" s="117" t="s">
        <v>56</v>
      </c>
      <c r="D43" s="129" t="s">
        <v>198</v>
      </c>
      <c r="E43" s="117"/>
      <c r="F43" s="117" t="s">
        <v>351</v>
      </c>
      <c r="G43" s="117"/>
      <c r="H43" s="118" t="s">
        <v>352</v>
      </c>
      <c r="I43" s="129">
        <v>2</v>
      </c>
      <c r="J43" s="118" t="s">
        <v>245</v>
      </c>
      <c r="K43" s="118" t="s">
        <v>353</v>
      </c>
      <c r="L43" s="130" t="s">
        <v>89</v>
      </c>
      <c r="M43" s="130" t="s">
        <v>44</v>
      </c>
      <c r="N43" s="130" t="s">
        <v>45</v>
      </c>
      <c r="O43" s="130" t="s">
        <v>46</v>
      </c>
      <c r="P43" s="135">
        <f t="shared" ref="P43:P46" si="1">+SUM(Q43:AB43)</f>
        <v>31000</v>
      </c>
      <c r="Q43" s="137">
        <v>2500</v>
      </c>
      <c r="R43" s="137">
        <v>2500</v>
      </c>
      <c r="S43" s="137">
        <v>2500</v>
      </c>
      <c r="T43" s="137">
        <v>2500</v>
      </c>
      <c r="U43" s="137">
        <v>2500</v>
      </c>
      <c r="V43" s="137">
        <v>2500</v>
      </c>
      <c r="W43" s="137">
        <v>2500</v>
      </c>
      <c r="X43" s="137">
        <v>2500</v>
      </c>
      <c r="Y43" s="137">
        <v>2500</v>
      </c>
      <c r="Z43" s="137">
        <v>2500</v>
      </c>
      <c r="AA43" s="137">
        <v>3500</v>
      </c>
      <c r="AB43" s="137">
        <v>2500</v>
      </c>
      <c r="AC43" s="132" t="s">
        <v>354</v>
      </c>
      <c r="AD43" s="133" t="s">
        <v>355</v>
      </c>
      <c r="AE43" s="129" t="s">
        <v>356</v>
      </c>
      <c r="AF43" s="119"/>
      <c r="AG43" s="134">
        <v>0</v>
      </c>
      <c r="AH43" s="94"/>
      <c r="AI43" s="94"/>
      <c r="AJ43" s="94"/>
      <c r="AK43" s="94"/>
      <c r="AL43" s="94"/>
      <c r="AM43" s="94"/>
      <c r="AN43" s="94"/>
    </row>
    <row r="44" spans="2:40" ht="90" x14ac:dyDescent="0.25">
      <c r="B44" s="126" t="s">
        <v>55</v>
      </c>
      <c r="C44" s="117" t="s">
        <v>56</v>
      </c>
      <c r="D44" s="129" t="s">
        <v>198</v>
      </c>
      <c r="E44" s="117"/>
      <c r="F44" s="117" t="s">
        <v>357</v>
      </c>
      <c r="G44" s="117"/>
      <c r="H44" s="118" t="s">
        <v>358</v>
      </c>
      <c r="I44" s="129">
        <v>2</v>
      </c>
      <c r="J44" s="118" t="s">
        <v>59</v>
      </c>
      <c r="K44" s="118" t="s">
        <v>359</v>
      </c>
      <c r="L44" s="130" t="s">
        <v>89</v>
      </c>
      <c r="M44" s="130" t="s">
        <v>44</v>
      </c>
      <c r="N44" s="130" t="s">
        <v>45</v>
      </c>
      <c r="O44" s="130" t="s">
        <v>46</v>
      </c>
      <c r="P44" s="135">
        <f t="shared" si="1"/>
        <v>25400</v>
      </c>
      <c r="Q44" s="137">
        <v>2100</v>
      </c>
      <c r="R44" s="137">
        <v>2100</v>
      </c>
      <c r="S44" s="137">
        <v>2100</v>
      </c>
      <c r="T44" s="137">
        <v>2100</v>
      </c>
      <c r="U44" s="137">
        <v>2100</v>
      </c>
      <c r="V44" s="137">
        <v>2100</v>
      </c>
      <c r="W44" s="137">
        <v>2100</v>
      </c>
      <c r="X44" s="137">
        <v>2100</v>
      </c>
      <c r="Y44" s="137">
        <v>2100</v>
      </c>
      <c r="Z44" s="137">
        <v>2100</v>
      </c>
      <c r="AA44" s="137">
        <v>2300</v>
      </c>
      <c r="AB44" s="137">
        <v>2100</v>
      </c>
      <c r="AC44" s="132" t="s">
        <v>360</v>
      </c>
      <c r="AD44" s="133" t="s">
        <v>355</v>
      </c>
      <c r="AE44" s="129" t="s">
        <v>356</v>
      </c>
      <c r="AF44" s="119"/>
      <c r="AG44" s="134">
        <v>0</v>
      </c>
      <c r="AH44" s="94"/>
      <c r="AI44" s="94"/>
      <c r="AJ44" s="94"/>
      <c r="AK44" s="94"/>
      <c r="AL44" s="94"/>
      <c r="AM44" s="94"/>
      <c r="AN44" s="94"/>
    </row>
    <row r="45" spans="2:40" ht="54" x14ac:dyDescent="0.25">
      <c r="B45" s="126" t="s">
        <v>55</v>
      </c>
      <c r="C45" s="117" t="s">
        <v>56</v>
      </c>
      <c r="D45" s="129" t="s">
        <v>198</v>
      </c>
      <c r="E45" s="117"/>
      <c r="F45" s="145" t="s">
        <v>361</v>
      </c>
      <c r="G45" s="117"/>
      <c r="H45" s="118" t="s">
        <v>362</v>
      </c>
      <c r="I45" s="129">
        <v>3</v>
      </c>
      <c r="J45" s="118" t="s">
        <v>245</v>
      </c>
      <c r="K45" s="118" t="s">
        <v>363</v>
      </c>
      <c r="L45" s="130" t="s">
        <v>89</v>
      </c>
      <c r="M45" s="130" t="s">
        <v>44</v>
      </c>
      <c r="N45" s="130" t="s">
        <v>45</v>
      </c>
      <c r="O45" s="130" t="s">
        <v>46</v>
      </c>
      <c r="P45" s="135">
        <f t="shared" si="1"/>
        <v>14300</v>
      </c>
      <c r="Q45" s="137">
        <v>1000</v>
      </c>
      <c r="R45" s="137">
        <v>1000</v>
      </c>
      <c r="S45" s="137">
        <v>1300</v>
      </c>
      <c r="T45" s="137">
        <v>1300</v>
      </c>
      <c r="U45" s="137">
        <v>1300</v>
      </c>
      <c r="V45" s="137">
        <v>1300</v>
      </c>
      <c r="W45" s="137">
        <v>1300</v>
      </c>
      <c r="X45" s="137">
        <v>1300</v>
      </c>
      <c r="Y45" s="137">
        <v>1300</v>
      </c>
      <c r="Z45" s="137">
        <v>1300</v>
      </c>
      <c r="AA45" s="137">
        <v>900</v>
      </c>
      <c r="AB45" s="137">
        <v>1000</v>
      </c>
      <c r="AC45" s="132" t="s">
        <v>239</v>
      </c>
      <c r="AD45" s="133" t="s">
        <v>355</v>
      </c>
      <c r="AE45" s="129" t="s">
        <v>356</v>
      </c>
      <c r="AF45" s="119"/>
      <c r="AG45" s="134">
        <v>0</v>
      </c>
      <c r="AH45" s="94"/>
      <c r="AI45" s="94"/>
      <c r="AJ45" s="94"/>
      <c r="AK45" s="94"/>
      <c r="AL45" s="94"/>
      <c r="AM45" s="94"/>
      <c r="AN45" s="94"/>
    </row>
    <row r="46" spans="2:40" ht="63" customHeight="1" x14ac:dyDescent="0.25">
      <c r="B46" s="126" t="s">
        <v>185</v>
      </c>
      <c r="C46" s="117" t="s">
        <v>231</v>
      </c>
      <c r="D46" s="129" t="s">
        <v>364</v>
      </c>
      <c r="E46" s="117"/>
      <c r="F46" s="117" t="s">
        <v>365</v>
      </c>
      <c r="G46" s="117"/>
      <c r="H46" s="118" t="s">
        <v>366</v>
      </c>
      <c r="I46" s="129">
        <v>2</v>
      </c>
      <c r="J46" s="118" t="s">
        <v>59</v>
      </c>
      <c r="K46" s="118" t="s">
        <v>218</v>
      </c>
      <c r="L46" s="130" t="s">
        <v>43</v>
      </c>
      <c r="M46" s="130" t="s">
        <v>44</v>
      </c>
      <c r="N46" s="130" t="s">
        <v>45</v>
      </c>
      <c r="O46" s="130" t="s">
        <v>46</v>
      </c>
      <c r="P46" s="146">
        <f t="shared" si="1"/>
        <v>1</v>
      </c>
      <c r="Q46" s="147"/>
      <c r="R46" s="147"/>
      <c r="S46" s="147"/>
      <c r="T46" s="147"/>
      <c r="U46" s="147"/>
      <c r="V46" s="147">
        <v>1</v>
      </c>
      <c r="W46" s="147"/>
      <c r="X46" s="147"/>
      <c r="Y46" s="147"/>
      <c r="Z46" s="147"/>
      <c r="AA46" s="147"/>
      <c r="AB46" s="147"/>
      <c r="AC46" s="132" t="s">
        <v>367</v>
      </c>
      <c r="AD46" s="133" t="s">
        <v>355</v>
      </c>
      <c r="AE46" s="129" t="s">
        <v>356</v>
      </c>
      <c r="AF46" s="119"/>
      <c r="AG46" s="134">
        <v>0</v>
      </c>
      <c r="AH46" s="94"/>
      <c r="AI46" s="94"/>
      <c r="AJ46" s="94"/>
      <c r="AK46" s="94"/>
      <c r="AL46" s="94"/>
      <c r="AM46" s="94"/>
      <c r="AN46" s="94"/>
    </row>
    <row r="47" spans="2:40" ht="72" x14ac:dyDescent="0.25">
      <c r="B47" s="125" t="s">
        <v>83</v>
      </c>
      <c r="C47" s="145" t="s">
        <v>84</v>
      </c>
      <c r="D47" s="142" t="s">
        <v>225</v>
      </c>
      <c r="E47" s="145"/>
      <c r="F47" s="117" t="s">
        <v>368</v>
      </c>
      <c r="G47" s="145"/>
      <c r="H47" s="148" t="s">
        <v>369</v>
      </c>
      <c r="I47" s="142">
        <v>3</v>
      </c>
      <c r="J47" s="148" t="s">
        <v>100</v>
      </c>
      <c r="K47" s="148" t="s">
        <v>370</v>
      </c>
      <c r="L47" s="133" t="s">
        <v>43</v>
      </c>
      <c r="M47" s="133" t="s">
        <v>44</v>
      </c>
      <c r="N47" s="133" t="s">
        <v>214</v>
      </c>
      <c r="O47" s="133" t="s">
        <v>46</v>
      </c>
      <c r="P47" s="127">
        <f>+AVERAGE(Q47:AB47)</f>
        <v>0.97000000000000008</v>
      </c>
      <c r="Q47" s="140">
        <v>0.97</v>
      </c>
      <c r="R47" s="140">
        <v>0.97</v>
      </c>
      <c r="S47" s="140">
        <v>0.97</v>
      </c>
      <c r="T47" s="140">
        <v>0.97</v>
      </c>
      <c r="U47" s="140">
        <v>0.97</v>
      </c>
      <c r="V47" s="140">
        <v>0.97</v>
      </c>
      <c r="W47" s="140">
        <v>0.97</v>
      </c>
      <c r="X47" s="140">
        <v>0.97</v>
      </c>
      <c r="Y47" s="140">
        <v>0.97</v>
      </c>
      <c r="Z47" s="140">
        <v>0.97</v>
      </c>
      <c r="AA47" s="140">
        <v>0.97</v>
      </c>
      <c r="AB47" s="140">
        <v>0.97</v>
      </c>
      <c r="AC47" s="133" t="s">
        <v>371</v>
      </c>
      <c r="AD47" s="133" t="s">
        <v>355</v>
      </c>
      <c r="AE47" s="142" t="s">
        <v>356</v>
      </c>
      <c r="AF47" s="142" t="s">
        <v>143</v>
      </c>
      <c r="AG47" s="149">
        <v>0</v>
      </c>
      <c r="AH47" s="94"/>
      <c r="AI47" s="94"/>
      <c r="AJ47" s="94"/>
      <c r="AK47" s="94"/>
      <c r="AL47" s="94"/>
      <c r="AM47" s="94"/>
      <c r="AN47" s="94"/>
    </row>
    <row r="48" spans="2:40" ht="72" x14ac:dyDescent="0.25">
      <c r="B48" s="125" t="s">
        <v>83</v>
      </c>
      <c r="C48" s="117" t="s">
        <v>84</v>
      </c>
      <c r="D48" s="129" t="s">
        <v>225</v>
      </c>
      <c r="E48" s="117"/>
      <c r="F48" s="145" t="s">
        <v>372</v>
      </c>
      <c r="G48" s="117"/>
      <c r="H48" s="118" t="s">
        <v>373</v>
      </c>
      <c r="I48" s="129">
        <v>3</v>
      </c>
      <c r="J48" s="118" t="s">
        <v>182</v>
      </c>
      <c r="K48" s="118" t="s">
        <v>374</v>
      </c>
      <c r="L48" s="130" t="s">
        <v>375</v>
      </c>
      <c r="M48" s="130" t="s">
        <v>317</v>
      </c>
      <c r="N48" s="130" t="s">
        <v>214</v>
      </c>
      <c r="O48" s="130" t="s">
        <v>46</v>
      </c>
      <c r="P48" s="150">
        <v>0.1587962962962963</v>
      </c>
      <c r="Q48" s="151">
        <v>0.15972222222222224</v>
      </c>
      <c r="R48" s="151">
        <v>0.15972222222222224</v>
      </c>
      <c r="S48" s="151">
        <v>0.15972222222222224</v>
      </c>
      <c r="T48" s="151">
        <v>0.15972222222222224</v>
      </c>
      <c r="U48" s="151">
        <v>0.15972222222222224</v>
      </c>
      <c r="V48" s="151">
        <v>0.15972222222222224</v>
      </c>
      <c r="W48" s="151">
        <v>0.15972222222222224</v>
      </c>
      <c r="X48" s="151">
        <v>0.15972222222222224</v>
      </c>
      <c r="Y48" s="151">
        <v>0.15972222222222224</v>
      </c>
      <c r="Z48" s="151">
        <v>0.15972222222222224</v>
      </c>
      <c r="AA48" s="151">
        <v>0.15763888888888888</v>
      </c>
      <c r="AB48" s="151">
        <v>0.15069444444444444</v>
      </c>
      <c r="AC48" s="132" t="s">
        <v>376</v>
      </c>
      <c r="AD48" s="133" t="s">
        <v>355</v>
      </c>
      <c r="AE48" s="129" t="s">
        <v>356</v>
      </c>
      <c r="AF48" s="119"/>
      <c r="AG48" s="134">
        <v>0</v>
      </c>
      <c r="AH48" s="94"/>
      <c r="AI48" s="94"/>
      <c r="AJ48" s="94"/>
      <c r="AK48" s="94"/>
      <c r="AL48" s="94"/>
      <c r="AM48" s="94"/>
      <c r="AN48" s="94"/>
    </row>
    <row r="49" spans="2:40" ht="90" x14ac:dyDescent="0.25">
      <c r="B49" s="125" t="s">
        <v>83</v>
      </c>
      <c r="C49" s="117" t="s">
        <v>84</v>
      </c>
      <c r="D49" s="129" t="s">
        <v>225</v>
      </c>
      <c r="E49" s="117"/>
      <c r="F49" s="145" t="s">
        <v>377</v>
      </c>
      <c r="G49" s="117"/>
      <c r="H49" s="118" t="s">
        <v>378</v>
      </c>
      <c r="I49" s="129">
        <v>3</v>
      </c>
      <c r="J49" s="118" t="s">
        <v>100</v>
      </c>
      <c r="K49" s="118" t="s">
        <v>379</v>
      </c>
      <c r="L49" s="130" t="s">
        <v>43</v>
      </c>
      <c r="M49" s="130" t="s">
        <v>44</v>
      </c>
      <c r="N49" s="130" t="s">
        <v>214</v>
      </c>
      <c r="O49" s="130" t="s">
        <v>46</v>
      </c>
      <c r="P49" s="127">
        <f>+AVERAGE(Q49:AB49)</f>
        <v>0.97000000000000008</v>
      </c>
      <c r="Q49" s="139">
        <v>0.97</v>
      </c>
      <c r="R49" s="139">
        <v>0.97</v>
      </c>
      <c r="S49" s="139">
        <v>0.97</v>
      </c>
      <c r="T49" s="139">
        <v>0.97</v>
      </c>
      <c r="U49" s="139">
        <v>0.97</v>
      </c>
      <c r="V49" s="139">
        <v>0.97</v>
      </c>
      <c r="W49" s="139">
        <v>0.97</v>
      </c>
      <c r="X49" s="139">
        <v>0.97</v>
      </c>
      <c r="Y49" s="139">
        <v>0.97</v>
      </c>
      <c r="Z49" s="139">
        <v>0.97</v>
      </c>
      <c r="AA49" s="139">
        <v>0.97</v>
      </c>
      <c r="AB49" s="139">
        <v>0.97</v>
      </c>
      <c r="AC49" s="132" t="s">
        <v>380</v>
      </c>
      <c r="AD49" s="133" t="s">
        <v>355</v>
      </c>
      <c r="AE49" s="129" t="s">
        <v>356</v>
      </c>
      <c r="AF49" s="119"/>
      <c r="AG49" s="134">
        <v>0</v>
      </c>
      <c r="AH49" s="94"/>
      <c r="AI49" s="94"/>
      <c r="AJ49" s="94"/>
      <c r="AK49" s="94"/>
      <c r="AL49" s="94"/>
      <c r="AM49" s="94"/>
      <c r="AN49" s="94"/>
    </row>
    <row r="50" spans="2:40" ht="90" x14ac:dyDescent="0.25">
      <c r="B50" s="126" t="s">
        <v>185</v>
      </c>
      <c r="C50" s="117" t="s">
        <v>231</v>
      </c>
      <c r="D50" s="129" t="s">
        <v>225</v>
      </c>
      <c r="E50" s="117"/>
      <c r="F50" s="145" t="s">
        <v>381</v>
      </c>
      <c r="G50" s="117"/>
      <c r="H50" s="118" t="s">
        <v>382</v>
      </c>
      <c r="I50" s="129">
        <v>2</v>
      </c>
      <c r="J50" s="118" t="s">
        <v>59</v>
      </c>
      <c r="K50" s="118" t="s">
        <v>383</v>
      </c>
      <c r="L50" s="130" t="s">
        <v>43</v>
      </c>
      <c r="M50" s="130" t="s">
        <v>44</v>
      </c>
      <c r="N50" s="130" t="s">
        <v>214</v>
      </c>
      <c r="O50" s="130" t="s">
        <v>46</v>
      </c>
      <c r="P50" s="127">
        <f>+AVERAGE(Q50:AB50)</f>
        <v>0.82</v>
      </c>
      <c r="Q50" s="152"/>
      <c r="R50" s="152"/>
      <c r="S50" s="152"/>
      <c r="T50" s="152">
        <v>0.82</v>
      </c>
      <c r="U50" s="152"/>
      <c r="V50" s="152"/>
      <c r="W50" s="152"/>
      <c r="X50" s="152"/>
      <c r="Y50" s="152">
        <v>0.82</v>
      </c>
      <c r="Z50" s="152"/>
      <c r="AA50" s="152"/>
      <c r="AB50" s="152"/>
      <c r="AC50" s="132" t="s">
        <v>239</v>
      </c>
      <c r="AD50" s="133" t="s">
        <v>355</v>
      </c>
      <c r="AE50" s="129" t="s">
        <v>356</v>
      </c>
      <c r="AF50" s="119" t="s">
        <v>143</v>
      </c>
      <c r="AG50" s="134">
        <v>0</v>
      </c>
      <c r="AH50" s="94"/>
      <c r="AI50" s="94"/>
      <c r="AJ50" s="94"/>
      <c r="AK50" s="94"/>
      <c r="AL50" s="94"/>
      <c r="AM50" s="94"/>
      <c r="AN50" s="94"/>
    </row>
    <row r="51" spans="2:40" ht="54" x14ac:dyDescent="0.25">
      <c r="B51" s="126" t="s">
        <v>185</v>
      </c>
      <c r="C51" s="117" t="s">
        <v>231</v>
      </c>
      <c r="D51" s="129" t="s">
        <v>261</v>
      </c>
      <c r="E51" s="117"/>
      <c r="F51" s="117" t="s">
        <v>384</v>
      </c>
      <c r="G51" s="117"/>
      <c r="H51" s="118" t="s">
        <v>385</v>
      </c>
      <c r="I51" s="129">
        <v>2</v>
      </c>
      <c r="J51" s="118" t="s">
        <v>59</v>
      </c>
      <c r="K51" s="118" t="s">
        <v>386</v>
      </c>
      <c r="L51" s="130" t="s">
        <v>89</v>
      </c>
      <c r="M51" s="130" t="s">
        <v>44</v>
      </c>
      <c r="N51" s="130" t="s">
        <v>45</v>
      </c>
      <c r="O51" s="130" t="s">
        <v>46</v>
      </c>
      <c r="P51" s="146">
        <f>+AVERAGE(Q51:AB51)</f>
        <v>1</v>
      </c>
      <c r="Q51" s="152"/>
      <c r="R51" s="152"/>
      <c r="S51" s="128">
        <v>1</v>
      </c>
      <c r="T51" s="152"/>
      <c r="U51" s="152"/>
      <c r="V51" s="152"/>
      <c r="W51" s="128">
        <v>1</v>
      </c>
      <c r="X51" s="152"/>
      <c r="Y51" s="152"/>
      <c r="Z51" s="152"/>
      <c r="AA51" s="152"/>
      <c r="AB51" s="152"/>
      <c r="AC51" s="132" t="s">
        <v>360</v>
      </c>
      <c r="AD51" s="133" t="s">
        <v>355</v>
      </c>
      <c r="AE51" s="129" t="s">
        <v>356</v>
      </c>
      <c r="AF51" s="119" t="s">
        <v>230</v>
      </c>
      <c r="AG51" s="134">
        <v>0</v>
      </c>
      <c r="AH51" s="94"/>
      <c r="AI51" s="94"/>
      <c r="AJ51" s="94"/>
      <c r="AK51" s="94"/>
      <c r="AL51" s="94"/>
      <c r="AM51" s="94"/>
      <c r="AN51" s="94"/>
    </row>
    <row r="52" spans="2:40" ht="162" x14ac:dyDescent="0.25">
      <c r="B52" s="126" t="s">
        <v>185</v>
      </c>
      <c r="C52" s="117" t="s">
        <v>231</v>
      </c>
      <c r="D52" s="129" t="s">
        <v>364</v>
      </c>
      <c r="E52" s="117"/>
      <c r="F52" s="145" t="s">
        <v>387</v>
      </c>
      <c r="G52" s="117"/>
      <c r="H52" s="118" t="s">
        <v>388</v>
      </c>
      <c r="I52" s="129">
        <v>3</v>
      </c>
      <c r="J52" s="118" t="s">
        <v>59</v>
      </c>
      <c r="K52" s="118" t="s">
        <v>299</v>
      </c>
      <c r="L52" s="130" t="s">
        <v>89</v>
      </c>
      <c r="M52" s="130" t="s">
        <v>44</v>
      </c>
      <c r="N52" s="130" t="s">
        <v>45</v>
      </c>
      <c r="O52" s="130" t="s">
        <v>46</v>
      </c>
      <c r="P52" s="121">
        <f t="shared" ref="P52:P73" si="2">+SUM(Q52:AB52)</f>
        <v>2</v>
      </c>
      <c r="Q52" s="122"/>
      <c r="R52" s="122"/>
      <c r="S52" s="122"/>
      <c r="T52" s="122"/>
      <c r="U52" s="122"/>
      <c r="V52" s="153">
        <v>1</v>
      </c>
      <c r="W52" s="153"/>
      <c r="X52" s="153"/>
      <c r="Y52" s="122"/>
      <c r="Z52" s="122"/>
      <c r="AA52" s="122"/>
      <c r="AB52" s="122">
        <v>1</v>
      </c>
      <c r="AC52" s="132" t="s">
        <v>389</v>
      </c>
      <c r="AD52" s="133" t="s">
        <v>355</v>
      </c>
      <c r="AE52" s="129" t="s">
        <v>356</v>
      </c>
      <c r="AF52" s="119" t="s">
        <v>210</v>
      </c>
      <c r="AG52" s="134">
        <v>0</v>
      </c>
      <c r="AH52" s="94"/>
      <c r="AI52" s="94"/>
      <c r="AJ52" s="94"/>
      <c r="AK52" s="94"/>
      <c r="AL52" s="94"/>
      <c r="AM52" s="94"/>
      <c r="AN52" s="94"/>
    </row>
    <row r="53" spans="2:40" ht="126" x14ac:dyDescent="0.25">
      <c r="B53" s="126" t="s">
        <v>83</v>
      </c>
      <c r="C53" s="117" t="s">
        <v>135</v>
      </c>
      <c r="D53" s="129" t="s">
        <v>364</v>
      </c>
      <c r="E53" s="117"/>
      <c r="F53" s="145" t="s">
        <v>390</v>
      </c>
      <c r="G53" s="117"/>
      <c r="H53" s="118" t="s">
        <v>391</v>
      </c>
      <c r="I53" s="129">
        <v>3</v>
      </c>
      <c r="J53" s="118" t="s">
        <v>59</v>
      </c>
      <c r="K53" s="118" t="s">
        <v>392</v>
      </c>
      <c r="L53" s="130" t="s">
        <v>89</v>
      </c>
      <c r="M53" s="130" t="s">
        <v>44</v>
      </c>
      <c r="N53" s="130" t="s">
        <v>45</v>
      </c>
      <c r="O53" s="130" t="s">
        <v>46</v>
      </c>
      <c r="P53" s="121">
        <f t="shared" si="2"/>
        <v>132</v>
      </c>
      <c r="Q53" s="131"/>
      <c r="R53" s="131"/>
      <c r="S53" s="131"/>
      <c r="T53" s="131"/>
      <c r="U53" s="131">
        <v>66</v>
      </c>
      <c r="V53" s="131"/>
      <c r="W53" s="131"/>
      <c r="X53" s="131"/>
      <c r="Y53" s="131">
        <v>66</v>
      </c>
      <c r="Z53" s="131"/>
      <c r="AA53" s="131"/>
      <c r="AB53" s="131"/>
      <c r="AC53" s="132" t="s">
        <v>389</v>
      </c>
      <c r="AD53" s="133" t="s">
        <v>355</v>
      </c>
      <c r="AE53" s="129" t="s">
        <v>356</v>
      </c>
      <c r="AF53" s="119"/>
      <c r="AG53" s="134">
        <v>0</v>
      </c>
      <c r="AH53" s="94"/>
      <c r="AI53" s="94"/>
      <c r="AJ53" s="94"/>
      <c r="AK53" s="94"/>
      <c r="AL53" s="94"/>
      <c r="AM53" s="94"/>
      <c r="AN53" s="94"/>
    </row>
    <row r="54" spans="2:40" ht="162" x14ac:dyDescent="0.25">
      <c r="B54" s="154" t="s">
        <v>185</v>
      </c>
      <c r="C54" s="117" t="s">
        <v>231</v>
      </c>
      <c r="D54" s="129" t="s">
        <v>261</v>
      </c>
      <c r="E54" s="117"/>
      <c r="F54" s="117" t="s">
        <v>393</v>
      </c>
      <c r="G54" s="117"/>
      <c r="H54" s="117" t="s">
        <v>394</v>
      </c>
      <c r="I54" s="129">
        <v>2</v>
      </c>
      <c r="J54" s="117" t="s">
        <v>59</v>
      </c>
      <c r="K54" s="117" t="s">
        <v>218</v>
      </c>
      <c r="L54" s="129" t="s">
        <v>43</v>
      </c>
      <c r="M54" s="129" t="s">
        <v>44</v>
      </c>
      <c r="N54" s="129" t="s">
        <v>45</v>
      </c>
      <c r="O54" s="129" t="s">
        <v>46</v>
      </c>
      <c r="P54" s="146">
        <f t="shared" si="2"/>
        <v>1</v>
      </c>
      <c r="Q54" s="122"/>
      <c r="R54" s="153">
        <v>0.5</v>
      </c>
      <c r="S54" s="153"/>
      <c r="T54" s="153"/>
      <c r="U54" s="153">
        <v>0.5</v>
      </c>
      <c r="V54" s="153"/>
      <c r="W54" s="153"/>
      <c r="X54" s="155"/>
      <c r="Y54" s="155"/>
      <c r="Z54" s="153"/>
      <c r="AA54" s="155"/>
      <c r="AB54" s="155"/>
      <c r="AC54" s="129" t="s">
        <v>360</v>
      </c>
      <c r="AD54" s="129" t="s">
        <v>355</v>
      </c>
      <c r="AE54" s="129" t="s">
        <v>356</v>
      </c>
      <c r="AF54" s="129" t="s">
        <v>395</v>
      </c>
      <c r="AG54" s="156">
        <v>0</v>
      </c>
      <c r="AH54" s="94"/>
      <c r="AI54" s="94"/>
      <c r="AJ54" s="94"/>
      <c r="AK54" s="94"/>
      <c r="AL54" s="94"/>
      <c r="AM54" s="94"/>
      <c r="AN54" s="94"/>
    </row>
    <row r="55" spans="2:40" ht="144" hidden="1" x14ac:dyDescent="0.3">
      <c r="B55" s="125" t="s">
        <v>36</v>
      </c>
      <c r="C55" s="116" t="s">
        <v>37</v>
      </c>
      <c r="D55" s="43" t="s">
        <v>235</v>
      </c>
      <c r="E55" s="116"/>
      <c r="F55" s="117" t="s">
        <v>396</v>
      </c>
      <c r="G55" s="141"/>
      <c r="H55" s="141" t="s">
        <v>397</v>
      </c>
      <c r="I55" s="119">
        <v>3</v>
      </c>
      <c r="J55" s="141" t="s">
        <v>270</v>
      </c>
      <c r="K55" s="141" t="s">
        <v>398</v>
      </c>
      <c r="L55" s="119" t="s">
        <v>89</v>
      </c>
      <c r="M55" s="119" t="s">
        <v>44</v>
      </c>
      <c r="N55" s="119" t="s">
        <v>45</v>
      </c>
      <c r="O55" s="119" t="s">
        <v>46</v>
      </c>
      <c r="P55" s="121">
        <f t="shared" si="2"/>
        <v>200</v>
      </c>
      <c r="Q55" s="122"/>
      <c r="R55" s="122">
        <v>20</v>
      </c>
      <c r="S55" s="122">
        <v>20</v>
      </c>
      <c r="T55" s="122">
        <v>20</v>
      </c>
      <c r="U55" s="122">
        <v>20</v>
      </c>
      <c r="V55" s="122">
        <v>20</v>
      </c>
      <c r="W55" s="122">
        <v>20</v>
      </c>
      <c r="X55" s="122">
        <v>20</v>
      </c>
      <c r="Y55" s="122">
        <v>20</v>
      </c>
      <c r="Z55" s="122">
        <v>20</v>
      </c>
      <c r="AA55" s="122">
        <v>20</v>
      </c>
      <c r="AB55" s="122"/>
      <c r="AC55" s="119" t="s">
        <v>399</v>
      </c>
      <c r="AD55" s="119" t="s">
        <v>400</v>
      </c>
      <c r="AE55" s="119" t="s">
        <v>401</v>
      </c>
      <c r="AF55" s="119" t="s">
        <v>112</v>
      </c>
      <c r="AG55" s="157"/>
    </row>
    <row r="56" spans="2:40" ht="90" hidden="1" x14ac:dyDescent="0.3">
      <c r="B56" s="125" t="s">
        <v>55</v>
      </c>
      <c r="C56" s="116" t="s">
        <v>56</v>
      </c>
      <c r="D56" s="43" t="s">
        <v>198</v>
      </c>
      <c r="E56" s="116"/>
      <c r="F56" s="117" t="s">
        <v>402</v>
      </c>
      <c r="G56" s="141"/>
      <c r="H56" s="141" t="s">
        <v>403</v>
      </c>
      <c r="I56" s="119">
        <v>2</v>
      </c>
      <c r="J56" s="141" t="s">
        <v>59</v>
      </c>
      <c r="K56" s="141" t="s">
        <v>404</v>
      </c>
      <c r="L56" s="119" t="s">
        <v>89</v>
      </c>
      <c r="M56" s="119" t="s">
        <v>44</v>
      </c>
      <c r="N56" s="119" t="s">
        <v>45</v>
      </c>
      <c r="O56" s="119" t="s">
        <v>46</v>
      </c>
      <c r="P56" s="121">
        <f t="shared" si="2"/>
        <v>40</v>
      </c>
      <c r="Q56" s="122"/>
      <c r="R56" s="122">
        <v>4</v>
      </c>
      <c r="S56" s="122">
        <v>4</v>
      </c>
      <c r="T56" s="122">
        <v>4</v>
      </c>
      <c r="U56" s="122">
        <v>4</v>
      </c>
      <c r="V56" s="122">
        <v>4</v>
      </c>
      <c r="W56" s="122">
        <v>4</v>
      </c>
      <c r="X56" s="122">
        <v>4</v>
      </c>
      <c r="Y56" s="122">
        <v>4</v>
      </c>
      <c r="Z56" s="122">
        <v>4</v>
      </c>
      <c r="AA56" s="122">
        <v>4</v>
      </c>
      <c r="AB56" s="122"/>
      <c r="AC56" s="119" t="s">
        <v>405</v>
      </c>
      <c r="AD56" s="119" t="s">
        <v>400</v>
      </c>
      <c r="AE56" s="119" t="s">
        <v>401</v>
      </c>
      <c r="AF56" s="119" t="s">
        <v>112</v>
      </c>
      <c r="AG56" s="119"/>
    </row>
    <row r="57" spans="2:40" ht="72" hidden="1" x14ac:dyDescent="0.3">
      <c r="B57" s="125" t="s">
        <v>83</v>
      </c>
      <c r="C57" s="116" t="s">
        <v>84</v>
      </c>
      <c r="D57" s="129" t="s">
        <v>225</v>
      </c>
      <c r="E57" s="116"/>
      <c r="F57" s="141" t="s">
        <v>406</v>
      </c>
      <c r="G57" s="141"/>
      <c r="H57" s="141" t="s">
        <v>407</v>
      </c>
      <c r="I57" s="119">
        <v>2</v>
      </c>
      <c r="J57" s="141" t="s">
        <v>59</v>
      </c>
      <c r="K57" s="141" t="s">
        <v>408</v>
      </c>
      <c r="L57" s="119" t="s">
        <v>89</v>
      </c>
      <c r="M57" s="119" t="s">
        <v>44</v>
      </c>
      <c r="N57" s="119" t="s">
        <v>45</v>
      </c>
      <c r="O57" s="119" t="s">
        <v>46</v>
      </c>
      <c r="P57" s="121">
        <f t="shared" si="2"/>
        <v>50</v>
      </c>
      <c r="Q57" s="122"/>
      <c r="R57" s="122">
        <v>10</v>
      </c>
      <c r="S57" s="122"/>
      <c r="T57" s="122">
        <v>10</v>
      </c>
      <c r="U57" s="122"/>
      <c r="V57" s="122">
        <v>10</v>
      </c>
      <c r="W57" s="122"/>
      <c r="X57" s="122">
        <v>10</v>
      </c>
      <c r="Y57" s="122"/>
      <c r="Z57" s="122">
        <v>10</v>
      </c>
      <c r="AA57" s="122"/>
      <c r="AB57" s="122"/>
      <c r="AC57" s="119" t="s">
        <v>409</v>
      </c>
      <c r="AD57" s="119" t="s">
        <v>400</v>
      </c>
      <c r="AE57" s="119" t="s">
        <v>401</v>
      </c>
      <c r="AF57" s="119" t="s">
        <v>112</v>
      </c>
      <c r="AG57" s="119"/>
    </row>
    <row r="58" spans="2:40" ht="96" hidden="1" customHeight="1" x14ac:dyDescent="0.3">
      <c r="B58" s="125" t="s">
        <v>83</v>
      </c>
      <c r="C58" s="116" t="s">
        <v>135</v>
      </c>
      <c r="D58" s="129" t="s">
        <v>225</v>
      </c>
      <c r="E58" s="116"/>
      <c r="F58" s="145" t="s">
        <v>410</v>
      </c>
      <c r="G58" s="145"/>
      <c r="H58" s="141" t="s">
        <v>411</v>
      </c>
      <c r="I58" s="119">
        <v>2</v>
      </c>
      <c r="J58" s="141" t="s">
        <v>59</v>
      </c>
      <c r="K58" s="141" t="s">
        <v>412</v>
      </c>
      <c r="L58" s="119" t="s">
        <v>89</v>
      </c>
      <c r="M58" s="119" t="s">
        <v>44</v>
      </c>
      <c r="N58" s="119" t="s">
        <v>45</v>
      </c>
      <c r="O58" s="119" t="s">
        <v>46</v>
      </c>
      <c r="P58" s="121">
        <f t="shared" si="2"/>
        <v>3</v>
      </c>
      <c r="Q58" s="122"/>
      <c r="R58" s="122"/>
      <c r="S58" s="122">
        <v>1</v>
      </c>
      <c r="T58" s="122"/>
      <c r="U58" s="122"/>
      <c r="V58" s="122">
        <v>1</v>
      </c>
      <c r="W58" s="122"/>
      <c r="X58" s="122"/>
      <c r="Y58" s="122"/>
      <c r="Z58" s="122">
        <v>1</v>
      </c>
      <c r="AA58" s="122"/>
      <c r="AB58" s="122"/>
      <c r="AC58" s="119" t="s">
        <v>413</v>
      </c>
      <c r="AD58" s="119" t="s">
        <v>400</v>
      </c>
      <c r="AE58" s="119" t="s">
        <v>401</v>
      </c>
      <c r="AF58" s="119"/>
      <c r="AG58" s="119"/>
    </row>
    <row r="59" spans="2:40" ht="72" hidden="1" x14ac:dyDescent="0.3">
      <c r="B59" s="125" t="s">
        <v>83</v>
      </c>
      <c r="C59" s="116" t="s">
        <v>135</v>
      </c>
      <c r="D59" s="129" t="s">
        <v>278</v>
      </c>
      <c r="E59" s="116"/>
      <c r="F59" s="141" t="s">
        <v>414</v>
      </c>
      <c r="G59" s="141"/>
      <c r="H59" s="141" t="s">
        <v>415</v>
      </c>
      <c r="I59" s="119">
        <v>2</v>
      </c>
      <c r="J59" s="141" t="s">
        <v>125</v>
      </c>
      <c r="K59" s="141" t="s">
        <v>416</v>
      </c>
      <c r="L59" s="119" t="s">
        <v>89</v>
      </c>
      <c r="M59" s="119" t="s">
        <v>44</v>
      </c>
      <c r="N59" s="119" t="s">
        <v>45</v>
      </c>
      <c r="O59" s="119" t="s">
        <v>46</v>
      </c>
      <c r="P59" s="121">
        <f t="shared" si="2"/>
        <v>5</v>
      </c>
      <c r="Q59" s="122"/>
      <c r="R59" s="122"/>
      <c r="S59" s="122"/>
      <c r="T59" s="122">
        <v>1</v>
      </c>
      <c r="U59" s="122">
        <v>1</v>
      </c>
      <c r="V59" s="122">
        <v>1</v>
      </c>
      <c r="W59" s="122"/>
      <c r="X59" s="122">
        <v>1</v>
      </c>
      <c r="Y59" s="122">
        <v>1</v>
      </c>
      <c r="Z59" s="122"/>
      <c r="AA59" s="122"/>
      <c r="AB59" s="122"/>
      <c r="AC59" s="119" t="s">
        <v>417</v>
      </c>
      <c r="AD59" s="119" t="s">
        <v>400</v>
      </c>
      <c r="AE59" s="119" t="s">
        <v>401</v>
      </c>
      <c r="AF59" s="119"/>
      <c r="AG59" s="119"/>
    </row>
    <row r="60" spans="2:40" s="162" customFormat="1" ht="108" hidden="1" x14ac:dyDescent="0.3">
      <c r="B60" s="125" t="s">
        <v>83</v>
      </c>
      <c r="C60" s="116" t="s">
        <v>135</v>
      </c>
      <c r="D60" s="129" t="s">
        <v>278</v>
      </c>
      <c r="E60" s="158"/>
      <c r="F60" s="117" t="s">
        <v>418</v>
      </c>
      <c r="G60" s="158"/>
      <c r="H60" s="141" t="s">
        <v>419</v>
      </c>
      <c r="I60" s="119">
        <v>2</v>
      </c>
      <c r="J60" s="141" t="s">
        <v>59</v>
      </c>
      <c r="K60" s="141" t="s">
        <v>420</v>
      </c>
      <c r="L60" s="119" t="s">
        <v>89</v>
      </c>
      <c r="M60" s="119" t="s">
        <v>44</v>
      </c>
      <c r="N60" s="119" t="s">
        <v>45</v>
      </c>
      <c r="O60" s="119" t="s">
        <v>46</v>
      </c>
      <c r="P60" s="121">
        <f t="shared" si="2"/>
        <v>5</v>
      </c>
      <c r="Q60" s="159"/>
      <c r="R60" s="159"/>
      <c r="S60" s="122">
        <v>1</v>
      </c>
      <c r="T60" s="159"/>
      <c r="U60" s="122">
        <v>1</v>
      </c>
      <c r="V60" s="159"/>
      <c r="W60" s="122">
        <v>1</v>
      </c>
      <c r="X60" s="159"/>
      <c r="Y60" s="122">
        <v>1</v>
      </c>
      <c r="Z60" s="159"/>
      <c r="AA60" s="122">
        <v>1</v>
      </c>
      <c r="AB60" s="159"/>
      <c r="AC60" s="119" t="s">
        <v>413</v>
      </c>
      <c r="AD60" s="119" t="s">
        <v>400</v>
      </c>
      <c r="AE60" s="119" t="s">
        <v>401</v>
      </c>
      <c r="AF60" s="160"/>
      <c r="AG60" s="160"/>
      <c r="AH60" s="161"/>
      <c r="AI60" s="161"/>
      <c r="AJ60" s="161"/>
      <c r="AK60" s="161"/>
      <c r="AL60" s="161"/>
      <c r="AM60" s="161"/>
      <c r="AN60" s="161"/>
    </row>
    <row r="61" spans="2:40" s="162" customFormat="1" ht="54" hidden="1" x14ac:dyDescent="0.3">
      <c r="B61" s="125" t="s">
        <v>83</v>
      </c>
      <c r="C61" s="116" t="s">
        <v>135</v>
      </c>
      <c r="D61" s="129"/>
      <c r="E61" s="158"/>
      <c r="F61" s="117" t="s">
        <v>421</v>
      </c>
      <c r="G61" s="158"/>
      <c r="H61" s="141" t="s">
        <v>422</v>
      </c>
      <c r="I61" s="119">
        <v>2</v>
      </c>
      <c r="J61" s="141" t="s">
        <v>59</v>
      </c>
      <c r="K61" s="141" t="s">
        <v>423</v>
      </c>
      <c r="L61" s="130" t="s">
        <v>43</v>
      </c>
      <c r="M61" s="119" t="s">
        <v>44</v>
      </c>
      <c r="N61" s="119" t="s">
        <v>45</v>
      </c>
      <c r="O61" s="119" t="s">
        <v>46</v>
      </c>
      <c r="P61" s="127">
        <v>1</v>
      </c>
      <c r="Q61" s="159"/>
      <c r="R61" s="159"/>
      <c r="S61" s="122"/>
      <c r="T61" s="128">
        <v>0.5</v>
      </c>
      <c r="U61" s="128">
        <v>0.5</v>
      </c>
      <c r="V61" s="159"/>
      <c r="W61" s="122"/>
      <c r="X61" s="159"/>
      <c r="Y61" s="122"/>
      <c r="Z61" s="159"/>
      <c r="AA61" s="122"/>
      <c r="AB61" s="159"/>
      <c r="AC61" s="119" t="s">
        <v>409</v>
      </c>
      <c r="AD61" s="119" t="s">
        <v>400</v>
      </c>
      <c r="AE61" s="119" t="s">
        <v>401</v>
      </c>
      <c r="AF61" s="119" t="s">
        <v>118</v>
      </c>
      <c r="AG61" s="163"/>
      <c r="AH61" s="161"/>
      <c r="AI61" s="161"/>
      <c r="AJ61" s="161"/>
      <c r="AK61" s="161"/>
      <c r="AL61" s="161"/>
      <c r="AM61" s="161"/>
      <c r="AN61" s="161"/>
    </row>
    <row r="62" spans="2:40" ht="72" hidden="1" x14ac:dyDescent="0.3">
      <c r="B62" s="125" t="s">
        <v>185</v>
      </c>
      <c r="C62" s="116" t="s">
        <v>224</v>
      </c>
      <c r="D62" s="73" t="s">
        <v>225</v>
      </c>
      <c r="E62" s="116"/>
      <c r="F62" s="117" t="s">
        <v>424</v>
      </c>
      <c r="G62" s="117"/>
      <c r="H62" s="141" t="s">
        <v>425</v>
      </c>
      <c r="I62" s="119">
        <v>2</v>
      </c>
      <c r="J62" s="141" t="s">
        <v>182</v>
      </c>
      <c r="K62" s="141" t="s">
        <v>426</v>
      </c>
      <c r="L62" s="119" t="s">
        <v>89</v>
      </c>
      <c r="M62" s="119" t="s">
        <v>44</v>
      </c>
      <c r="N62" s="119" t="s">
        <v>45</v>
      </c>
      <c r="O62" s="119" t="s">
        <v>46</v>
      </c>
      <c r="P62" s="121">
        <f t="shared" si="2"/>
        <v>5</v>
      </c>
      <c r="Q62" s="122"/>
      <c r="R62" s="122">
        <v>1</v>
      </c>
      <c r="S62" s="122"/>
      <c r="T62" s="122">
        <v>1</v>
      </c>
      <c r="U62" s="122"/>
      <c r="V62" s="122">
        <v>1</v>
      </c>
      <c r="W62" s="122"/>
      <c r="X62" s="122">
        <v>1</v>
      </c>
      <c r="Y62" s="122"/>
      <c r="Z62" s="122">
        <v>1</v>
      </c>
      <c r="AA62" s="122"/>
      <c r="AB62" s="122"/>
      <c r="AC62" s="119" t="s">
        <v>427</v>
      </c>
      <c r="AD62" s="119" t="s">
        <v>400</v>
      </c>
      <c r="AE62" s="119" t="s">
        <v>401</v>
      </c>
      <c r="AF62" s="119" t="s">
        <v>230</v>
      </c>
      <c r="AG62" s="163"/>
    </row>
    <row r="63" spans="2:40" ht="72" hidden="1" x14ac:dyDescent="0.3">
      <c r="B63" s="125" t="s">
        <v>185</v>
      </c>
      <c r="C63" s="116" t="s">
        <v>224</v>
      </c>
      <c r="D63" s="73" t="s">
        <v>225</v>
      </c>
      <c r="E63" s="116"/>
      <c r="F63" s="117" t="s">
        <v>428</v>
      </c>
      <c r="G63" s="141"/>
      <c r="H63" s="141" t="s">
        <v>429</v>
      </c>
      <c r="I63" s="119">
        <v>2</v>
      </c>
      <c r="J63" s="141" t="s">
        <v>182</v>
      </c>
      <c r="K63" s="141" t="s">
        <v>430</v>
      </c>
      <c r="L63" s="119" t="s">
        <v>89</v>
      </c>
      <c r="M63" s="119" t="s">
        <v>44</v>
      </c>
      <c r="N63" s="119" t="s">
        <v>45</v>
      </c>
      <c r="O63" s="119" t="s">
        <v>46</v>
      </c>
      <c r="P63" s="121">
        <f t="shared" si="2"/>
        <v>10</v>
      </c>
      <c r="Q63" s="122"/>
      <c r="R63" s="122"/>
      <c r="S63" s="122">
        <v>2</v>
      </c>
      <c r="T63" s="122"/>
      <c r="U63" s="122">
        <v>2</v>
      </c>
      <c r="V63" s="122"/>
      <c r="W63" s="122">
        <v>2</v>
      </c>
      <c r="X63" s="122"/>
      <c r="Y63" s="122">
        <v>2</v>
      </c>
      <c r="Z63" s="122"/>
      <c r="AA63" s="122">
        <v>2</v>
      </c>
      <c r="AB63" s="122"/>
      <c r="AC63" s="119" t="s">
        <v>431</v>
      </c>
      <c r="AD63" s="119" t="s">
        <v>400</v>
      </c>
      <c r="AE63" s="119" t="s">
        <v>401</v>
      </c>
      <c r="AF63" s="119" t="s">
        <v>112</v>
      </c>
      <c r="AG63" s="163"/>
    </row>
    <row r="64" spans="2:40" ht="144" hidden="1" customHeight="1" x14ac:dyDescent="0.3">
      <c r="B64" s="125" t="s">
        <v>185</v>
      </c>
      <c r="C64" s="116" t="s">
        <v>224</v>
      </c>
      <c r="D64" s="73" t="s">
        <v>225</v>
      </c>
      <c r="E64" s="116"/>
      <c r="F64" s="141" t="s">
        <v>432</v>
      </c>
      <c r="G64" s="141"/>
      <c r="H64" s="141" t="s">
        <v>433</v>
      </c>
      <c r="I64" s="119">
        <v>2</v>
      </c>
      <c r="J64" s="141" t="s">
        <v>182</v>
      </c>
      <c r="K64" s="141" t="s">
        <v>434</v>
      </c>
      <c r="L64" s="119" t="s">
        <v>89</v>
      </c>
      <c r="M64" s="119" t="s">
        <v>44</v>
      </c>
      <c r="N64" s="119" t="s">
        <v>45</v>
      </c>
      <c r="O64" s="119" t="s">
        <v>46</v>
      </c>
      <c r="P64" s="121">
        <f t="shared" si="2"/>
        <v>6</v>
      </c>
      <c r="Q64" s="122"/>
      <c r="R64" s="122">
        <v>1</v>
      </c>
      <c r="S64" s="122"/>
      <c r="T64" s="122">
        <v>1</v>
      </c>
      <c r="U64" s="122"/>
      <c r="V64" s="122">
        <v>1</v>
      </c>
      <c r="W64" s="122"/>
      <c r="X64" s="122">
        <v>1</v>
      </c>
      <c r="Y64" s="122"/>
      <c r="Z64" s="122">
        <v>1</v>
      </c>
      <c r="AA64" s="122">
        <v>1</v>
      </c>
      <c r="AB64" s="122"/>
      <c r="AC64" s="119" t="s">
        <v>435</v>
      </c>
      <c r="AD64" s="119" t="s">
        <v>400</v>
      </c>
      <c r="AE64" s="119" t="s">
        <v>401</v>
      </c>
      <c r="AF64" s="119" t="s">
        <v>112</v>
      </c>
      <c r="AG64" s="119"/>
    </row>
    <row r="65" spans="2:40" ht="54" hidden="1" x14ac:dyDescent="0.3">
      <c r="B65" s="125" t="s">
        <v>185</v>
      </c>
      <c r="C65" s="116" t="s">
        <v>224</v>
      </c>
      <c r="D65" s="73" t="s">
        <v>225</v>
      </c>
      <c r="E65" s="116"/>
      <c r="F65" s="141" t="s">
        <v>436</v>
      </c>
      <c r="G65" s="141"/>
      <c r="H65" s="141" t="s">
        <v>437</v>
      </c>
      <c r="I65" s="119">
        <v>2</v>
      </c>
      <c r="J65" s="141" t="s">
        <v>182</v>
      </c>
      <c r="K65" s="141" t="s">
        <v>438</v>
      </c>
      <c r="L65" s="119" t="s">
        <v>89</v>
      </c>
      <c r="M65" s="119" t="s">
        <v>44</v>
      </c>
      <c r="N65" s="119" t="s">
        <v>45</v>
      </c>
      <c r="O65" s="119" t="s">
        <v>46</v>
      </c>
      <c r="P65" s="121">
        <f t="shared" si="2"/>
        <v>6</v>
      </c>
      <c r="Q65" s="122">
        <v>1</v>
      </c>
      <c r="R65" s="122"/>
      <c r="S65" s="122">
        <v>1</v>
      </c>
      <c r="T65" s="122"/>
      <c r="U65" s="122">
        <v>1</v>
      </c>
      <c r="V65" s="122"/>
      <c r="W65" s="122">
        <v>1</v>
      </c>
      <c r="X65" s="122"/>
      <c r="Y65" s="122">
        <v>1</v>
      </c>
      <c r="Z65" s="122"/>
      <c r="AA65" s="122">
        <v>1</v>
      </c>
      <c r="AB65" s="122"/>
      <c r="AC65" s="119" t="s">
        <v>439</v>
      </c>
      <c r="AD65" s="119" t="s">
        <v>400</v>
      </c>
      <c r="AE65" s="119" t="s">
        <v>401</v>
      </c>
      <c r="AF65" s="119" t="s">
        <v>440</v>
      </c>
      <c r="AG65" s="163"/>
    </row>
    <row r="66" spans="2:40" ht="90" hidden="1" x14ac:dyDescent="0.3">
      <c r="B66" s="125" t="s">
        <v>185</v>
      </c>
      <c r="C66" s="116" t="s">
        <v>224</v>
      </c>
      <c r="D66" s="73" t="s">
        <v>225</v>
      </c>
      <c r="E66" s="116"/>
      <c r="F66" s="141" t="s">
        <v>441</v>
      </c>
      <c r="G66" s="141"/>
      <c r="H66" s="141" t="s">
        <v>442</v>
      </c>
      <c r="I66" s="119">
        <v>2</v>
      </c>
      <c r="J66" s="141" t="s">
        <v>182</v>
      </c>
      <c r="K66" s="141" t="s">
        <v>443</v>
      </c>
      <c r="L66" s="119" t="s">
        <v>89</v>
      </c>
      <c r="M66" s="119" t="s">
        <v>44</v>
      </c>
      <c r="N66" s="119" t="s">
        <v>45</v>
      </c>
      <c r="O66" s="119" t="s">
        <v>46</v>
      </c>
      <c r="P66" s="135">
        <f t="shared" si="2"/>
        <v>1000</v>
      </c>
      <c r="Q66" s="122"/>
      <c r="R66" s="122">
        <v>100</v>
      </c>
      <c r="S66" s="122">
        <v>100</v>
      </c>
      <c r="T66" s="122">
        <v>100</v>
      </c>
      <c r="U66" s="122">
        <v>100</v>
      </c>
      <c r="V66" s="122">
        <v>100</v>
      </c>
      <c r="W66" s="122">
        <v>100</v>
      </c>
      <c r="X66" s="122">
        <v>100</v>
      </c>
      <c r="Y66" s="122">
        <v>100</v>
      </c>
      <c r="Z66" s="122">
        <v>100</v>
      </c>
      <c r="AA66" s="122">
        <v>100</v>
      </c>
      <c r="AB66" s="122"/>
      <c r="AC66" s="119" t="s">
        <v>239</v>
      </c>
      <c r="AD66" s="119" t="s">
        <v>400</v>
      </c>
      <c r="AE66" s="119" t="s">
        <v>401</v>
      </c>
      <c r="AF66" s="119" t="s">
        <v>112</v>
      </c>
      <c r="AG66" s="119"/>
    </row>
    <row r="67" spans="2:40" ht="54" hidden="1" x14ac:dyDescent="0.3">
      <c r="B67" s="125" t="s">
        <v>185</v>
      </c>
      <c r="C67" s="116" t="s">
        <v>224</v>
      </c>
      <c r="D67" s="73" t="s">
        <v>225</v>
      </c>
      <c r="E67" s="116"/>
      <c r="F67" s="141" t="s">
        <v>444</v>
      </c>
      <c r="G67" s="141"/>
      <c r="H67" s="141" t="s">
        <v>445</v>
      </c>
      <c r="I67" s="119">
        <v>2</v>
      </c>
      <c r="J67" s="141" t="s">
        <v>182</v>
      </c>
      <c r="K67" s="141" t="s">
        <v>443</v>
      </c>
      <c r="L67" s="119" t="s">
        <v>89</v>
      </c>
      <c r="M67" s="119" t="s">
        <v>44</v>
      </c>
      <c r="N67" s="119" t="s">
        <v>45</v>
      </c>
      <c r="O67" s="119" t="s">
        <v>46</v>
      </c>
      <c r="P67" s="135">
        <f t="shared" si="2"/>
        <v>4500</v>
      </c>
      <c r="Q67" s="122"/>
      <c r="R67" s="122">
        <v>450</v>
      </c>
      <c r="S67" s="122">
        <v>450</v>
      </c>
      <c r="T67" s="122">
        <v>450</v>
      </c>
      <c r="U67" s="122">
        <v>450</v>
      </c>
      <c r="V67" s="122">
        <v>450</v>
      </c>
      <c r="W67" s="122">
        <v>450</v>
      </c>
      <c r="X67" s="122">
        <v>450</v>
      </c>
      <c r="Y67" s="122">
        <v>450</v>
      </c>
      <c r="Z67" s="122">
        <v>450</v>
      </c>
      <c r="AA67" s="122">
        <v>450</v>
      </c>
      <c r="AB67" s="122"/>
      <c r="AC67" s="119" t="s">
        <v>239</v>
      </c>
      <c r="AD67" s="119" t="s">
        <v>400</v>
      </c>
      <c r="AE67" s="119" t="s">
        <v>401</v>
      </c>
      <c r="AF67" s="119" t="s">
        <v>112</v>
      </c>
      <c r="AG67" s="119"/>
    </row>
    <row r="68" spans="2:40" ht="90" hidden="1" x14ac:dyDescent="0.3">
      <c r="B68" s="125" t="s">
        <v>185</v>
      </c>
      <c r="C68" s="116" t="s">
        <v>224</v>
      </c>
      <c r="D68" s="73" t="s">
        <v>225</v>
      </c>
      <c r="E68" s="116"/>
      <c r="F68" s="141" t="s">
        <v>446</v>
      </c>
      <c r="G68" s="141"/>
      <c r="H68" s="141" t="s">
        <v>447</v>
      </c>
      <c r="I68" s="119">
        <v>2</v>
      </c>
      <c r="J68" s="141" t="s">
        <v>59</v>
      </c>
      <c r="K68" s="141" t="s">
        <v>448</v>
      </c>
      <c r="L68" s="119" t="s">
        <v>89</v>
      </c>
      <c r="M68" s="119" t="s">
        <v>44</v>
      </c>
      <c r="N68" s="119" t="s">
        <v>45</v>
      </c>
      <c r="O68" s="119" t="s">
        <v>46</v>
      </c>
      <c r="P68" s="121">
        <f t="shared" si="2"/>
        <v>30</v>
      </c>
      <c r="Q68" s="122"/>
      <c r="R68" s="122">
        <v>3</v>
      </c>
      <c r="S68" s="122">
        <v>3</v>
      </c>
      <c r="T68" s="122">
        <v>3</v>
      </c>
      <c r="U68" s="122">
        <v>3</v>
      </c>
      <c r="V68" s="122">
        <v>3</v>
      </c>
      <c r="W68" s="122">
        <v>3</v>
      </c>
      <c r="X68" s="122">
        <v>3</v>
      </c>
      <c r="Y68" s="122">
        <v>3</v>
      </c>
      <c r="Z68" s="122">
        <v>3</v>
      </c>
      <c r="AA68" s="122">
        <v>3</v>
      </c>
      <c r="AB68" s="122"/>
      <c r="AC68" s="119" t="s">
        <v>449</v>
      </c>
      <c r="AD68" s="119" t="s">
        <v>400</v>
      </c>
      <c r="AE68" s="119" t="s">
        <v>401</v>
      </c>
      <c r="AF68" s="119" t="s">
        <v>112</v>
      </c>
      <c r="AG68" s="119"/>
    </row>
    <row r="69" spans="2:40" ht="90" hidden="1" x14ac:dyDescent="0.3">
      <c r="B69" s="125" t="s">
        <v>185</v>
      </c>
      <c r="C69" s="116" t="s">
        <v>224</v>
      </c>
      <c r="D69" s="73" t="s">
        <v>225</v>
      </c>
      <c r="E69" s="116"/>
      <c r="F69" s="141" t="s">
        <v>450</v>
      </c>
      <c r="G69" s="141"/>
      <c r="H69" s="141" t="s">
        <v>451</v>
      </c>
      <c r="I69" s="119">
        <v>2</v>
      </c>
      <c r="J69" s="141" t="s">
        <v>59</v>
      </c>
      <c r="K69" s="141" t="s">
        <v>452</v>
      </c>
      <c r="L69" s="119" t="s">
        <v>89</v>
      </c>
      <c r="M69" s="119" t="s">
        <v>44</v>
      </c>
      <c r="N69" s="119" t="s">
        <v>45</v>
      </c>
      <c r="O69" s="119" t="s">
        <v>46</v>
      </c>
      <c r="P69" s="121">
        <f t="shared" si="2"/>
        <v>60</v>
      </c>
      <c r="Q69" s="122"/>
      <c r="R69" s="122">
        <v>6</v>
      </c>
      <c r="S69" s="122">
        <v>6</v>
      </c>
      <c r="T69" s="122">
        <v>6</v>
      </c>
      <c r="U69" s="122">
        <v>6</v>
      </c>
      <c r="V69" s="122">
        <v>6</v>
      </c>
      <c r="W69" s="122">
        <v>6</v>
      </c>
      <c r="X69" s="122">
        <v>6</v>
      </c>
      <c r="Y69" s="122">
        <v>6</v>
      </c>
      <c r="Z69" s="122">
        <v>6</v>
      </c>
      <c r="AA69" s="122">
        <v>6</v>
      </c>
      <c r="AB69" s="122"/>
      <c r="AC69" s="119" t="s">
        <v>449</v>
      </c>
      <c r="AD69" s="119" t="s">
        <v>400</v>
      </c>
      <c r="AE69" s="119" t="s">
        <v>401</v>
      </c>
      <c r="AF69" s="119" t="s">
        <v>112</v>
      </c>
      <c r="AG69" s="119"/>
    </row>
    <row r="70" spans="2:40" ht="72" hidden="1" x14ac:dyDescent="0.3">
      <c r="B70" s="125" t="s">
        <v>185</v>
      </c>
      <c r="C70" s="116" t="s">
        <v>224</v>
      </c>
      <c r="D70" s="73" t="s">
        <v>225</v>
      </c>
      <c r="E70" s="116"/>
      <c r="F70" s="141" t="s">
        <v>453</v>
      </c>
      <c r="G70" s="141"/>
      <c r="H70" s="141" t="s">
        <v>454</v>
      </c>
      <c r="I70" s="119">
        <v>3</v>
      </c>
      <c r="J70" s="141" t="s">
        <v>182</v>
      </c>
      <c r="K70" s="141" t="s">
        <v>455</v>
      </c>
      <c r="L70" s="119" t="s">
        <v>89</v>
      </c>
      <c r="M70" s="119" t="s">
        <v>44</v>
      </c>
      <c r="N70" s="119" t="s">
        <v>45</v>
      </c>
      <c r="O70" s="119" t="s">
        <v>46</v>
      </c>
      <c r="P70" s="121">
        <f t="shared" si="2"/>
        <v>100</v>
      </c>
      <c r="Q70" s="122"/>
      <c r="R70" s="122">
        <v>10</v>
      </c>
      <c r="S70" s="122">
        <v>10</v>
      </c>
      <c r="T70" s="122">
        <v>10</v>
      </c>
      <c r="U70" s="122">
        <v>10</v>
      </c>
      <c r="V70" s="122">
        <v>10</v>
      </c>
      <c r="W70" s="122">
        <v>10</v>
      </c>
      <c r="X70" s="122">
        <v>15</v>
      </c>
      <c r="Y70" s="122">
        <v>10</v>
      </c>
      <c r="Z70" s="122">
        <v>7</v>
      </c>
      <c r="AA70" s="122">
        <v>8</v>
      </c>
      <c r="AB70" s="122"/>
      <c r="AC70" s="119" t="s">
        <v>456</v>
      </c>
      <c r="AD70" s="119" t="s">
        <v>400</v>
      </c>
      <c r="AE70" s="119" t="s">
        <v>401</v>
      </c>
      <c r="AF70" s="119" t="s">
        <v>112</v>
      </c>
      <c r="AG70" s="119"/>
    </row>
    <row r="71" spans="2:40" ht="72" hidden="1" x14ac:dyDescent="0.3">
      <c r="B71" s="125" t="s">
        <v>185</v>
      </c>
      <c r="C71" s="116" t="s">
        <v>224</v>
      </c>
      <c r="D71" s="73" t="s">
        <v>225</v>
      </c>
      <c r="E71" s="116"/>
      <c r="F71" s="141" t="s">
        <v>457</v>
      </c>
      <c r="G71" s="141"/>
      <c r="H71" s="141" t="s">
        <v>458</v>
      </c>
      <c r="I71" s="119">
        <v>3</v>
      </c>
      <c r="J71" s="141" t="s">
        <v>182</v>
      </c>
      <c r="K71" s="141" t="s">
        <v>455</v>
      </c>
      <c r="L71" s="119" t="s">
        <v>89</v>
      </c>
      <c r="M71" s="119" t="s">
        <v>44</v>
      </c>
      <c r="N71" s="119" t="s">
        <v>45</v>
      </c>
      <c r="O71" s="119" t="s">
        <v>46</v>
      </c>
      <c r="P71" s="121">
        <f t="shared" si="2"/>
        <v>75</v>
      </c>
      <c r="Q71" s="122"/>
      <c r="R71" s="122">
        <v>5</v>
      </c>
      <c r="S71" s="122">
        <v>10</v>
      </c>
      <c r="T71" s="122">
        <v>10</v>
      </c>
      <c r="U71" s="122">
        <v>10</v>
      </c>
      <c r="V71" s="122">
        <v>10</v>
      </c>
      <c r="W71" s="122">
        <v>10</v>
      </c>
      <c r="X71" s="122">
        <v>5</v>
      </c>
      <c r="Y71" s="122">
        <v>5</v>
      </c>
      <c r="Z71" s="122">
        <v>5</v>
      </c>
      <c r="AA71" s="122">
        <v>5</v>
      </c>
      <c r="AB71" s="122"/>
      <c r="AC71" s="119" t="s">
        <v>456</v>
      </c>
      <c r="AD71" s="119" t="s">
        <v>400</v>
      </c>
      <c r="AE71" s="119" t="s">
        <v>401</v>
      </c>
      <c r="AF71" s="119" t="s">
        <v>112</v>
      </c>
      <c r="AG71" s="119"/>
    </row>
    <row r="72" spans="2:40" ht="54" x14ac:dyDescent="0.25">
      <c r="B72" s="126" t="s">
        <v>83</v>
      </c>
      <c r="C72" s="117" t="s">
        <v>135</v>
      </c>
      <c r="D72" s="129" t="s">
        <v>278</v>
      </c>
      <c r="E72" s="117"/>
      <c r="F72" s="164" t="s">
        <v>459</v>
      </c>
      <c r="G72" s="141" t="s">
        <v>460</v>
      </c>
      <c r="H72" s="141" t="s">
        <v>461</v>
      </c>
      <c r="I72" s="119">
        <v>1</v>
      </c>
      <c r="J72" s="141" t="s">
        <v>59</v>
      </c>
      <c r="K72" s="141" t="s">
        <v>462</v>
      </c>
      <c r="L72" s="119" t="s">
        <v>43</v>
      </c>
      <c r="M72" s="119" t="s">
        <v>44</v>
      </c>
      <c r="N72" s="119" t="s">
        <v>45</v>
      </c>
      <c r="O72" s="119" t="s">
        <v>46</v>
      </c>
      <c r="P72" s="146">
        <f t="shared" si="2"/>
        <v>1</v>
      </c>
      <c r="Q72" s="122"/>
      <c r="R72" s="153"/>
      <c r="S72" s="153"/>
      <c r="T72" s="153"/>
      <c r="U72" s="153"/>
      <c r="V72" s="153"/>
      <c r="W72" s="153"/>
      <c r="X72" s="155"/>
      <c r="Y72" s="155">
        <v>1</v>
      </c>
      <c r="Z72" s="153"/>
      <c r="AA72" s="155"/>
      <c r="AB72" s="155"/>
      <c r="AC72" s="132" t="s">
        <v>463</v>
      </c>
      <c r="AD72" s="133" t="s">
        <v>355</v>
      </c>
      <c r="AE72" s="129" t="s">
        <v>356</v>
      </c>
      <c r="AF72" s="79"/>
      <c r="AG72" s="165">
        <v>0</v>
      </c>
      <c r="AH72" s="94"/>
      <c r="AI72" s="94"/>
      <c r="AJ72" s="94"/>
      <c r="AK72" s="94"/>
      <c r="AL72" s="94"/>
      <c r="AM72" s="94"/>
      <c r="AN72" s="94"/>
    </row>
    <row r="73" spans="2:40" ht="54" x14ac:dyDescent="0.3">
      <c r="B73" s="126" t="s">
        <v>83</v>
      </c>
      <c r="C73" s="117" t="s">
        <v>135</v>
      </c>
      <c r="D73" s="129" t="s">
        <v>278</v>
      </c>
      <c r="E73" s="117"/>
      <c r="F73" s="164"/>
      <c r="G73" s="141" t="s">
        <v>464</v>
      </c>
      <c r="H73" s="141" t="s">
        <v>465</v>
      </c>
      <c r="I73" s="119">
        <v>3</v>
      </c>
      <c r="J73" s="141" t="s">
        <v>59</v>
      </c>
      <c r="K73" s="141" t="s">
        <v>462</v>
      </c>
      <c r="L73" s="119" t="s">
        <v>43</v>
      </c>
      <c r="M73" s="119" t="s">
        <v>44</v>
      </c>
      <c r="N73" s="119" t="s">
        <v>45</v>
      </c>
      <c r="O73" s="119" t="s">
        <v>46</v>
      </c>
      <c r="P73" s="146">
        <f t="shared" si="2"/>
        <v>1</v>
      </c>
      <c r="Q73" s="166"/>
      <c r="R73" s="166"/>
      <c r="S73" s="166"/>
      <c r="T73" s="166"/>
      <c r="U73" s="166"/>
      <c r="V73" s="166"/>
      <c r="W73" s="166"/>
      <c r="X73" s="166"/>
      <c r="Y73" s="155">
        <v>0.5</v>
      </c>
      <c r="Z73" s="155">
        <v>0.5</v>
      </c>
      <c r="AA73" s="167"/>
      <c r="AB73" s="167"/>
      <c r="AC73" s="132" t="s">
        <v>466</v>
      </c>
      <c r="AD73" s="133" t="s">
        <v>355</v>
      </c>
      <c r="AE73" s="129" t="s">
        <v>356</v>
      </c>
      <c r="AF73" s="168"/>
      <c r="AG73" s="165">
        <v>0</v>
      </c>
    </row>
    <row r="74" spans="2:40" ht="54" x14ac:dyDescent="0.3">
      <c r="B74" s="126" t="s">
        <v>83</v>
      </c>
      <c r="C74" s="117" t="s">
        <v>135</v>
      </c>
      <c r="D74" s="129" t="s">
        <v>278</v>
      </c>
      <c r="E74" s="117"/>
      <c r="F74" s="164"/>
      <c r="G74" s="141" t="s">
        <v>467</v>
      </c>
      <c r="H74" s="141" t="s">
        <v>468</v>
      </c>
      <c r="I74" s="119">
        <v>2</v>
      </c>
      <c r="J74" s="141" t="s">
        <v>59</v>
      </c>
      <c r="K74" s="141" t="s">
        <v>462</v>
      </c>
      <c r="L74" s="119" t="s">
        <v>43</v>
      </c>
      <c r="M74" s="119" t="s">
        <v>44</v>
      </c>
      <c r="N74" s="119" t="s">
        <v>45</v>
      </c>
      <c r="O74" s="119" t="s">
        <v>46</v>
      </c>
      <c r="P74" s="146">
        <v>1</v>
      </c>
      <c r="Q74" s="166"/>
      <c r="R74" s="166"/>
      <c r="S74" s="166"/>
      <c r="T74" s="166"/>
      <c r="U74" s="166"/>
      <c r="V74" s="166"/>
      <c r="W74" s="166"/>
      <c r="X74" s="166"/>
      <c r="Y74" s="167"/>
      <c r="Z74" s="155">
        <v>0.5</v>
      </c>
      <c r="AA74" s="155">
        <v>0.5</v>
      </c>
      <c r="AB74" s="167"/>
      <c r="AC74" s="132" t="s">
        <v>469</v>
      </c>
      <c r="AD74" s="133" t="s">
        <v>355</v>
      </c>
      <c r="AE74" s="129" t="s">
        <v>356</v>
      </c>
      <c r="AF74" s="168"/>
      <c r="AG74" s="165">
        <v>0</v>
      </c>
    </row>
    <row r="75" spans="2:40" ht="54" hidden="1" x14ac:dyDescent="0.3">
      <c r="B75" s="126" t="s">
        <v>83</v>
      </c>
      <c r="C75" s="117" t="s">
        <v>135</v>
      </c>
      <c r="D75" s="129" t="s">
        <v>278</v>
      </c>
      <c r="E75" s="117"/>
      <c r="F75" s="164" t="s">
        <v>459</v>
      </c>
      <c r="G75" s="141" t="s">
        <v>460</v>
      </c>
      <c r="H75" s="141" t="s">
        <v>461</v>
      </c>
      <c r="I75" s="119">
        <v>1</v>
      </c>
      <c r="J75" s="141" t="s">
        <v>59</v>
      </c>
      <c r="K75" s="141" t="s">
        <v>462</v>
      </c>
      <c r="L75" s="119" t="s">
        <v>43</v>
      </c>
      <c r="M75" s="119" t="s">
        <v>44</v>
      </c>
      <c r="N75" s="119" t="s">
        <v>45</v>
      </c>
      <c r="O75" s="119" t="s">
        <v>46</v>
      </c>
      <c r="P75" s="146">
        <f t="shared" ref="P75:P76" si="3">+SUM(Q75:AB75)</f>
        <v>1</v>
      </c>
      <c r="Q75" s="122"/>
      <c r="R75" s="153"/>
      <c r="S75" s="153"/>
      <c r="T75" s="153"/>
      <c r="U75" s="153"/>
      <c r="V75" s="153"/>
      <c r="W75" s="153"/>
      <c r="X75" s="155"/>
      <c r="Y75" s="155">
        <v>1</v>
      </c>
      <c r="Z75" s="153"/>
      <c r="AA75" s="155"/>
      <c r="AB75" s="155"/>
      <c r="AC75" s="132" t="s">
        <v>470</v>
      </c>
      <c r="AD75" s="119" t="s">
        <v>400</v>
      </c>
      <c r="AE75" s="119" t="s">
        <v>401</v>
      </c>
      <c r="AF75" s="79"/>
      <c r="AG75" s="165">
        <v>0</v>
      </c>
    </row>
    <row r="76" spans="2:40" ht="54" hidden="1" x14ac:dyDescent="0.3">
      <c r="B76" s="126" t="s">
        <v>83</v>
      </c>
      <c r="C76" s="117" t="s">
        <v>135</v>
      </c>
      <c r="D76" s="129" t="s">
        <v>278</v>
      </c>
      <c r="E76" s="117"/>
      <c r="F76" s="164"/>
      <c r="G76" s="141" t="s">
        <v>464</v>
      </c>
      <c r="H76" s="141" t="s">
        <v>465</v>
      </c>
      <c r="I76" s="119">
        <v>3</v>
      </c>
      <c r="J76" s="141" t="s">
        <v>59</v>
      </c>
      <c r="K76" s="141" t="s">
        <v>462</v>
      </c>
      <c r="L76" s="119" t="s">
        <v>43</v>
      </c>
      <c r="M76" s="119" t="s">
        <v>44</v>
      </c>
      <c r="N76" s="119" t="s">
        <v>45</v>
      </c>
      <c r="O76" s="119" t="s">
        <v>46</v>
      </c>
      <c r="P76" s="146">
        <f t="shared" si="3"/>
        <v>1</v>
      </c>
      <c r="Q76" s="166"/>
      <c r="R76" s="166"/>
      <c r="S76" s="166"/>
      <c r="T76" s="166"/>
      <c r="U76" s="166"/>
      <c r="V76" s="166"/>
      <c r="W76" s="166"/>
      <c r="X76" s="166"/>
      <c r="Y76" s="155">
        <v>0.5</v>
      </c>
      <c r="Z76" s="155">
        <v>0.5</v>
      </c>
      <c r="AA76" s="167"/>
      <c r="AB76" s="167"/>
      <c r="AC76" s="132" t="s">
        <v>466</v>
      </c>
      <c r="AD76" s="119" t="s">
        <v>400</v>
      </c>
      <c r="AE76" s="119" t="s">
        <v>401</v>
      </c>
      <c r="AF76" s="168"/>
      <c r="AG76" s="165">
        <v>0</v>
      </c>
    </row>
    <row r="77" spans="2:40" ht="54" hidden="1" x14ac:dyDescent="0.3">
      <c r="B77" s="126" t="s">
        <v>83</v>
      </c>
      <c r="C77" s="117" t="s">
        <v>135</v>
      </c>
      <c r="D77" s="129" t="s">
        <v>278</v>
      </c>
      <c r="E77" s="117"/>
      <c r="F77" s="164"/>
      <c r="G77" s="141" t="s">
        <v>467</v>
      </c>
      <c r="H77" s="141" t="s">
        <v>468</v>
      </c>
      <c r="I77" s="119">
        <v>2</v>
      </c>
      <c r="J77" s="141" t="s">
        <v>59</v>
      </c>
      <c r="K77" s="141" t="s">
        <v>462</v>
      </c>
      <c r="L77" s="119" t="s">
        <v>43</v>
      </c>
      <c r="M77" s="119" t="s">
        <v>44</v>
      </c>
      <c r="N77" s="119" t="s">
        <v>45</v>
      </c>
      <c r="O77" s="119" t="s">
        <v>46</v>
      </c>
      <c r="P77" s="146">
        <v>1</v>
      </c>
      <c r="Q77" s="166"/>
      <c r="R77" s="166"/>
      <c r="S77" s="166"/>
      <c r="T77" s="166"/>
      <c r="U77" s="166"/>
      <c r="V77" s="166"/>
      <c r="W77" s="166"/>
      <c r="X77" s="166"/>
      <c r="Y77" s="167"/>
      <c r="Z77" s="155">
        <v>0.5</v>
      </c>
      <c r="AA77" s="155">
        <v>0.5</v>
      </c>
      <c r="AB77" s="167"/>
      <c r="AC77" s="132" t="s">
        <v>471</v>
      </c>
      <c r="AD77" s="119" t="s">
        <v>400</v>
      </c>
      <c r="AE77" s="119" t="s">
        <v>401</v>
      </c>
      <c r="AF77" s="168"/>
      <c r="AG77" s="165">
        <v>0</v>
      </c>
    </row>
  </sheetData>
  <autoFilter ref="B6:AG77">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9">
      <filters>
        <filter val="Marco Martinez"/>
      </filters>
    </filterColumn>
  </autoFilter>
  <mergeCells count="22">
    <mergeCell ref="AF6:AF7"/>
    <mergeCell ref="AG6:AG7"/>
    <mergeCell ref="F72:F74"/>
    <mergeCell ref="F75:F77"/>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'C:\Users\lmartinez\Desktop\[POA 2021 GTC.xlsx]Hoja1'!#REF!</xm:f>
          </x14:formula1>
          <xm:sqref>L58:O58 I60:J65 AF63:AF65 M60:O65 AF58 I58:J58 L62:L65 L60 AF60</xm:sqref>
        </x14:dataValidation>
        <x14:dataValidation type="list" allowBlank="1" showInputMessage="1" showErrorMessage="1">
          <x14:formula1>
            <xm:f>'C:\EDN 20180526\Informes Comerciales\Plan Estrategico Operativo Anual\Plan DC 2019\Recibidos de Gerencias\Tecnica\[Planilla Plan Operativo Anual 2019 - DC NUEVO GTC Final v1.XLSX]Hoja1'!#REF!</xm:f>
          </x14:formula1>
          <xm:sqref>AF62 J56 L56:N56 L57:O57 I57:J57 L66:O69 I66:J69 J70:J71</xm:sqref>
        </x14:dataValidation>
        <x14:dataValidation type="list" allowBlank="1" showInputMessage="1" showErrorMessage="1">
          <x14:formula1>
            <xm:f>'C:\Users\lmartinez\AppData\Local\Microsoft\Windows\INetCache\Content.Outlook\G0SNZUV5\[B. Planilla Plan Operativo Anual 2020 - DC- Lectura y distribucion.xlsx]Hoja1'!#REF!</xm:f>
          </x14:formula1>
          <xm:sqref>I55:J55 L55:O55 I56 O56 L70:O71 I70:I71 N72:N73 N75:N76</xm:sqref>
        </x14:dataValidation>
        <x14:dataValidation type="list" allowBlank="1" showInputMessage="1" showErrorMessage="1">
          <x14:formula1>
            <xm:f>'C:\Users\lmartinez\AppData\Local\Microsoft\Windows\INetCache\Content.Outlook\G0SNZUV5\[Planilla Plan Operativo Anual 2021 - DIRECCIÓN COMERCIAL.XLSX]Hoja1'!#REF!</xm:f>
          </x14:formula1>
          <xm:sqref>AF55:AF57 AF66:AF71</xm:sqref>
        </x14:dataValidation>
        <x14:dataValidation type="list" allowBlank="1" showInputMessage="1" showErrorMessage="1">
          <x14:formula1>
            <xm:f>'[Planilla Plan Operativo Anual 2021 - DIRECCIÓN COMERCIAL (00000002).XLSX]Hoja1'!#REF!</xm:f>
          </x14:formula1>
          <xm:sqref>I59:J59 L59:O59 AF59 J28:J32</xm:sqref>
        </x14:dataValidation>
        <x14:dataValidation type="list" allowBlank="1" showInputMessage="1" showErrorMessage="1">
          <x14:formula1>
            <xm:f>'C:\EDN 20180526\Informes Comerciales\Plan Estrategico Operativo Anual\Plan DC 2021\Recibido de Gerencias\Servicios\[Plan Operativo Anual 2021 v3.xlsx]Hoja1'!#REF!</xm:f>
          </x14:formula1>
          <xm:sqref>AF43:AF53 L43:O53 I43:J53 AF32 J25 L61</xm:sqref>
        </x14:dataValidation>
        <x14:dataValidation type="list" allowBlank="1" showInputMessage="1" showErrorMessage="1">
          <x14:formula1>
            <xm:f>'D:\PLANIFICACION Y PRESUPUESTO 2020\[Plan Operativo 2020 - DCE - copia.xlsx]Hoja1'!#REF!</xm:f>
          </x14:formula1>
          <xm:sqref>AF72 AF75</xm:sqref>
        </x14:dataValidation>
        <x14:dataValidation type="list" allowBlank="1" showInputMessage="1" showErrorMessage="1">
          <x14:formula1>
            <xm:f>'C:\Users\ERRodriguezA\Desktop\Plan 2020\Grandes Suministros\[B. Planilla Plan Operativo Anual 2020 - GS.XLSX]Hoja1'!#REF!</xm:f>
          </x14:formula1>
          <xm:sqref>I25</xm:sqref>
        </x14:dataValidation>
        <x14:dataValidation type="list" allowBlank="1" showInputMessage="1" showErrorMessage="1">
          <x14:formula1>
            <xm:f>'C:\EDN 20180526\Informes Comerciales\Plan Estrategico Operativo Anual\Plan DC 2021\Recibido de Gerencias\Facturacion\[Planilla Plan Operativo Anual 2021 - DIRECCIÓN COMERCIAL - FACTURACION.XLSX]Hoja1'!#REF!</xm:f>
          </x14:formula1>
          <xm:sqref>L40 M36:O36 AF38:AF42 M38:O40 AF33 M42:O42</xm:sqref>
        </x14:dataValidation>
        <x14:dataValidation type="list" allowBlank="1" showInputMessage="1" showErrorMessage="1">
          <x14:formula1>
            <xm:f>'C:\Users\rcabrera\Desktop\Backup\POA 2020\Evidencias POA 2020\agosto\[POA 2020 - Fact.xlsx]Hoja1'!#REF!</xm:f>
          </x14:formula1>
          <xm:sqref>AF36:AF37 M37:O37 L41:O41 M33:O35 L33:L39 I33:J42 I26:I32 N28:N31 L42</xm:sqref>
        </x14:dataValidation>
        <x14:dataValidation type="list" allowBlank="1" showInputMessage="1" showErrorMessage="1">
          <x14:formula1>
            <xm:f>'C:\EDN 20180526\Informes Comerciales\Plan Estrategico Operativo Anual\Plan DC 2021\Recibido de Gerencias\Cooperativas\[Plan Operativo Anual 2021 - DC v5.xlsx]Hoja1'!#REF!</xm:f>
          </x14:formula1>
          <xm:sqref>I15:I24 N32 AF15:AF31 J15:J22 L15:M32 O15:O32 N15:N27</xm:sqref>
        </x14:dataValidation>
        <x14:dataValidation type="list" allowBlank="1" showInputMessage="1" showErrorMessage="1">
          <x14:formula1>
            <xm:f>'C:\Users\crodrigu\Desktop\PLAN ESTRATEGICO-2021\[Planilla Plan Operativo Anual 2021- DC.xlsx]Hoja1'!#REF!</xm:f>
          </x14:formula1>
          <xm:sqref>I9 I10:J11 J12 I13:J14 J23:J24 J26:J27 L9:O14</xm:sqref>
        </x14:dataValidation>
        <x14:dataValidation type="list" allowBlank="1" showInputMessage="1" showErrorMessage="1">
          <x14:formula1>
            <xm:f>'C:\EDN 20180526\Informes Comerciales\Plan Estrategico Operativo Anual\Plan DC 2021\Recibido de Gerencias\Cobranzas\[1-Planilla Plan Operativo Anual 2021 - DIRECCIÓN COMERCIAL.XLSX]Hoja1'!#REF!</xm:f>
          </x14:formula1>
          <xm:sqref>I8 I12 J8:J9 L8:O8 AF8:AF14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G175"/>
  <sheetViews>
    <sheetView showGridLines="0" zoomScale="50" zoomScaleNormal="50" zoomScaleSheetLayoutView="50" workbookViewId="0">
      <selection activeCell="F162" sqref="F162"/>
    </sheetView>
  </sheetViews>
  <sheetFormatPr baseColWidth="10" defaultColWidth="11.42578125" defaultRowHeight="16.5" x14ac:dyDescent="0.3"/>
  <cols>
    <col min="1" max="1" width="1" style="87" customWidth="1"/>
    <col min="2" max="2" width="34.7109375" style="1" customWidth="1"/>
    <col min="3" max="3" width="27.5703125" style="1" customWidth="1"/>
    <col min="4" max="4" width="25.85546875" style="1" customWidth="1"/>
    <col min="5" max="5" width="20.42578125" style="1" bestFit="1" customWidth="1"/>
    <col min="6" max="6" width="103" style="1" customWidth="1"/>
    <col min="7" max="7" width="50.140625" style="1" customWidth="1"/>
    <col min="8" max="8" width="56.140625" style="1" customWidth="1"/>
    <col min="9" max="9" width="16.140625" style="170" customWidth="1"/>
    <col min="10" max="10" width="59.42578125" style="1" customWidth="1"/>
    <col min="11" max="11" width="35.42578125" style="1" customWidth="1"/>
    <col min="12" max="14" width="29" style="1" customWidth="1"/>
    <col min="15" max="15" width="26.7109375" style="1" customWidth="1"/>
    <col min="16" max="16" width="17.42578125" style="1" customWidth="1"/>
    <col min="17" max="28" width="11" style="1" customWidth="1"/>
    <col min="29" max="29" width="46.7109375" style="1" customWidth="1"/>
    <col min="30" max="30" width="22.42578125" style="1" customWidth="1"/>
    <col min="31" max="31" width="28.5703125" style="1" customWidth="1"/>
    <col min="32" max="32" width="38.140625" style="1" customWidth="1"/>
    <col min="33" max="33" width="22.7109375" style="11" customWidth="1"/>
    <col min="34" max="16384" width="11.42578125" style="87"/>
  </cols>
  <sheetData>
    <row r="2" spans="2:33" ht="21" customHeight="1" x14ac:dyDescent="0.3">
      <c r="D2" s="99"/>
      <c r="F2" s="8"/>
      <c r="G2" s="8"/>
      <c r="H2" s="8"/>
      <c r="I2" s="169"/>
      <c r="J2" s="8"/>
      <c r="K2" s="8"/>
      <c r="L2" s="8"/>
      <c r="M2" s="8"/>
      <c r="N2" s="8"/>
      <c r="O2" s="8"/>
      <c r="P2" s="8"/>
      <c r="Q2" s="8"/>
      <c r="R2" s="8"/>
      <c r="S2" s="8"/>
      <c r="T2" s="8"/>
      <c r="U2" s="8"/>
      <c r="V2" s="8"/>
      <c r="W2" s="8"/>
      <c r="X2" s="8"/>
      <c r="Y2" s="8"/>
      <c r="Z2" s="8"/>
      <c r="AA2" s="8"/>
      <c r="AB2" s="8"/>
      <c r="AC2" s="8"/>
      <c r="AD2" s="8"/>
    </row>
    <row r="3" spans="2:33" ht="21" customHeight="1" x14ac:dyDescent="0.3">
      <c r="C3" s="103" t="s">
        <v>0</v>
      </c>
      <c r="D3" s="104"/>
    </row>
    <row r="4" spans="2:33" ht="23.25" x14ac:dyDescent="0.3">
      <c r="C4" s="106" t="s">
        <v>472</v>
      </c>
    </row>
    <row r="5" spans="2:33" x14ac:dyDescent="0.3">
      <c r="D5" s="107"/>
      <c r="E5" s="107"/>
      <c r="F5" s="107"/>
      <c r="G5" s="107"/>
      <c r="H5" s="107"/>
      <c r="I5" s="171"/>
      <c r="J5" s="107"/>
      <c r="K5" s="107"/>
      <c r="L5" s="107"/>
      <c r="M5" s="107"/>
      <c r="N5" s="107"/>
      <c r="O5" s="107"/>
      <c r="P5" s="107"/>
      <c r="Q5" s="107"/>
      <c r="R5" s="107"/>
      <c r="S5" s="107"/>
      <c r="T5" s="107"/>
      <c r="U5" s="107"/>
      <c r="V5" s="107"/>
      <c r="W5" s="107"/>
      <c r="X5" s="107"/>
      <c r="Y5" s="107"/>
      <c r="Z5" s="107"/>
      <c r="AA5" s="107"/>
      <c r="AB5" s="107"/>
      <c r="AC5" s="107"/>
      <c r="AD5" s="107"/>
      <c r="AE5" s="107"/>
      <c r="AF5" s="107"/>
      <c r="AG5" s="172"/>
    </row>
    <row r="6" spans="2:33" s="176" customFormat="1" ht="38.25" customHeight="1" x14ac:dyDescent="0.25">
      <c r="B6" s="173" t="s">
        <v>2</v>
      </c>
      <c r="C6" s="174"/>
      <c r="D6" s="110" t="s">
        <v>3</v>
      </c>
      <c r="E6" s="110" t="s">
        <v>4</v>
      </c>
      <c r="F6" s="110" t="s">
        <v>5</v>
      </c>
      <c r="G6" s="175"/>
      <c r="H6" s="175"/>
      <c r="I6" s="175"/>
      <c r="J6" s="175"/>
      <c r="K6" s="175"/>
      <c r="L6" s="175"/>
      <c r="M6" s="175"/>
      <c r="N6" s="175"/>
      <c r="O6" s="175"/>
      <c r="P6" s="110" t="s">
        <v>15</v>
      </c>
      <c r="Q6" s="109" t="s">
        <v>16</v>
      </c>
      <c r="R6" s="109"/>
      <c r="S6" s="109"/>
      <c r="T6" s="109"/>
      <c r="U6" s="109"/>
      <c r="V6" s="109"/>
      <c r="W6" s="109"/>
      <c r="X6" s="109"/>
      <c r="Y6" s="109"/>
      <c r="Z6" s="109"/>
      <c r="AA6" s="109"/>
      <c r="AB6" s="109"/>
      <c r="AC6" s="110" t="s">
        <v>17</v>
      </c>
      <c r="AD6" s="110" t="s">
        <v>18</v>
      </c>
      <c r="AE6" s="110" t="s">
        <v>19</v>
      </c>
      <c r="AF6" s="110" t="s">
        <v>20</v>
      </c>
      <c r="AG6" s="110" t="s">
        <v>21</v>
      </c>
    </row>
    <row r="7" spans="2:33" s="176" customFormat="1" ht="47.25" thickBot="1" x14ac:dyDescent="0.3">
      <c r="B7" s="177" t="s">
        <v>22</v>
      </c>
      <c r="C7" s="177" t="s">
        <v>23</v>
      </c>
      <c r="D7" s="178"/>
      <c r="E7" s="178"/>
      <c r="F7" s="178"/>
      <c r="G7" s="179" t="s">
        <v>6</v>
      </c>
      <c r="H7" s="179" t="s">
        <v>7</v>
      </c>
      <c r="I7" s="179" t="s">
        <v>8</v>
      </c>
      <c r="J7" s="179" t="s">
        <v>9</v>
      </c>
      <c r="K7" s="179" t="s">
        <v>10</v>
      </c>
      <c r="L7" s="179" t="s">
        <v>11</v>
      </c>
      <c r="M7" s="179" t="s">
        <v>12</v>
      </c>
      <c r="N7" s="179" t="s">
        <v>13</v>
      </c>
      <c r="O7" s="179" t="s">
        <v>14</v>
      </c>
      <c r="P7" s="178"/>
      <c r="Q7" s="177" t="s">
        <v>24</v>
      </c>
      <c r="R7" s="177" t="s">
        <v>25</v>
      </c>
      <c r="S7" s="177" t="s">
        <v>26</v>
      </c>
      <c r="T7" s="177" t="s">
        <v>27</v>
      </c>
      <c r="U7" s="177" t="s">
        <v>28</v>
      </c>
      <c r="V7" s="177" t="s">
        <v>29</v>
      </c>
      <c r="W7" s="177" t="s">
        <v>30</v>
      </c>
      <c r="X7" s="177" t="s">
        <v>31</v>
      </c>
      <c r="Y7" s="177" t="s">
        <v>32</v>
      </c>
      <c r="Z7" s="177" t="s">
        <v>33</v>
      </c>
      <c r="AA7" s="177" t="s">
        <v>34</v>
      </c>
      <c r="AB7" s="177" t="s">
        <v>35</v>
      </c>
      <c r="AC7" s="178"/>
      <c r="AD7" s="178"/>
      <c r="AE7" s="178"/>
      <c r="AF7" s="178"/>
      <c r="AG7" s="178"/>
    </row>
    <row r="8" spans="2:33" ht="24" customHeight="1" thickTop="1" x14ac:dyDescent="0.25">
      <c r="B8" s="180" t="s">
        <v>185</v>
      </c>
      <c r="C8" s="181" t="s">
        <v>231</v>
      </c>
      <c r="D8" s="182" t="s">
        <v>225</v>
      </c>
      <c r="E8" s="182"/>
      <c r="F8" s="183" t="s">
        <v>473</v>
      </c>
      <c r="G8" s="184" t="s">
        <v>474</v>
      </c>
      <c r="H8" s="184" t="s">
        <v>475</v>
      </c>
      <c r="I8" s="185">
        <v>3</v>
      </c>
      <c r="J8" s="186" t="s">
        <v>59</v>
      </c>
      <c r="K8" s="184" t="s">
        <v>476</v>
      </c>
      <c r="L8" s="186" t="s">
        <v>89</v>
      </c>
      <c r="M8" s="186" t="s">
        <v>44</v>
      </c>
      <c r="N8" s="186" t="s">
        <v>45</v>
      </c>
      <c r="O8" s="186" t="s">
        <v>46</v>
      </c>
      <c r="P8" s="187">
        <f>SUM(P9:P13)</f>
        <v>131500</v>
      </c>
      <c r="Q8" s="187">
        <f>SUM(Q9:Q13)</f>
        <v>10756</v>
      </c>
      <c r="R8" s="187">
        <f t="shared" ref="R8:AB8" si="0">SUM(R9:R13)</f>
        <v>10652</v>
      </c>
      <c r="S8" s="187">
        <f t="shared" si="0"/>
        <v>10965</v>
      </c>
      <c r="T8" s="187">
        <f t="shared" si="0"/>
        <v>10856</v>
      </c>
      <c r="U8" s="187">
        <f t="shared" si="0"/>
        <v>10956</v>
      </c>
      <c r="V8" s="187">
        <f t="shared" si="0"/>
        <v>10961</v>
      </c>
      <c r="W8" s="187">
        <f t="shared" si="0"/>
        <v>11060</v>
      </c>
      <c r="X8" s="187">
        <f t="shared" si="0"/>
        <v>10956</v>
      </c>
      <c r="Y8" s="187">
        <f t="shared" si="0"/>
        <v>10961</v>
      </c>
      <c r="Z8" s="187">
        <f t="shared" si="0"/>
        <v>11460</v>
      </c>
      <c r="AA8" s="187">
        <f t="shared" si="0"/>
        <v>10956</v>
      </c>
      <c r="AB8" s="187">
        <f t="shared" si="0"/>
        <v>10961</v>
      </c>
      <c r="AC8" s="188" t="s">
        <v>477</v>
      </c>
      <c r="AD8" s="189" t="s">
        <v>478</v>
      </c>
      <c r="AE8" s="188" t="s">
        <v>479</v>
      </c>
      <c r="AF8" s="190">
        <v>0</v>
      </c>
      <c r="AG8" s="188">
        <v>0</v>
      </c>
    </row>
    <row r="9" spans="2:33" ht="18" x14ac:dyDescent="0.25">
      <c r="B9" s="191"/>
      <c r="C9" s="192"/>
      <c r="D9" s="73" t="s">
        <v>225</v>
      </c>
      <c r="E9" s="42"/>
      <c r="F9" s="193" t="s">
        <v>473</v>
      </c>
      <c r="G9" s="58" t="s">
        <v>474</v>
      </c>
      <c r="H9" s="58" t="s">
        <v>475</v>
      </c>
      <c r="I9" s="46">
        <v>3</v>
      </c>
      <c r="J9" s="194" t="s">
        <v>59</v>
      </c>
      <c r="K9" s="58" t="s">
        <v>476</v>
      </c>
      <c r="L9" s="194" t="s">
        <v>89</v>
      </c>
      <c r="M9" s="194" t="s">
        <v>44</v>
      </c>
      <c r="N9" s="194" t="s">
        <v>45</v>
      </c>
      <c r="O9" s="194" t="s">
        <v>46</v>
      </c>
      <c r="P9" s="195">
        <f>+SUM(Q9:AB9)</f>
        <v>45000</v>
      </c>
      <c r="Q9" s="196">
        <v>3750</v>
      </c>
      <c r="R9" s="196">
        <v>3750</v>
      </c>
      <c r="S9" s="196">
        <v>3750</v>
      </c>
      <c r="T9" s="196">
        <v>3750</v>
      </c>
      <c r="U9" s="196">
        <v>3750</v>
      </c>
      <c r="V9" s="196">
        <v>3750</v>
      </c>
      <c r="W9" s="196">
        <v>3750</v>
      </c>
      <c r="X9" s="196">
        <v>3750</v>
      </c>
      <c r="Y9" s="196">
        <v>3750</v>
      </c>
      <c r="Z9" s="196">
        <v>3750</v>
      </c>
      <c r="AA9" s="196">
        <v>3750</v>
      </c>
      <c r="AB9" s="196">
        <v>3750</v>
      </c>
      <c r="AC9" s="54" t="s">
        <v>477</v>
      </c>
      <c r="AD9" s="197" t="s">
        <v>480</v>
      </c>
      <c r="AE9" s="54" t="s">
        <v>481</v>
      </c>
      <c r="AF9" s="198"/>
      <c r="AG9" s="54">
        <v>0</v>
      </c>
    </row>
    <row r="10" spans="2:33" ht="23.25" customHeight="1" x14ac:dyDescent="0.25">
      <c r="B10" s="191"/>
      <c r="C10" s="192"/>
      <c r="D10" s="73" t="s">
        <v>225</v>
      </c>
      <c r="E10" s="42"/>
      <c r="F10" s="193" t="s">
        <v>473</v>
      </c>
      <c r="G10" s="58" t="s">
        <v>474</v>
      </c>
      <c r="H10" s="58" t="s">
        <v>475</v>
      </c>
      <c r="I10" s="46">
        <v>3</v>
      </c>
      <c r="J10" s="194" t="s">
        <v>59</v>
      </c>
      <c r="K10" s="58" t="s">
        <v>476</v>
      </c>
      <c r="L10" s="194" t="s">
        <v>89</v>
      </c>
      <c r="M10" s="194" t="s">
        <v>44</v>
      </c>
      <c r="N10" s="194" t="s">
        <v>45</v>
      </c>
      <c r="O10" s="194" t="s">
        <v>46</v>
      </c>
      <c r="P10" s="195">
        <f t="shared" ref="P10:P13" si="1">+SUM(Q10:AB10)</f>
        <v>20000</v>
      </c>
      <c r="Q10" s="196">
        <v>1665</v>
      </c>
      <c r="R10" s="196">
        <v>1665</v>
      </c>
      <c r="S10" s="196">
        <v>1670</v>
      </c>
      <c r="T10" s="196">
        <v>1665</v>
      </c>
      <c r="U10" s="196">
        <v>1665</v>
      </c>
      <c r="V10" s="196">
        <v>1670</v>
      </c>
      <c r="W10" s="196">
        <v>1665</v>
      </c>
      <c r="X10" s="196">
        <v>1665</v>
      </c>
      <c r="Y10" s="196">
        <v>1670</v>
      </c>
      <c r="Z10" s="196">
        <v>1665</v>
      </c>
      <c r="AA10" s="196">
        <v>1665</v>
      </c>
      <c r="AB10" s="196">
        <v>1670</v>
      </c>
      <c r="AC10" s="54" t="s">
        <v>482</v>
      </c>
      <c r="AD10" s="197" t="s">
        <v>483</v>
      </c>
      <c r="AE10" s="54" t="s">
        <v>484</v>
      </c>
      <c r="AF10" s="198"/>
      <c r="AG10" s="54">
        <v>0</v>
      </c>
    </row>
    <row r="11" spans="2:33" ht="18" x14ac:dyDescent="0.25">
      <c r="B11" s="191"/>
      <c r="C11" s="192"/>
      <c r="D11" s="73" t="s">
        <v>225</v>
      </c>
      <c r="E11" s="42"/>
      <c r="F11" s="193" t="s">
        <v>473</v>
      </c>
      <c r="G11" s="58" t="s">
        <v>474</v>
      </c>
      <c r="H11" s="58" t="s">
        <v>475</v>
      </c>
      <c r="I11" s="46">
        <v>3</v>
      </c>
      <c r="J11" s="194" t="s">
        <v>59</v>
      </c>
      <c r="K11" s="58" t="s">
        <v>476</v>
      </c>
      <c r="L11" s="194" t="s">
        <v>89</v>
      </c>
      <c r="M11" s="194" t="s">
        <v>44</v>
      </c>
      <c r="N11" s="194" t="s">
        <v>45</v>
      </c>
      <c r="O11" s="194" t="s">
        <v>46</v>
      </c>
      <c r="P11" s="195">
        <f t="shared" si="1"/>
        <v>27500</v>
      </c>
      <c r="Q11" s="196">
        <v>2291</v>
      </c>
      <c r="R11" s="196">
        <v>2287</v>
      </c>
      <c r="S11" s="196">
        <v>2295</v>
      </c>
      <c r="T11" s="196">
        <v>2291</v>
      </c>
      <c r="U11" s="196">
        <v>2291</v>
      </c>
      <c r="V11" s="196">
        <v>2291</v>
      </c>
      <c r="W11" s="196">
        <v>2295</v>
      </c>
      <c r="X11" s="196">
        <v>2291</v>
      </c>
      <c r="Y11" s="196">
        <v>2291</v>
      </c>
      <c r="Z11" s="196">
        <v>2295</v>
      </c>
      <c r="AA11" s="196">
        <v>2291</v>
      </c>
      <c r="AB11" s="196">
        <v>2291</v>
      </c>
      <c r="AC11" s="54" t="s">
        <v>389</v>
      </c>
      <c r="AD11" s="197" t="s">
        <v>485</v>
      </c>
      <c r="AE11" s="54" t="s">
        <v>486</v>
      </c>
      <c r="AF11" s="198"/>
      <c r="AG11" s="54">
        <v>0</v>
      </c>
    </row>
    <row r="12" spans="2:33" ht="18" x14ac:dyDescent="0.25">
      <c r="B12" s="191"/>
      <c r="C12" s="192"/>
      <c r="D12" s="73" t="s">
        <v>225</v>
      </c>
      <c r="E12" s="42"/>
      <c r="F12" s="193" t="s">
        <v>473</v>
      </c>
      <c r="G12" s="58" t="s">
        <v>474</v>
      </c>
      <c r="H12" s="58" t="s">
        <v>475</v>
      </c>
      <c r="I12" s="46">
        <v>3</v>
      </c>
      <c r="J12" s="194" t="s">
        <v>59</v>
      </c>
      <c r="K12" s="58" t="s">
        <v>476</v>
      </c>
      <c r="L12" s="194" t="s">
        <v>89</v>
      </c>
      <c r="M12" s="194" t="s">
        <v>44</v>
      </c>
      <c r="N12" s="194" t="s">
        <v>45</v>
      </c>
      <c r="O12" s="194" t="s">
        <v>46</v>
      </c>
      <c r="P12" s="195">
        <f t="shared" si="1"/>
        <v>18000</v>
      </c>
      <c r="Q12" s="196">
        <v>1300</v>
      </c>
      <c r="R12" s="196">
        <v>1200</v>
      </c>
      <c r="S12" s="196">
        <v>1500</v>
      </c>
      <c r="T12" s="196">
        <v>1400</v>
      </c>
      <c r="U12" s="196">
        <v>1500</v>
      </c>
      <c r="V12" s="196">
        <v>1500</v>
      </c>
      <c r="W12" s="196">
        <v>1600</v>
      </c>
      <c r="X12" s="196">
        <v>1500</v>
      </c>
      <c r="Y12" s="196">
        <v>1500</v>
      </c>
      <c r="Z12" s="196">
        <v>2000</v>
      </c>
      <c r="AA12" s="196">
        <v>1500</v>
      </c>
      <c r="AB12" s="196">
        <v>1500</v>
      </c>
      <c r="AC12" s="54" t="s">
        <v>487</v>
      </c>
      <c r="AD12" s="197" t="s">
        <v>488</v>
      </c>
      <c r="AE12" s="54" t="s">
        <v>489</v>
      </c>
      <c r="AF12" s="198"/>
      <c r="AG12" s="54">
        <v>0</v>
      </c>
    </row>
    <row r="13" spans="2:33" ht="18" x14ac:dyDescent="0.25">
      <c r="B13" s="199"/>
      <c r="C13" s="200"/>
      <c r="D13" s="73" t="s">
        <v>225</v>
      </c>
      <c r="E13" s="42"/>
      <c r="F13" s="193" t="s">
        <v>473</v>
      </c>
      <c r="G13" s="58" t="s">
        <v>474</v>
      </c>
      <c r="H13" s="58" t="s">
        <v>475</v>
      </c>
      <c r="I13" s="46">
        <v>3</v>
      </c>
      <c r="J13" s="194" t="s">
        <v>59</v>
      </c>
      <c r="K13" s="58" t="s">
        <v>476</v>
      </c>
      <c r="L13" s="194" t="s">
        <v>89</v>
      </c>
      <c r="M13" s="194" t="s">
        <v>44</v>
      </c>
      <c r="N13" s="194" t="s">
        <v>45</v>
      </c>
      <c r="O13" s="194" t="s">
        <v>46</v>
      </c>
      <c r="P13" s="195">
        <f t="shared" si="1"/>
        <v>21000</v>
      </c>
      <c r="Q13" s="196">
        <v>1750</v>
      </c>
      <c r="R13" s="196">
        <v>1750</v>
      </c>
      <c r="S13" s="196">
        <v>1750</v>
      </c>
      <c r="T13" s="196">
        <v>1750</v>
      </c>
      <c r="U13" s="196">
        <v>1750</v>
      </c>
      <c r="V13" s="196">
        <v>1750</v>
      </c>
      <c r="W13" s="196">
        <v>1750</v>
      </c>
      <c r="X13" s="196">
        <v>1750</v>
      </c>
      <c r="Y13" s="196">
        <v>1750</v>
      </c>
      <c r="Z13" s="196">
        <v>1750</v>
      </c>
      <c r="AA13" s="196">
        <v>1750</v>
      </c>
      <c r="AB13" s="196">
        <v>1750</v>
      </c>
      <c r="AC13" s="54" t="s">
        <v>477</v>
      </c>
      <c r="AD13" s="197" t="s">
        <v>490</v>
      </c>
      <c r="AE13" s="54" t="s">
        <v>491</v>
      </c>
      <c r="AF13" s="198"/>
      <c r="AG13" s="54">
        <v>0</v>
      </c>
    </row>
    <row r="14" spans="2:33" ht="24" customHeight="1" x14ac:dyDescent="0.25">
      <c r="B14" s="180" t="s">
        <v>55</v>
      </c>
      <c r="C14" s="201" t="s">
        <v>56</v>
      </c>
      <c r="D14" s="202" t="s">
        <v>198</v>
      </c>
      <c r="E14" s="182"/>
      <c r="F14" s="203" t="s">
        <v>492</v>
      </c>
      <c r="G14" s="184">
        <v>0</v>
      </c>
      <c r="H14" s="184" t="s">
        <v>493</v>
      </c>
      <c r="I14" s="185">
        <v>1</v>
      </c>
      <c r="J14" s="186" t="s">
        <v>59</v>
      </c>
      <c r="K14" s="184" t="s">
        <v>494</v>
      </c>
      <c r="L14" s="186" t="s">
        <v>89</v>
      </c>
      <c r="M14" s="186" t="s">
        <v>44</v>
      </c>
      <c r="N14" s="186" t="s">
        <v>45</v>
      </c>
      <c r="O14" s="186" t="s">
        <v>495</v>
      </c>
      <c r="P14" s="187">
        <f>SUM(P15:P19)</f>
        <v>7500</v>
      </c>
      <c r="Q14" s="187">
        <f>SUM(Q15:Q19)</f>
        <v>625</v>
      </c>
      <c r="R14" s="187">
        <f t="shared" ref="R14:AB14" si="2">SUM(R15:R19)</f>
        <v>625</v>
      </c>
      <c r="S14" s="187">
        <f t="shared" si="2"/>
        <v>625</v>
      </c>
      <c r="T14" s="187">
        <f t="shared" si="2"/>
        <v>625</v>
      </c>
      <c r="U14" s="187">
        <f t="shared" si="2"/>
        <v>625</v>
      </c>
      <c r="V14" s="187">
        <f t="shared" si="2"/>
        <v>625</v>
      </c>
      <c r="W14" s="187">
        <f t="shared" si="2"/>
        <v>625</v>
      </c>
      <c r="X14" s="187">
        <f t="shared" si="2"/>
        <v>625</v>
      </c>
      <c r="Y14" s="187">
        <f t="shared" si="2"/>
        <v>625</v>
      </c>
      <c r="Z14" s="187">
        <f t="shared" si="2"/>
        <v>625</v>
      </c>
      <c r="AA14" s="187">
        <f t="shared" si="2"/>
        <v>625</v>
      </c>
      <c r="AB14" s="187">
        <f t="shared" si="2"/>
        <v>625</v>
      </c>
      <c r="AC14" s="188" t="s">
        <v>286</v>
      </c>
      <c r="AD14" s="204" t="s">
        <v>478</v>
      </c>
      <c r="AE14" s="188" t="s">
        <v>479</v>
      </c>
      <c r="AF14" s="190">
        <v>0</v>
      </c>
      <c r="AG14" s="188">
        <v>0</v>
      </c>
    </row>
    <row r="15" spans="2:33" ht="18" x14ac:dyDescent="0.25">
      <c r="B15" s="191"/>
      <c r="C15" s="192"/>
      <c r="D15" s="73" t="s">
        <v>198</v>
      </c>
      <c r="E15" s="42"/>
      <c r="F15" s="203" t="s">
        <v>492</v>
      </c>
      <c r="G15" s="58"/>
      <c r="H15" s="58" t="s">
        <v>493</v>
      </c>
      <c r="I15" s="46">
        <v>1</v>
      </c>
      <c r="J15" s="194" t="s">
        <v>59</v>
      </c>
      <c r="K15" s="58" t="s">
        <v>494</v>
      </c>
      <c r="L15" s="194" t="s">
        <v>89</v>
      </c>
      <c r="M15" s="194" t="s">
        <v>44</v>
      </c>
      <c r="N15" s="194" t="s">
        <v>45</v>
      </c>
      <c r="O15" s="194" t="s">
        <v>495</v>
      </c>
      <c r="P15" s="195">
        <f t="shared" ref="P15:P19" si="3">+SUM(Q15:AB15)</f>
        <v>1500</v>
      </c>
      <c r="Q15" s="196">
        <v>125</v>
      </c>
      <c r="R15" s="196">
        <v>125</v>
      </c>
      <c r="S15" s="196">
        <v>125</v>
      </c>
      <c r="T15" s="196">
        <v>125</v>
      </c>
      <c r="U15" s="196">
        <v>125</v>
      </c>
      <c r="V15" s="196">
        <v>125</v>
      </c>
      <c r="W15" s="196">
        <v>125</v>
      </c>
      <c r="X15" s="196">
        <v>125</v>
      </c>
      <c r="Y15" s="196">
        <v>125</v>
      </c>
      <c r="Z15" s="196">
        <v>125</v>
      </c>
      <c r="AA15" s="196">
        <v>125</v>
      </c>
      <c r="AB15" s="196">
        <v>125</v>
      </c>
      <c r="AC15" s="54" t="s">
        <v>286</v>
      </c>
      <c r="AD15" s="205" t="s">
        <v>480</v>
      </c>
      <c r="AE15" s="54" t="s">
        <v>481</v>
      </c>
      <c r="AF15" s="198"/>
      <c r="AG15" s="54">
        <v>0</v>
      </c>
    </row>
    <row r="16" spans="2:33" ht="18" x14ac:dyDescent="0.25">
      <c r="B16" s="191"/>
      <c r="C16" s="192"/>
      <c r="D16" s="73" t="s">
        <v>198</v>
      </c>
      <c r="E16" s="42"/>
      <c r="F16" s="203" t="s">
        <v>492</v>
      </c>
      <c r="G16" s="58"/>
      <c r="H16" s="58" t="s">
        <v>493</v>
      </c>
      <c r="I16" s="46">
        <v>1</v>
      </c>
      <c r="J16" s="194" t="s">
        <v>59</v>
      </c>
      <c r="K16" s="58" t="s">
        <v>494</v>
      </c>
      <c r="L16" s="194" t="s">
        <v>89</v>
      </c>
      <c r="M16" s="194" t="s">
        <v>44</v>
      </c>
      <c r="N16" s="194" t="s">
        <v>45</v>
      </c>
      <c r="O16" s="194" t="s">
        <v>495</v>
      </c>
      <c r="P16" s="195">
        <f t="shared" si="3"/>
        <v>1500</v>
      </c>
      <c r="Q16" s="196">
        <v>125</v>
      </c>
      <c r="R16" s="196">
        <v>125</v>
      </c>
      <c r="S16" s="196">
        <v>125</v>
      </c>
      <c r="T16" s="196">
        <v>125</v>
      </c>
      <c r="U16" s="196">
        <v>125</v>
      </c>
      <c r="V16" s="196">
        <v>125</v>
      </c>
      <c r="W16" s="196">
        <v>125</v>
      </c>
      <c r="X16" s="196">
        <v>125</v>
      </c>
      <c r="Y16" s="196">
        <v>125</v>
      </c>
      <c r="Z16" s="196">
        <v>125</v>
      </c>
      <c r="AA16" s="196">
        <v>125</v>
      </c>
      <c r="AB16" s="196">
        <v>125</v>
      </c>
      <c r="AC16" s="54" t="s">
        <v>286</v>
      </c>
      <c r="AD16" s="205" t="s">
        <v>483</v>
      </c>
      <c r="AE16" s="54" t="s">
        <v>484</v>
      </c>
      <c r="AF16" s="198"/>
      <c r="AG16" s="54">
        <v>0</v>
      </c>
    </row>
    <row r="17" spans="2:33" ht="18" x14ac:dyDescent="0.25">
      <c r="B17" s="191"/>
      <c r="C17" s="192"/>
      <c r="D17" s="73" t="s">
        <v>198</v>
      </c>
      <c r="E17" s="42"/>
      <c r="F17" s="203" t="s">
        <v>492</v>
      </c>
      <c r="G17" s="58"/>
      <c r="H17" s="58" t="s">
        <v>493</v>
      </c>
      <c r="I17" s="46">
        <v>1</v>
      </c>
      <c r="J17" s="194" t="s">
        <v>59</v>
      </c>
      <c r="K17" s="58" t="s">
        <v>494</v>
      </c>
      <c r="L17" s="194" t="s">
        <v>89</v>
      </c>
      <c r="M17" s="194" t="s">
        <v>44</v>
      </c>
      <c r="N17" s="194" t="s">
        <v>45</v>
      </c>
      <c r="O17" s="194" t="s">
        <v>495</v>
      </c>
      <c r="P17" s="195">
        <f t="shared" si="3"/>
        <v>1500</v>
      </c>
      <c r="Q17" s="196">
        <v>125</v>
      </c>
      <c r="R17" s="196">
        <v>125</v>
      </c>
      <c r="S17" s="196">
        <v>125</v>
      </c>
      <c r="T17" s="196">
        <v>125</v>
      </c>
      <c r="U17" s="196">
        <v>125</v>
      </c>
      <c r="V17" s="196">
        <v>125</v>
      </c>
      <c r="W17" s="196">
        <v>125</v>
      </c>
      <c r="X17" s="196">
        <v>125</v>
      </c>
      <c r="Y17" s="196">
        <v>125</v>
      </c>
      <c r="Z17" s="196">
        <v>125</v>
      </c>
      <c r="AA17" s="196">
        <v>125</v>
      </c>
      <c r="AB17" s="196">
        <v>125</v>
      </c>
      <c r="AC17" s="54" t="s">
        <v>286</v>
      </c>
      <c r="AD17" s="205" t="s">
        <v>485</v>
      </c>
      <c r="AE17" s="54" t="s">
        <v>486</v>
      </c>
      <c r="AF17" s="198"/>
      <c r="AG17" s="54">
        <v>0</v>
      </c>
    </row>
    <row r="18" spans="2:33" ht="18" x14ac:dyDescent="0.25">
      <c r="B18" s="191"/>
      <c r="C18" s="192"/>
      <c r="D18" s="73" t="s">
        <v>198</v>
      </c>
      <c r="E18" s="42"/>
      <c r="F18" s="203" t="s">
        <v>492</v>
      </c>
      <c r="G18" s="58"/>
      <c r="H18" s="58" t="s">
        <v>493</v>
      </c>
      <c r="I18" s="46">
        <v>1</v>
      </c>
      <c r="J18" s="194" t="s">
        <v>59</v>
      </c>
      <c r="K18" s="58" t="s">
        <v>494</v>
      </c>
      <c r="L18" s="194" t="s">
        <v>89</v>
      </c>
      <c r="M18" s="194" t="s">
        <v>44</v>
      </c>
      <c r="N18" s="194" t="s">
        <v>45</v>
      </c>
      <c r="O18" s="194" t="s">
        <v>495</v>
      </c>
      <c r="P18" s="195">
        <f t="shared" si="3"/>
        <v>1500</v>
      </c>
      <c r="Q18" s="196">
        <v>125</v>
      </c>
      <c r="R18" s="196">
        <v>125</v>
      </c>
      <c r="S18" s="196">
        <v>125</v>
      </c>
      <c r="T18" s="196">
        <v>125</v>
      </c>
      <c r="U18" s="196">
        <v>125</v>
      </c>
      <c r="V18" s="196">
        <v>125</v>
      </c>
      <c r="W18" s="196">
        <v>125</v>
      </c>
      <c r="X18" s="196">
        <v>125</v>
      </c>
      <c r="Y18" s="196">
        <v>125</v>
      </c>
      <c r="Z18" s="196">
        <v>125</v>
      </c>
      <c r="AA18" s="196">
        <v>125</v>
      </c>
      <c r="AB18" s="196">
        <v>125</v>
      </c>
      <c r="AC18" s="54" t="s">
        <v>286</v>
      </c>
      <c r="AD18" s="205" t="s">
        <v>488</v>
      </c>
      <c r="AE18" s="54" t="s">
        <v>489</v>
      </c>
      <c r="AF18" s="198"/>
      <c r="AG18" s="54">
        <v>0</v>
      </c>
    </row>
    <row r="19" spans="2:33" ht="18" x14ac:dyDescent="0.25">
      <c r="B19" s="199"/>
      <c r="C19" s="200"/>
      <c r="D19" s="73" t="s">
        <v>198</v>
      </c>
      <c r="E19" s="42"/>
      <c r="F19" s="203" t="s">
        <v>492</v>
      </c>
      <c r="G19" s="58"/>
      <c r="H19" s="58" t="s">
        <v>493</v>
      </c>
      <c r="I19" s="46">
        <v>1</v>
      </c>
      <c r="J19" s="194" t="s">
        <v>59</v>
      </c>
      <c r="K19" s="58" t="s">
        <v>494</v>
      </c>
      <c r="L19" s="194" t="s">
        <v>89</v>
      </c>
      <c r="M19" s="194" t="s">
        <v>44</v>
      </c>
      <c r="N19" s="194" t="s">
        <v>45</v>
      </c>
      <c r="O19" s="194" t="s">
        <v>495</v>
      </c>
      <c r="P19" s="195">
        <f t="shared" si="3"/>
        <v>1500</v>
      </c>
      <c r="Q19" s="196">
        <v>125</v>
      </c>
      <c r="R19" s="196">
        <v>125</v>
      </c>
      <c r="S19" s="196">
        <v>125</v>
      </c>
      <c r="T19" s="196">
        <v>125</v>
      </c>
      <c r="U19" s="196">
        <v>125</v>
      </c>
      <c r="V19" s="196">
        <v>125</v>
      </c>
      <c r="W19" s="196">
        <v>125</v>
      </c>
      <c r="X19" s="196">
        <v>125</v>
      </c>
      <c r="Y19" s="196">
        <v>125</v>
      </c>
      <c r="Z19" s="196">
        <v>125</v>
      </c>
      <c r="AA19" s="196">
        <v>125</v>
      </c>
      <c r="AB19" s="196">
        <v>125</v>
      </c>
      <c r="AC19" s="54" t="s">
        <v>286</v>
      </c>
      <c r="AD19" s="205" t="s">
        <v>490</v>
      </c>
      <c r="AE19" s="54" t="s">
        <v>491</v>
      </c>
      <c r="AF19" s="198"/>
      <c r="AG19" s="54">
        <v>0</v>
      </c>
    </row>
    <row r="20" spans="2:33" ht="18" x14ac:dyDescent="0.25">
      <c r="B20" s="180" t="s">
        <v>36</v>
      </c>
      <c r="C20" s="201" t="s">
        <v>37</v>
      </c>
      <c r="D20" s="202" t="s">
        <v>198</v>
      </c>
      <c r="E20" s="182"/>
      <c r="F20" s="183" t="s">
        <v>496</v>
      </c>
      <c r="G20" s="184" t="s">
        <v>497</v>
      </c>
      <c r="H20" s="184" t="s">
        <v>498</v>
      </c>
      <c r="I20" s="185">
        <v>3</v>
      </c>
      <c r="J20" s="186" t="s">
        <v>270</v>
      </c>
      <c r="K20" s="184" t="s">
        <v>363</v>
      </c>
      <c r="L20" s="186" t="s">
        <v>89</v>
      </c>
      <c r="M20" s="186" t="s">
        <v>44</v>
      </c>
      <c r="N20" s="186" t="s">
        <v>45</v>
      </c>
      <c r="O20" s="186" t="s">
        <v>46</v>
      </c>
      <c r="P20" s="187">
        <f>SUM(P21:P25)</f>
        <v>49400</v>
      </c>
      <c r="Q20" s="187">
        <f>SUM(Q21:Q25)</f>
        <v>3983</v>
      </c>
      <c r="R20" s="187">
        <f t="shared" ref="R20:AB20" si="4">SUM(R21:R25)</f>
        <v>3833</v>
      </c>
      <c r="S20" s="187">
        <f t="shared" si="4"/>
        <v>4183</v>
      </c>
      <c r="T20" s="187">
        <f t="shared" si="4"/>
        <v>4033</v>
      </c>
      <c r="U20" s="187">
        <f t="shared" si="4"/>
        <v>4183</v>
      </c>
      <c r="V20" s="187">
        <f t="shared" si="4"/>
        <v>4133</v>
      </c>
      <c r="W20" s="187">
        <f t="shared" si="4"/>
        <v>4383</v>
      </c>
      <c r="X20" s="187">
        <f t="shared" si="4"/>
        <v>4083</v>
      </c>
      <c r="Y20" s="187">
        <f t="shared" si="4"/>
        <v>4133</v>
      </c>
      <c r="Z20" s="187">
        <f t="shared" si="4"/>
        <v>4383</v>
      </c>
      <c r="AA20" s="187">
        <f t="shared" si="4"/>
        <v>3983</v>
      </c>
      <c r="AB20" s="187">
        <f t="shared" si="4"/>
        <v>4087</v>
      </c>
      <c r="AC20" s="188" t="s">
        <v>482</v>
      </c>
      <c r="AD20" s="188" t="s">
        <v>478</v>
      </c>
      <c r="AE20" s="188" t="s">
        <v>479</v>
      </c>
      <c r="AF20" s="190">
        <v>0</v>
      </c>
      <c r="AG20" s="188">
        <v>0</v>
      </c>
    </row>
    <row r="21" spans="2:33" ht="18" x14ac:dyDescent="0.25">
      <c r="B21" s="191"/>
      <c r="C21" s="192"/>
      <c r="D21" s="73" t="s">
        <v>198</v>
      </c>
      <c r="E21" s="42"/>
      <c r="F21" s="193" t="s">
        <v>496</v>
      </c>
      <c r="G21" s="58" t="s">
        <v>497</v>
      </c>
      <c r="H21" s="58" t="s">
        <v>498</v>
      </c>
      <c r="I21" s="46">
        <v>3</v>
      </c>
      <c r="J21" s="194" t="s">
        <v>270</v>
      </c>
      <c r="K21" s="58" t="s">
        <v>363</v>
      </c>
      <c r="L21" s="194" t="s">
        <v>89</v>
      </c>
      <c r="M21" s="194" t="s">
        <v>44</v>
      </c>
      <c r="N21" s="194" t="s">
        <v>45</v>
      </c>
      <c r="O21" s="194" t="s">
        <v>46</v>
      </c>
      <c r="P21" s="195">
        <f t="shared" ref="P21:P25" si="5">+SUM(Q21:AB21)</f>
        <v>16000</v>
      </c>
      <c r="Q21" s="196">
        <v>1333</v>
      </c>
      <c r="R21" s="196">
        <v>1333</v>
      </c>
      <c r="S21" s="196">
        <v>1333</v>
      </c>
      <c r="T21" s="196">
        <v>1333</v>
      </c>
      <c r="U21" s="196">
        <v>1333</v>
      </c>
      <c r="V21" s="196">
        <v>1333</v>
      </c>
      <c r="W21" s="196">
        <v>1333</v>
      </c>
      <c r="X21" s="196">
        <v>1333</v>
      </c>
      <c r="Y21" s="196">
        <v>1333</v>
      </c>
      <c r="Z21" s="196">
        <v>1333</v>
      </c>
      <c r="AA21" s="196">
        <v>1333</v>
      </c>
      <c r="AB21" s="196">
        <v>1337</v>
      </c>
      <c r="AC21" s="54" t="s">
        <v>482</v>
      </c>
      <c r="AD21" s="197" t="s">
        <v>480</v>
      </c>
      <c r="AE21" s="54" t="s">
        <v>481</v>
      </c>
      <c r="AF21" s="198"/>
      <c r="AG21" s="54">
        <v>0</v>
      </c>
    </row>
    <row r="22" spans="2:33" ht="18" x14ac:dyDescent="0.25">
      <c r="B22" s="191"/>
      <c r="C22" s="192"/>
      <c r="D22" s="73" t="s">
        <v>198</v>
      </c>
      <c r="E22" s="42"/>
      <c r="F22" s="193" t="s">
        <v>496</v>
      </c>
      <c r="G22" s="58" t="s">
        <v>497</v>
      </c>
      <c r="H22" s="58" t="s">
        <v>498</v>
      </c>
      <c r="I22" s="46">
        <v>3</v>
      </c>
      <c r="J22" s="194" t="s">
        <v>270</v>
      </c>
      <c r="K22" s="58" t="s">
        <v>363</v>
      </c>
      <c r="L22" s="194" t="s">
        <v>89</v>
      </c>
      <c r="M22" s="194" t="s">
        <v>44</v>
      </c>
      <c r="N22" s="194" t="s">
        <v>45</v>
      </c>
      <c r="O22" s="194" t="s">
        <v>46</v>
      </c>
      <c r="P22" s="195">
        <f t="shared" si="5"/>
        <v>5800</v>
      </c>
      <c r="Q22" s="196">
        <v>500</v>
      </c>
      <c r="R22" s="196">
        <v>450</v>
      </c>
      <c r="S22" s="196">
        <v>500</v>
      </c>
      <c r="T22" s="196">
        <v>450</v>
      </c>
      <c r="U22" s="196">
        <v>500</v>
      </c>
      <c r="V22" s="196">
        <v>450</v>
      </c>
      <c r="W22" s="196">
        <v>500</v>
      </c>
      <c r="X22" s="196">
        <v>500</v>
      </c>
      <c r="Y22" s="196">
        <v>450</v>
      </c>
      <c r="Z22" s="196">
        <v>500</v>
      </c>
      <c r="AA22" s="196">
        <v>500</v>
      </c>
      <c r="AB22" s="196">
        <v>500</v>
      </c>
      <c r="AC22" s="54" t="s">
        <v>482</v>
      </c>
      <c r="AD22" s="197" t="s">
        <v>483</v>
      </c>
      <c r="AE22" s="54" t="s">
        <v>484</v>
      </c>
      <c r="AF22" s="198"/>
      <c r="AG22" s="54">
        <v>0</v>
      </c>
    </row>
    <row r="23" spans="2:33" ht="18" x14ac:dyDescent="0.25">
      <c r="B23" s="191"/>
      <c r="C23" s="192"/>
      <c r="D23" s="73" t="s">
        <v>198</v>
      </c>
      <c r="E23" s="42"/>
      <c r="F23" s="193" t="s">
        <v>496</v>
      </c>
      <c r="G23" s="58" t="s">
        <v>497</v>
      </c>
      <c r="H23" s="58" t="s">
        <v>498</v>
      </c>
      <c r="I23" s="46">
        <v>3</v>
      </c>
      <c r="J23" s="194" t="s">
        <v>270</v>
      </c>
      <c r="K23" s="58" t="s">
        <v>363</v>
      </c>
      <c r="L23" s="194" t="s">
        <v>89</v>
      </c>
      <c r="M23" s="194" t="s">
        <v>44</v>
      </c>
      <c r="N23" s="194" t="s">
        <v>45</v>
      </c>
      <c r="O23" s="194" t="s">
        <v>46</v>
      </c>
      <c r="P23" s="195">
        <f t="shared" si="5"/>
        <v>9600</v>
      </c>
      <c r="Q23" s="196">
        <v>800</v>
      </c>
      <c r="R23" s="196">
        <v>800</v>
      </c>
      <c r="S23" s="196">
        <v>800</v>
      </c>
      <c r="T23" s="196">
        <v>800</v>
      </c>
      <c r="U23" s="196">
        <v>800</v>
      </c>
      <c r="V23" s="196">
        <v>800</v>
      </c>
      <c r="W23" s="196">
        <v>800</v>
      </c>
      <c r="X23" s="196">
        <v>800</v>
      </c>
      <c r="Y23" s="196">
        <v>800</v>
      </c>
      <c r="Z23" s="196">
        <v>800</v>
      </c>
      <c r="AA23" s="196">
        <v>800</v>
      </c>
      <c r="AB23" s="196">
        <v>800</v>
      </c>
      <c r="AC23" s="54" t="s">
        <v>482</v>
      </c>
      <c r="AD23" s="197" t="s">
        <v>485</v>
      </c>
      <c r="AE23" s="54" t="s">
        <v>486</v>
      </c>
      <c r="AF23" s="198"/>
      <c r="AG23" s="54">
        <v>0</v>
      </c>
    </row>
    <row r="24" spans="2:33" ht="18" x14ac:dyDescent="0.25">
      <c r="B24" s="191"/>
      <c r="C24" s="192"/>
      <c r="D24" s="73" t="s">
        <v>198</v>
      </c>
      <c r="E24" s="42"/>
      <c r="F24" s="193" t="s">
        <v>496</v>
      </c>
      <c r="G24" s="58" t="s">
        <v>497</v>
      </c>
      <c r="H24" s="58" t="s">
        <v>498</v>
      </c>
      <c r="I24" s="46">
        <v>3</v>
      </c>
      <c r="J24" s="194" t="s">
        <v>270</v>
      </c>
      <c r="K24" s="58" t="s">
        <v>363</v>
      </c>
      <c r="L24" s="194" t="s">
        <v>89</v>
      </c>
      <c r="M24" s="194" t="s">
        <v>44</v>
      </c>
      <c r="N24" s="194" t="s">
        <v>45</v>
      </c>
      <c r="O24" s="194" t="s">
        <v>46</v>
      </c>
      <c r="P24" s="195">
        <f t="shared" si="5"/>
        <v>13800</v>
      </c>
      <c r="Q24" s="196">
        <v>1000</v>
      </c>
      <c r="R24" s="196">
        <v>900</v>
      </c>
      <c r="S24" s="196">
        <v>1200</v>
      </c>
      <c r="T24" s="196">
        <v>1100</v>
      </c>
      <c r="U24" s="196">
        <v>1200</v>
      </c>
      <c r="V24" s="196">
        <v>1200</v>
      </c>
      <c r="W24" s="196">
        <v>1400</v>
      </c>
      <c r="X24" s="196">
        <v>1100</v>
      </c>
      <c r="Y24" s="196">
        <v>1200</v>
      </c>
      <c r="Z24" s="196">
        <v>1400</v>
      </c>
      <c r="AA24" s="196">
        <v>1000</v>
      </c>
      <c r="AB24" s="196">
        <v>1100</v>
      </c>
      <c r="AC24" s="54" t="s">
        <v>482</v>
      </c>
      <c r="AD24" s="197" t="s">
        <v>488</v>
      </c>
      <c r="AE24" s="54" t="s">
        <v>489</v>
      </c>
      <c r="AF24" s="198"/>
      <c r="AG24" s="54">
        <v>0</v>
      </c>
    </row>
    <row r="25" spans="2:33" ht="18" x14ac:dyDescent="0.25">
      <c r="B25" s="199"/>
      <c r="C25" s="200"/>
      <c r="D25" s="73" t="s">
        <v>198</v>
      </c>
      <c r="E25" s="42"/>
      <c r="F25" s="193" t="s">
        <v>496</v>
      </c>
      <c r="G25" s="58" t="s">
        <v>497</v>
      </c>
      <c r="H25" s="58" t="s">
        <v>498</v>
      </c>
      <c r="I25" s="46">
        <v>3</v>
      </c>
      <c r="J25" s="194" t="s">
        <v>270</v>
      </c>
      <c r="K25" s="58" t="s">
        <v>363</v>
      </c>
      <c r="L25" s="194" t="s">
        <v>89</v>
      </c>
      <c r="M25" s="194" t="s">
        <v>44</v>
      </c>
      <c r="N25" s="194" t="s">
        <v>45</v>
      </c>
      <c r="O25" s="194" t="s">
        <v>46</v>
      </c>
      <c r="P25" s="195">
        <f t="shared" si="5"/>
        <v>4200</v>
      </c>
      <c r="Q25" s="196">
        <v>350</v>
      </c>
      <c r="R25" s="196">
        <v>350</v>
      </c>
      <c r="S25" s="196">
        <v>350</v>
      </c>
      <c r="T25" s="196">
        <v>350</v>
      </c>
      <c r="U25" s="196">
        <v>350</v>
      </c>
      <c r="V25" s="196">
        <v>350</v>
      </c>
      <c r="W25" s="196">
        <v>350</v>
      </c>
      <c r="X25" s="196">
        <v>350</v>
      </c>
      <c r="Y25" s="196">
        <v>350</v>
      </c>
      <c r="Z25" s="196">
        <v>350</v>
      </c>
      <c r="AA25" s="196">
        <v>350</v>
      </c>
      <c r="AB25" s="196">
        <v>350</v>
      </c>
      <c r="AC25" s="54" t="s">
        <v>482</v>
      </c>
      <c r="AD25" s="197" t="s">
        <v>490</v>
      </c>
      <c r="AE25" s="54" t="s">
        <v>491</v>
      </c>
      <c r="AF25" s="198"/>
      <c r="AG25" s="54">
        <v>0</v>
      </c>
    </row>
    <row r="26" spans="2:33" ht="126" x14ac:dyDescent="0.25">
      <c r="B26" s="180" t="s">
        <v>36</v>
      </c>
      <c r="C26" s="201" t="s">
        <v>51</v>
      </c>
      <c r="D26" s="202" t="s">
        <v>235</v>
      </c>
      <c r="E26" s="182"/>
      <c r="F26" s="183" t="s">
        <v>499</v>
      </c>
      <c r="G26" s="206" t="s">
        <v>500</v>
      </c>
      <c r="H26" s="184" t="s">
        <v>501</v>
      </c>
      <c r="I26" s="185">
        <v>3</v>
      </c>
      <c r="J26" s="186" t="s">
        <v>270</v>
      </c>
      <c r="K26" s="184" t="s">
        <v>363</v>
      </c>
      <c r="L26" s="186" t="s">
        <v>89</v>
      </c>
      <c r="M26" s="186" t="s">
        <v>44</v>
      </c>
      <c r="N26" s="186" t="s">
        <v>45</v>
      </c>
      <c r="O26" s="186" t="s">
        <v>46</v>
      </c>
      <c r="P26" s="187">
        <f>SUM(P27:P31)</f>
        <v>29200</v>
      </c>
      <c r="Q26" s="187">
        <f>SUM(Q27:Q31)</f>
        <v>2370</v>
      </c>
      <c r="R26" s="187">
        <f t="shared" ref="R26:AB26" si="6">SUM(R27:R31)</f>
        <v>2356</v>
      </c>
      <c r="S26" s="187">
        <f t="shared" si="6"/>
        <v>2473</v>
      </c>
      <c r="T26" s="187">
        <f t="shared" si="6"/>
        <v>2410</v>
      </c>
      <c r="U26" s="187">
        <f t="shared" si="6"/>
        <v>2468</v>
      </c>
      <c r="V26" s="187">
        <f t="shared" si="6"/>
        <v>2421</v>
      </c>
      <c r="W26" s="187">
        <f t="shared" si="6"/>
        <v>2473</v>
      </c>
      <c r="X26" s="187">
        <f t="shared" si="6"/>
        <v>2414</v>
      </c>
      <c r="Y26" s="187">
        <f t="shared" si="6"/>
        <v>2414</v>
      </c>
      <c r="Z26" s="187">
        <f t="shared" si="6"/>
        <v>2524</v>
      </c>
      <c r="AA26" s="187">
        <f t="shared" si="6"/>
        <v>2416</v>
      </c>
      <c r="AB26" s="187">
        <f t="shared" si="6"/>
        <v>2461</v>
      </c>
      <c r="AC26" s="188" t="s">
        <v>482</v>
      </c>
      <c r="AD26" s="188" t="s">
        <v>478</v>
      </c>
      <c r="AE26" s="188" t="s">
        <v>479</v>
      </c>
      <c r="AF26" s="190">
        <v>0</v>
      </c>
      <c r="AG26" s="188">
        <v>0</v>
      </c>
    </row>
    <row r="27" spans="2:33" ht="126" x14ac:dyDescent="0.25">
      <c r="B27" s="191"/>
      <c r="C27" s="192"/>
      <c r="D27" s="73" t="s">
        <v>235</v>
      </c>
      <c r="E27" s="42"/>
      <c r="F27" s="193" t="s">
        <v>499</v>
      </c>
      <c r="G27" s="45" t="s">
        <v>500</v>
      </c>
      <c r="H27" s="58" t="s">
        <v>501</v>
      </c>
      <c r="I27" s="46">
        <v>3</v>
      </c>
      <c r="J27" s="194" t="s">
        <v>270</v>
      </c>
      <c r="K27" s="58" t="s">
        <v>363</v>
      </c>
      <c r="L27" s="194" t="s">
        <v>89</v>
      </c>
      <c r="M27" s="194" t="s">
        <v>44</v>
      </c>
      <c r="N27" s="194" t="s">
        <v>45</v>
      </c>
      <c r="O27" s="194" t="s">
        <v>46</v>
      </c>
      <c r="P27" s="195">
        <f t="shared" ref="P27:P31" si="7">+SUM(Q27:AB27)</f>
        <v>9000</v>
      </c>
      <c r="Q27" s="196">
        <v>750</v>
      </c>
      <c r="R27" s="196">
        <v>750</v>
      </c>
      <c r="S27" s="196">
        <v>750</v>
      </c>
      <c r="T27" s="196">
        <v>750</v>
      </c>
      <c r="U27" s="196">
        <v>750</v>
      </c>
      <c r="V27" s="196">
        <v>750</v>
      </c>
      <c r="W27" s="196">
        <v>750</v>
      </c>
      <c r="X27" s="196">
        <v>750</v>
      </c>
      <c r="Y27" s="196">
        <v>750</v>
      </c>
      <c r="Z27" s="196">
        <v>750</v>
      </c>
      <c r="AA27" s="196">
        <v>750</v>
      </c>
      <c r="AB27" s="196">
        <v>750</v>
      </c>
      <c r="AC27" s="54" t="s">
        <v>482</v>
      </c>
      <c r="AD27" s="197" t="s">
        <v>480</v>
      </c>
      <c r="AE27" s="54" t="s">
        <v>481</v>
      </c>
      <c r="AF27" s="198"/>
      <c r="AG27" s="54">
        <v>0</v>
      </c>
    </row>
    <row r="28" spans="2:33" ht="126" x14ac:dyDescent="0.25">
      <c r="B28" s="191"/>
      <c r="C28" s="192"/>
      <c r="D28" s="73" t="s">
        <v>235</v>
      </c>
      <c r="E28" s="42"/>
      <c r="F28" s="193" t="s">
        <v>499</v>
      </c>
      <c r="G28" s="45" t="s">
        <v>500</v>
      </c>
      <c r="H28" s="58" t="s">
        <v>502</v>
      </c>
      <c r="I28" s="46">
        <v>3</v>
      </c>
      <c r="J28" s="194" t="s">
        <v>270</v>
      </c>
      <c r="K28" s="58" t="s">
        <v>363</v>
      </c>
      <c r="L28" s="194" t="s">
        <v>89</v>
      </c>
      <c r="M28" s="194" t="s">
        <v>44</v>
      </c>
      <c r="N28" s="194" t="s">
        <v>45</v>
      </c>
      <c r="O28" s="194" t="s">
        <v>46</v>
      </c>
      <c r="P28" s="195">
        <f t="shared" si="7"/>
        <v>4300</v>
      </c>
      <c r="Q28" s="196">
        <v>362</v>
      </c>
      <c r="R28" s="196">
        <v>350</v>
      </c>
      <c r="S28" s="196">
        <v>363</v>
      </c>
      <c r="T28" s="196">
        <v>352</v>
      </c>
      <c r="U28" s="196">
        <v>360</v>
      </c>
      <c r="V28" s="196">
        <v>363</v>
      </c>
      <c r="W28" s="196">
        <v>363</v>
      </c>
      <c r="X28" s="196">
        <v>356</v>
      </c>
      <c r="Y28" s="196">
        <v>356</v>
      </c>
      <c r="Z28" s="196">
        <v>364</v>
      </c>
      <c r="AA28" s="196">
        <v>358</v>
      </c>
      <c r="AB28" s="196">
        <v>353</v>
      </c>
      <c r="AC28" s="54" t="s">
        <v>482</v>
      </c>
      <c r="AD28" s="197" t="s">
        <v>483</v>
      </c>
      <c r="AE28" s="54" t="s">
        <v>484</v>
      </c>
      <c r="AF28" s="198"/>
      <c r="AG28" s="54">
        <v>0</v>
      </c>
    </row>
    <row r="29" spans="2:33" ht="126" x14ac:dyDescent="0.25">
      <c r="B29" s="191"/>
      <c r="C29" s="192"/>
      <c r="D29" s="73" t="s">
        <v>235</v>
      </c>
      <c r="E29" s="42"/>
      <c r="F29" s="193" t="s">
        <v>499</v>
      </c>
      <c r="G29" s="45" t="s">
        <v>500</v>
      </c>
      <c r="H29" s="58" t="s">
        <v>502</v>
      </c>
      <c r="I29" s="46">
        <v>3</v>
      </c>
      <c r="J29" s="194" t="s">
        <v>270</v>
      </c>
      <c r="K29" s="58" t="s">
        <v>363</v>
      </c>
      <c r="L29" s="194" t="s">
        <v>89</v>
      </c>
      <c r="M29" s="194" t="s">
        <v>44</v>
      </c>
      <c r="N29" s="194" t="s">
        <v>45</v>
      </c>
      <c r="O29" s="194" t="s">
        <v>46</v>
      </c>
      <c r="P29" s="195">
        <f t="shared" si="7"/>
        <v>8800</v>
      </c>
      <c r="Q29" s="196">
        <v>733</v>
      </c>
      <c r="R29" s="196">
        <v>731</v>
      </c>
      <c r="S29" s="196">
        <v>735</v>
      </c>
      <c r="T29" s="196">
        <v>733</v>
      </c>
      <c r="U29" s="196">
        <v>733</v>
      </c>
      <c r="V29" s="196">
        <v>733</v>
      </c>
      <c r="W29" s="196">
        <v>735</v>
      </c>
      <c r="X29" s="196">
        <v>733</v>
      </c>
      <c r="Y29" s="196">
        <v>733</v>
      </c>
      <c r="Z29" s="196">
        <v>735</v>
      </c>
      <c r="AA29" s="196">
        <v>733</v>
      </c>
      <c r="AB29" s="196">
        <v>733</v>
      </c>
      <c r="AC29" s="54" t="s">
        <v>239</v>
      </c>
      <c r="AD29" s="197" t="s">
        <v>485</v>
      </c>
      <c r="AE29" s="54" t="s">
        <v>486</v>
      </c>
      <c r="AF29" s="198"/>
      <c r="AG29" s="54">
        <v>0</v>
      </c>
    </row>
    <row r="30" spans="2:33" ht="126" x14ac:dyDescent="0.25">
      <c r="B30" s="191"/>
      <c r="C30" s="192"/>
      <c r="D30" s="73" t="s">
        <v>235</v>
      </c>
      <c r="E30" s="42"/>
      <c r="F30" s="193" t="s">
        <v>499</v>
      </c>
      <c r="G30" s="45" t="s">
        <v>500</v>
      </c>
      <c r="H30" s="58" t="s">
        <v>502</v>
      </c>
      <c r="I30" s="46">
        <v>3</v>
      </c>
      <c r="J30" s="194" t="s">
        <v>270</v>
      </c>
      <c r="K30" s="58" t="s">
        <v>363</v>
      </c>
      <c r="L30" s="194" t="s">
        <v>89</v>
      </c>
      <c r="M30" s="194" t="s">
        <v>44</v>
      </c>
      <c r="N30" s="194" t="s">
        <v>45</v>
      </c>
      <c r="O30" s="194" t="s">
        <v>46</v>
      </c>
      <c r="P30" s="195">
        <f t="shared" si="7"/>
        <v>3800</v>
      </c>
      <c r="Q30" s="196">
        <v>250</v>
      </c>
      <c r="R30" s="196">
        <v>250</v>
      </c>
      <c r="S30" s="196">
        <v>350</v>
      </c>
      <c r="T30" s="196">
        <v>300</v>
      </c>
      <c r="U30" s="196">
        <v>350</v>
      </c>
      <c r="V30" s="196">
        <v>300</v>
      </c>
      <c r="W30" s="196">
        <v>350</v>
      </c>
      <c r="X30" s="196">
        <v>300</v>
      </c>
      <c r="Y30" s="196">
        <v>300</v>
      </c>
      <c r="Z30" s="196">
        <v>400</v>
      </c>
      <c r="AA30" s="196">
        <v>300</v>
      </c>
      <c r="AB30" s="196">
        <v>350</v>
      </c>
      <c r="AC30" s="54" t="s">
        <v>503</v>
      </c>
      <c r="AD30" s="197" t="s">
        <v>488</v>
      </c>
      <c r="AE30" s="54" t="s">
        <v>489</v>
      </c>
      <c r="AF30" s="198"/>
      <c r="AG30" s="54">
        <v>0</v>
      </c>
    </row>
    <row r="31" spans="2:33" ht="126" x14ac:dyDescent="0.25">
      <c r="B31" s="199"/>
      <c r="C31" s="200"/>
      <c r="D31" s="73" t="s">
        <v>235</v>
      </c>
      <c r="E31" s="42"/>
      <c r="F31" s="193" t="s">
        <v>499</v>
      </c>
      <c r="G31" s="45" t="s">
        <v>500</v>
      </c>
      <c r="H31" s="58" t="s">
        <v>501</v>
      </c>
      <c r="I31" s="46">
        <v>3</v>
      </c>
      <c r="J31" s="194" t="s">
        <v>270</v>
      </c>
      <c r="K31" s="58" t="s">
        <v>363</v>
      </c>
      <c r="L31" s="194" t="s">
        <v>89</v>
      </c>
      <c r="M31" s="194" t="s">
        <v>44</v>
      </c>
      <c r="N31" s="194" t="s">
        <v>45</v>
      </c>
      <c r="O31" s="194" t="s">
        <v>46</v>
      </c>
      <c r="P31" s="195">
        <f t="shared" si="7"/>
        <v>3300</v>
      </c>
      <c r="Q31" s="196">
        <v>275</v>
      </c>
      <c r="R31" s="196">
        <v>275</v>
      </c>
      <c r="S31" s="196">
        <v>275</v>
      </c>
      <c r="T31" s="196">
        <v>275</v>
      </c>
      <c r="U31" s="196">
        <v>275</v>
      </c>
      <c r="V31" s="196">
        <v>275</v>
      </c>
      <c r="W31" s="196">
        <v>275</v>
      </c>
      <c r="X31" s="196">
        <v>275</v>
      </c>
      <c r="Y31" s="196">
        <v>275</v>
      </c>
      <c r="Z31" s="196">
        <v>275</v>
      </c>
      <c r="AA31" s="196">
        <v>275</v>
      </c>
      <c r="AB31" s="196">
        <v>275</v>
      </c>
      <c r="AC31" s="54" t="s">
        <v>482</v>
      </c>
      <c r="AD31" s="197" t="s">
        <v>490</v>
      </c>
      <c r="AE31" s="54" t="s">
        <v>491</v>
      </c>
      <c r="AF31" s="198"/>
      <c r="AG31" s="54">
        <v>0</v>
      </c>
    </row>
    <row r="32" spans="2:33" ht="18" x14ac:dyDescent="0.25">
      <c r="B32" s="180" t="s">
        <v>55</v>
      </c>
      <c r="C32" s="201" t="s">
        <v>65</v>
      </c>
      <c r="D32" s="202" t="s">
        <v>278</v>
      </c>
      <c r="E32" s="182"/>
      <c r="F32" s="183" t="s">
        <v>504</v>
      </c>
      <c r="G32" s="184" t="s">
        <v>505</v>
      </c>
      <c r="H32" s="184" t="s">
        <v>506</v>
      </c>
      <c r="I32" s="185">
        <v>1</v>
      </c>
      <c r="J32" s="186" t="s">
        <v>59</v>
      </c>
      <c r="K32" s="184" t="s">
        <v>507</v>
      </c>
      <c r="L32" s="186" t="s">
        <v>43</v>
      </c>
      <c r="M32" s="186" t="s">
        <v>44</v>
      </c>
      <c r="N32" s="186" t="s">
        <v>45</v>
      </c>
      <c r="O32" s="186" t="s">
        <v>46</v>
      </c>
      <c r="P32" s="207">
        <f>AVERAGE(P33:P37)</f>
        <v>0.33900000000000002</v>
      </c>
      <c r="Q32" s="207">
        <f t="shared" ref="Q32:AB32" si="8">AVERAGE(Q33:Q37)</f>
        <v>0.33399999999999996</v>
      </c>
      <c r="R32" s="207">
        <f t="shared" si="8"/>
        <v>0.32250000000000001</v>
      </c>
      <c r="S32" s="207">
        <f t="shared" si="8"/>
        <v>0.3458</v>
      </c>
      <c r="T32" s="207">
        <f t="shared" si="8"/>
        <v>0.3397</v>
      </c>
      <c r="U32" s="207">
        <f t="shared" si="8"/>
        <v>0.3448</v>
      </c>
      <c r="V32" s="207">
        <f t="shared" si="8"/>
        <v>0.34179999999999999</v>
      </c>
      <c r="W32" s="207">
        <f t="shared" si="8"/>
        <v>0.34399999999999997</v>
      </c>
      <c r="X32" s="207">
        <f t="shared" si="8"/>
        <v>0.33979999999999999</v>
      </c>
      <c r="Y32" s="207">
        <f t="shared" si="8"/>
        <v>0.33599999999999997</v>
      </c>
      <c r="Z32" s="207">
        <f t="shared" si="8"/>
        <v>0.34459999999999996</v>
      </c>
      <c r="AA32" s="207">
        <f t="shared" si="8"/>
        <v>0.33540000000000003</v>
      </c>
      <c r="AB32" s="207">
        <f t="shared" si="8"/>
        <v>0.33960000000000001</v>
      </c>
      <c r="AC32" s="188" t="s">
        <v>239</v>
      </c>
      <c r="AD32" s="188" t="s">
        <v>478</v>
      </c>
      <c r="AE32" s="188" t="s">
        <v>479</v>
      </c>
      <c r="AF32" s="190">
        <v>0</v>
      </c>
      <c r="AG32" s="188">
        <v>0</v>
      </c>
    </row>
    <row r="33" spans="2:33" ht="18" x14ac:dyDescent="0.25">
      <c r="B33" s="191"/>
      <c r="C33" s="192"/>
      <c r="D33" s="73" t="s">
        <v>278</v>
      </c>
      <c r="E33" s="42"/>
      <c r="F33" s="193" t="s">
        <v>504</v>
      </c>
      <c r="G33" s="58" t="s">
        <v>505</v>
      </c>
      <c r="H33" s="58" t="s">
        <v>506</v>
      </c>
      <c r="I33" s="46">
        <v>1</v>
      </c>
      <c r="J33" s="194" t="s">
        <v>59</v>
      </c>
      <c r="K33" s="58" t="s">
        <v>507</v>
      </c>
      <c r="L33" s="194" t="s">
        <v>43</v>
      </c>
      <c r="M33" s="194" t="s">
        <v>44</v>
      </c>
      <c r="N33" s="194" t="s">
        <v>45</v>
      </c>
      <c r="O33" s="194" t="s">
        <v>46</v>
      </c>
      <c r="P33" s="208">
        <f>+AVERAGE(Q33:AB33)</f>
        <v>0.5</v>
      </c>
      <c r="Q33" s="209">
        <v>0.5</v>
      </c>
      <c r="R33" s="209">
        <v>0.5</v>
      </c>
      <c r="S33" s="209">
        <v>0.5</v>
      </c>
      <c r="T33" s="209">
        <v>0.5</v>
      </c>
      <c r="U33" s="209">
        <v>0.5</v>
      </c>
      <c r="V33" s="209">
        <v>0.5</v>
      </c>
      <c r="W33" s="209">
        <v>0.5</v>
      </c>
      <c r="X33" s="209">
        <v>0.5</v>
      </c>
      <c r="Y33" s="209">
        <v>0.5</v>
      </c>
      <c r="Z33" s="209">
        <v>0.5</v>
      </c>
      <c r="AA33" s="209">
        <v>0.5</v>
      </c>
      <c r="AB33" s="209">
        <v>0.5</v>
      </c>
      <c r="AC33" s="54" t="s">
        <v>239</v>
      </c>
      <c r="AD33" s="197" t="s">
        <v>480</v>
      </c>
      <c r="AE33" s="54" t="s">
        <v>481</v>
      </c>
      <c r="AF33" s="198"/>
      <c r="AG33" s="54">
        <v>0</v>
      </c>
    </row>
    <row r="34" spans="2:33" ht="18" x14ac:dyDescent="0.25">
      <c r="B34" s="191"/>
      <c r="C34" s="192"/>
      <c r="D34" s="73" t="s">
        <v>278</v>
      </c>
      <c r="E34" s="42"/>
      <c r="F34" s="193" t="s">
        <v>504</v>
      </c>
      <c r="G34" s="58" t="s">
        <v>505</v>
      </c>
      <c r="H34" s="58" t="s">
        <v>506</v>
      </c>
      <c r="I34" s="46">
        <v>1</v>
      </c>
      <c r="J34" s="194" t="s">
        <v>59</v>
      </c>
      <c r="K34" s="58" t="s">
        <v>507</v>
      </c>
      <c r="L34" s="194" t="s">
        <v>43</v>
      </c>
      <c r="M34" s="194" t="s">
        <v>44</v>
      </c>
      <c r="N34" s="194" t="s">
        <v>45</v>
      </c>
      <c r="O34" s="194" t="s">
        <v>46</v>
      </c>
      <c r="P34" s="208">
        <f t="shared" ref="P34:P37" si="9">+AVERAGE(Q34:AB34)</f>
        <v>0.33</v>
      </c>
      <c r="Q34" s="209">
        <v>0.33</v>
      </c>
      <c r="R34" s="209">
        <v>0.3</v>
      </c>
      <c r="S34" s="209">
        <v>0.36</v>
      </c>
      <c r="T34" s="209">
        <v>0.33</v>
      </c>
      <c r="U34" s="209">
        <v>0.33</v>
      </c>
      <c r="V34" s="209">
        <v>0.33</v>
      </c>
      <c r="W34" s="209">
        <v>0.33</v>
      </c>
      <c r="X34" s="209">
        <v>0.33</v>
      </c>
      <c r="Y34" s="209">
        <v>0.33</v>
      </c>
      <c r="Z34" s="209">
        <v>0.33</v>
      </c>
      <c r="AA34" s="209">
        <v>0.33</v>
      </c>
      <c r="AB34" s="209">
        <v>0.33</v>
      </c>
      <c r="AC34" s="54" t="s">
        <v>239</v>
      </c>
      <c r="AD34" s="197" t="s">
        <v>483</v>
      </c>
      <c r="AE34" s="54" t="s">
        <v>484</v>
      </c>
      <c r="AF34" s="198"/>
      <c r="AG34" s="54">
        <v>0</v>
      </c>
    </row>
    <row r="35" spans="2:33" ht="18" x14ac:dyDescent="0.25">
      <c r="B35" s="191"/>
      <c r="C35" s="192"/>
      <c r="D35" s="73" t="s">
        <v>278</v>
      </c>
      <c r="E35" s="42"/>
      <c r="F35" s="193" t="s">
        <v>504</v>
      </c>
      <c r="G35" s="58" t="s">
        <v>505</v>
      </c>
      <c r="H35" s="58" t="s">
        <v>506</v>
      </c>
      <c r="I35" s="46">
        <v>1</v>
      </c>
      <c r="J35" s="194" t="s">
        <v>59</v>
      </c>
      <c r="K35" s="58" t="s">
        <v>507</v>
      </c>
      <c r="L35" s="194" t="s">
        <v>43</v>
      </c>
      <c r="M35" s="194" t="s">
        <v>44</v>
      </c>
      <c r="N35" s="194" t="s">
        <v>45</v>
      </c>
      <c r="O35" s="194" t="s">
        <v>46</v>
      </c>
      <c r="P35" s="208">
        <f t="shared" si="9"/>
        <v>0.37999999999999995</v>
      </c>
      <c r="Q35" s="209">
        <v>0.38</v>
      </c>
      <c r="R35" s="209">
        <v>0.38</v>
      </c>
      <c r="S35" s="209">
        <v>0.38</v>
      </c>
      <c r="T35" s="209">
        <v>0.38</v>
      </c>
      <c r="U35" s="209">
        <v>0.38</v>
      </c>
      <c r="V35" s="209">
        <v>0.38</v>
      </c>
      <c r="W35" s="209">
        <v>0.38</v>
      </c>
      <c r="X35" s="209">
        <v>0.38</v>
      </c>
      <c r="Y35" s="209">
        <v>0.38</v>
      </c>
      <c r="Z35" s="209">
        <v>0.38</v>
      </c>
      <c r="AA35" s="209">
        <v>0.38</v>
      </c>
      <c r="AB35" s="209">
        <v>0.38</v>
      </c>
      <c r="AC35" s="54" t="s">
        <v>239</v>
      </c>
      <c r="AD35" s="197" t="s">
        <v>485</v>
      </c>
      <c r="AE35" s="54" t="s">
        <v>486</v>
      </c>
      <c r="AF35" s="198"/>
      <c r="AG35" s="54">
        <v>0</v>
      </c>
    </row>
    <row r="36" spans="2:33" ht="18" x14ac:dyDescent="0.25">
      <c r="B36" s="191"/>
      <c r="C36" s="192"/>
      <c r="D36" s="73" t="s">
        <v>278</v>
      </c>
      <c r="E36" s="42"/>
      <c r="F36" s="193" t="s">
        <v>504</v>
      </c>
      <c r="G36" s="58" t="s">
        <v>505</v>
      </c>
      <c r="H36" s="58" t="s">
        <v>506</v>
      </c>
      <c r="I36" s="46">
        <v>1</v>
      </c>
      <c r="J36" s="194" t="s">
        <v>59</v>
      </c>
      <c r="K36" s="58" t="s">
        <v>507</v>
      </c>
      <c r="L36" s="194" t="s">
        <v>43</v>
      </c>
      <c r="M36" s="194" t="s">
        <v>44</v>
      </c>
      <c r="N36" s="194" t="s">
        <v>45</v>
      </c>
      <c r="O36" s="194" t="s">
        <v>46</v>
      </c>
      <c r="P36" s="208">
        <f t="shared" si="9"/>
        <v>0.23500000000000001</v>
      </c>
      <c r="Q36" s="209">
        <v>0.22</v>
      </c>
      <c r="R36" s="209">
        <v>0.2</v>
      </c>
      <c r="S36" s="209">
        <v>0.24</v>
      </c>
      <c r="T36" s="209">
        <v>0.24</v>
      </c>
      <c r="U36" s="209">
        <v>0.26</v>
      </c>
      <c r="V36" s="209">
        <v>0.25</v>
      </c>
      <c r="W36" s="209">
        <v>0.25</v>
      </c>
      <c r="X36" s="209">
        <v>0.23</v>
      </c>
      <c r="Y36" s="209">
        <v>0.22</v>
      </c>
      <c r="Z36" s="209">
        <v>0.26</v>
      </c>
      <c r="AA36" s="209">
        <v>0.22</v>
      </c>
      <c r="AB36" s="209">
        <v>0.23</v>
      </c>
      <c r="AC36" s="54" t="s">
        <v>239</v>
      </c>
      <c r="AD36" s="197" t="s">
        <v>488</v>
      </c>
      <c r="AE36" s="54" t="s">
        <v>489</v>
      </c>
      <c r="AF36" s="198"/>
      <c r="AG36" s="54">
        <v>0</v>
      </c>
    </row>
    <row r="37" spans="2:33" ht="18" x14ac:dyDescent="0.25">
      <c r="B37" s="199"/>
      <c r="C37" s="200"/>
      <c r="D37" s="73" t="s">
        <v>278</v>
      </c>
      <c r="E37" s="42"/>
      <c r="F37" s="193" t="s">
        <v>504</v>
      </c>
      <c r="G37" s="58" t="s">
        <v>505</v>
      </c>
      <c r="H37" s="58" t="s">
        <v>506</v>
      </c>
      <c r="I37" s="46">
        <v>1</v>
      </c>
      <c r="J37" s="194" t="s">
        <v>59</v>
      </c>
      <c r="K37" s="58" t="s">
        <v>507</v>
      </c>
      <c r="L37" s="194" t="s">
        <v>43</v>
      </c>
      <c r="M37" s="194" t="s">
        <v>44</v>
      </c>
      <c r="N37" s="194" t="s">
        <v>45</v>
      </c>
      <c r="O37" s="194" t="s">
        <v>46</v>
      </c>
      <c r="P37" s="208">
        <f t="shared" si="9"/>
        <v>0.25</v>
      </c>
      <c r="Q37" s="209">
        <v>0.24</v>
      </c>
      <c r="R37" s="209">
        <v>0.23249999999999998</v>
      </c>
      <c r="S37" s="209">
        <v>0.249</v>
      </c>
      <c r="T37" s="209">
        <v>0.2485</v>
      </c>
      <c r="U37" s="209">
        <v>0.254</v>
      </c>
      <c r="V37" s="209">
        <v>0.249</v>
      </c>
      <c r="W37" s="209">
        <v>0.26</v>
      </c>
      <c r="X37" s="209">
        <v>0.25900000000000001</v>
      </c>
      <c r="Y37" s="209">
        <v>0.25</v>
      </c>
      <c r="Z37" s="209">
        <v>0.253</v>
      </c>
      <c r="AA37" s="209">
        <v>0.247</v>
      </c>
      <c r="AB37" s="209">
        <v>0.25800000000000001</v>
      </c>
      <c r="AC37" s="54" t="s">
        <v>239</v>
      </c>
      <c r="AD37" s="197" t="s">
        <v>490</v>
      </c>
      <c r="AE37" s="54" t="s">
        <v>491</v>
      </c>
      <c r="AF37" s="198"/>
      <c r="AG37" s="54">
        <v>0</v>
      </c>
    </row>
    <row r="38" spans="2:33" ht="18" x14ac:dyDescent="0.25">
      <c r="B38" s="180" t="s">
        <v>36</v>
      </c>
      <c r="C38" s="201" t="s">
        <v>37</v>
      </c>
      <c r="D38" s="202" t="s">
        <v>235</v>
      </c>
      <c r="E38" s="182"/>
      <c r="F38" s="183" t="s">
        <v>508</v>
      </c>
      <c r="G38" s="184" t="s">
        <v>509</v>
      </c>
      <c r="H38" s="184" t="s">
        <v>510</v>
      </c>
      <c r="I38" s="185">
        <v>3</v>
      </c>
      <c r="J38" s="186" t="s">
        <v>270</v>
      </c>
      <c r="K38" s="184" t="s">
        <v>511</v>
      </c>
      <c r="L38" s="186" t="s">
        <v>89</v>
      </c>
      <c r="M38" s="186" t="s">
        <v>44</v>
      </c>
      <c r="N38" s="186" t="s">
        <v>45</v>
      </c>
      <c r="O38" s="186" t="s">
        <v>46</v>
      </c>
      <c r="P38" s="187">
        <f>SUM(P39:P43)</f>
        <v>4476</v>
      </c>
      <c r="Q38" s="187">
        <f>SUM(Q39:Q43)</f>
        <v>365</v>
      </c>
      <c r="R38" s="187">
        <f t="shared" ref="R38:AB38" si="10">SUM(R39:R43)</f>
        <v>358</v>
      </c>
      <c r="S38" s="187">
        <f t="shared" si="10"/>
        <v>373</v>
      </c>
      <c r="T38" s="187">
        <f t="shared" si="10"/>
        <v>380</v>
      </c>
      <c r="U38" s="187">
        <f t="shared" si="10"/>
        <v>380</v>
      </c>
      <c r="V38" s="187">
        <f t="shared" si="10"/>
        <v>375</v>
      </c>
      <c r="W38" s="187">
        <f t="shared" si="10"/>
        <v>388</v>
      </c>
      <c r="X38" s="187">
        <f t="shared" si="10"/>
        <v>365</v>
      </c>
      <c r="Y38" s="187">
        <f t="shared" si="10"/>
        <v>360</v>
      </c>
      <c r="Z38" s="187">
        <f t="shared" si="10"/>
        <v>397</v>
      </c>
      <c r="AA38" s="187">
        <f t="shared" si="10"/>
        <v>365</v>
      </c>
      <c r="AB38" s="187">
        <f t="shared" si="10"/>
        <v>370</v>
      </c>
      <c r="AC38" s="188" t="s">
        <v>482</v>
      </c>
      <c r="AD38" s="188" t="s">
        <v>478</v>
      </c>
      <c r="AE38" s="188" t="s">
        <v>479</v>
      </c>
      <c r="AF38" s="190">
        <v>0</v>
      </c>
      <c r="AG38" s="188">
        <v>0</v>
      </c>
    </row>
    <row r="39" spans="2:33" ht="18" x14ac:dyDescent="0.25">
      <c r="B39" s="191"/>
      <c r="C39" s="192"/>
      <c r="D39" s="73" t="s">
        <v>235</v>
      </c>
      <c r="E39" s="42"/>
      <c r="F39" s="193" t="s">
        <v>508</v>
      </c>
      <c r="G39" s="58" t="s">
        <v>509</v>
      </c>
      <c r="H39" s="58" t="s">
        <v>510</v>
      </c>
      <c r="I39" s="46">
        <v>3</v>
      </c>
      <c r="J39" s="194" t="s">
        <v>270</v>
      </c>
      <c r="K39" s="58" t="s">
        <v>511</v>
      </c>
      <c r="L39" s="194" t="s">
        <v>89</v>
      </c>
      <c r="M39" s="194" t="s">
        <v>44</v>
      </c>
      <c r="N39" s="194" t="s">
        <v>45</v>
      </c>
      <c r="O39" s="194" t="s">
        <v>46</v>
      </c>
      <c r="P39" s="195">
        <f t="shared" ref="P39:P43" si="11">+SUM(Q39:AB39)</f>
        <v>1260</v>
      </c>
      <c r="Q39" s="196">
        <v>105</v>
      </c>
      <c r="R39" s="196">
        <v>105</v>
      </c>
      <c r="S39" s="196">
        <v>105</v>
      </c>
      <c r="T39" s="196">
        <v>105</v>
      </c>
      <c r="U39" s="196">
        <v>105</v>
      </c>
      <c r="V39" s="196">
        <v>105</v>
      </c>
      <c r="W39" s="196">
        <v>105</v>
      </c>
      <c r="X39" s="196">
        <v>105</v>
      </c>
      <c r="Y39" s="196">
        <v>105</v>
      </c>
      <c r="Z39" s="196">
        <v>105</v>
      </c>
      <c r="AA39" s="196">
        <v>105</v>
      </c>
      <c r="AB39" s="196">
        <v>105</v>
      </c>
      <c r="AC39" s="54" t="s">
        <v>482</v>
      </c>
      <c r="AD39" s="197" t="s">
        <v>480</v>
      </c>
      <c r="AE39" s="54" t="s">
        <v>481</v>
      </c>
      <c r="AF39" s="198"/>
      <c r="AG39" s="54">
        <v>0</v>
      </c>
    </row>
    <row r="40" spans="2:33" ht="18" x14ac:dyDescent="0.25">
      <c r="B40" s="191"/>
      <c r="C40" s="192"/>
      <c r="D40" s="73" t="s">
        <v>235</v>
      </c>
      <c r="E40" s="42"/>
      <c r="F40" s="193" t="s">
        <v>508</v>
      </c>
      <c r="G40" s="58" t="s">
        <v>509</v>
      </c>
      <c r="H40" s="58" t="s">
        <v>510</v>
      </c>
      <c r="I40" s="46">
        <v>3</v>
      </c>
      <c r="J40" s="194" t="s">
        <v>270</v>
      </c>
      <c r="K40" s="58" t="s">
        <v>511</v>
      </c>
      <c r="L40" s="194" t="s">
        <v>89</v>
      </c>
      <c r="M40" s="194" t="s">
        <v>44</v>
      </c>
      <c r="N40" s="194" t="s">
        <v>45</v>
      </c>
      <c r="O40" s="194" t="s">
        <v>46</v>
      </c>
      <c r="P40" s="195">
        <f t="shared" si="11"/>
        <v>516</v>
      </c>
      <c r="Q40" s="196">
        <v>43</v>
      </c>
      <c r="R40" s="196">
        <v>43</v>
      </c>
      <c r="S40" s="196">
        <v>43</v>
      </c>
      <c r="T40" s="196">
        <v>43</v>
      </c>
      <c r="U40" s="196">
        <v>43</v>
      </c>
      <c r="V40" s="196">
        <v>43</v>
      </c>
      <c r="W40" s="196">
        <v>43</v>
      </c>
      <c r="X40" s="196">
        <v>43</v>
      </c>
      <c r="Y40" s="196">
        <v>43</v>
      </c>
      <c r="Z40" s="196">
        <v>43</v>
      </c>
      <c r="AA40" s="196">
        <v>43</v>
      </c>
      <c r="AB40" s="196">
        <v>43</v>
      </c>
      <c r="AC40" s="54" t="s">
        <v>482</v>
      </c>
      <c r="AD40" s="197" t="s">
        <v>483</v>
      </c>
      <c r="AE40" s="54" t="s">
        <v>484</v>
      </c>
      <c r="AF40" s="198"/>
      <c r="AG40" s="54">
        <v>0</v>
      </c>
    </row>
    <row r="41" spans="2:33" ht="18" x14ac:dyDescent="0.25">
      <c r="B41" s="191"/>
      <c r="C41" s="192"/>
      <c r="D41" s="73" t="s">
        <v>235</v>
      </c>
      <c r="E41" s="42"/>
      <c r="F41" s="193" t="s">
        <v>508</v>
      </c>
      <c r="G41" s="58" t="s">
        <v>509</v>
      </c>
      <c r="H41" s="58" t="s">
        <v>510</v>
      </c>
      <c r="I41" s="46">
        <v>3</v>
      </c>
      <c r="J41" s="194" t="s">
        <v>270</v>
      </c>
      <c r="K41" s="58" t="s">
        <v>511</v>
      </c>
      <c r="L41" s="194" t="s">
        <v>89</v>
      </c>
      <c r="M41" s="194" t="s">
        <v>44</v>
      </c>
      <c r="N41" s="194" t="s">
        <v>45</v>
      </c>
      <c r="O41" s="194" t="s">
        <v>46</v>
      </c>
      <c r="P41" s="195">
        <f t="shared" si="11"/>
        <v>1950</v>
      </c>
      <c r="Q41" s="196">
        <v>162</v>
      </c>
      <c r="R41" s="196">
        <v>160</v>
      </c>
      <c r="S41" s="196">
        <v>165</v>
      </c>
      <c r="T41" s="196">
        <v>162</v>
      </c>
      <c r="U41" s="196">
        <v>162</v>
      </c>
      <c r="V41" s="196">
        <v>162</v>
      </c>
      <c r="W41" s="196">
        <v>165</v>
      </c>
      <c r="X41" s="196">
        <v>162</v>
      </c>
      <c r="Y41" s="196">
        <v>162</v>
      </c>
      <c r="Z41" s="196">
        <v>164</v>
      </c>
      <c r="AA41" s="196">
        <v>162</v>
      </c>
      <c r="AB41" s="196">
        <v>162</v>
      </c>
      <c r="AC41" s="54" t="s">
        <v>239</v>
      </c>
      <c r="AD41" s="197" t="s">
        <v>485</v>
      </c>
      <c r="AE41" s="54" t="s">
        <v>486</v>
      </c>
      <c r="AF41" s="198"/>
      <c r="AG41" s="54">
        <v>0</v>
      </c>
    </row>
    <row r="42" spans="2:33" ht="18" x14ac:dyDescent="0.25">
      <c r="B42" s="191"/>
      <c r="C42" s="192"/>
      <c r="D42" s="73" t="s">
        <v>235</v>
      </c>
      <c r="E42" s="42"/>
      <c r="F42" s="193" t="s">
        <v>508</v>
      </c>
      <c r="G42" s="58" t="s">
        <v>509</v>
      </c>
      <c r="H42" s="58" t="s">
        <v>510</v>
      </c>
      <c r="I42" s="46">
        <v>3</v>
      </c>
      <c r="J42" s="194" t="s">
        <v>270</v>
      </c>
      <c r="K42" s="58" t="s">
        <v>511</v>
      </c>
      <c r="L42" s="194" t="s">
        <v>89</v>
      </c>
      <c r="M42" s="194" t="s">
        <v>44</v>
      </c>
      <c r="N42" s="194" t="s">
        <v>45</v>
      </c>
      <c r="O42" s="194" t="s">
        <v>46</v>
      </c>
      <c r="P42" s="195">
        <f t="shared" si="11"/>
        <v>450</v>
      </c>
      <c r="Q42" s="196">
        <v>30</v>
      </c>
      <c r="R42" s="196">
        <v>25</v>
      </c>
      <c r="S42" s="196">
        <v>35</v>
      </c>
      <c r="T42" s="196">
        <v>45</v>
      </c>
      <c r="U42" s="196">
        <v>45</v>
      </c>
      <c r="V42" s="196">
        <v>40</v>
      </c>
      <c r="W42" s="196">
        <v>50</v>
      </c>
      <c r="X42" s="196">
        <v>30</v>
      </c>
      <c r="Y42" s="196">
        <v>25</v>
      </c>
      <c r="Z42" s="196">
        <v>60</v>
      </c>
      <c r="AA42" s="196">
        <v>30</v>
      </c>
      <c r="AB42" s="196">
        <v>35</v>
      </c>
      <c r="AC42" s="54" t="s">
        <v>503</v>
      </c>
      <c r="AD42" s="197" t="s">
        <v>488</v>
      </c>
      <c r="AE42" s="54" t="s">
        <v>489</v>
      </c>
      <c r="AF42" s="198"/>
      <c r="AG42" s="54">
        <v>0</v>
      </c>
    </row>
    <row r="43" spans="2:33" ht="18" x14ac:dyDescent="0.25">
      <c r="B43" s="199"/>
      <c r="C43" s="200"/>
      <c r="D43" s="73" t="s">
        <v>235</v>
      </c>
      <c r="E43" s="42"/>
      <c r="F43" s="193" t="s">
        <v>508</v>
      </c>
      <c r="G43" s="58" t="s">
        <v>509</v>
      </c>
      <c r="H43" s="58" t="s">
        <v>510</v>
      </c>
      <c r="I43" s="46">
        <v>3</v>
      </c>
      <c r="J43" s="194" t="s">
        <v>270</v>
      </c>
      <c r="K43" s="58" t="s">
        <v>511</v>
      </c>
      <c r="L43" s="194" t="s">
        <v>89</v>
      </c>
      <c r="M43" s="194" t="s">
        <v>44</v>
      </c>
      <c r="N43" s="194" t="s">
        <v>45</v>
      </c>
      <c r="O43" s="194" t="s">
        <v>46</v>
      </c>
      <c r="P43" s="195">
        <f t="shared" si="11"/>
        <v>300</v>
      </c>
      <c r="Q43" s="196">
        <v>25</v>
      </c>
      <c r="R43" s="196">
        <v>25</v>
      </c>
      <c r="S43" s="196">
        <v>25</v>
      </c>
      <c r="T43" s="196">
        <v>25</v>
      </c>
      <c r="U43" s="196">
        <v>25</v>
      </c>
      <c r="V43" s="196">
        <v>25</v>
      </c>
      <c r="W43" s="196">
        <v>25</v>
      </c>
      <c r="X43" s="196">
        <v>25</v>
      </c>
      <c r="Y43" s="196">
        <v>25</v>
      </c>
      <c r="Z43" s="196">
        <v>25</v>
      </c>
      <c r="AA43" s="196">
        <v>25</v>
      </c>
      <c r="AB43" s="196">
        <v>25</v>
      </c>
      <c r="AC43" s="54" t="s">
        <v>482</v>
      </c>
      <c r="AD43" s="197" t="s">
        <v>490</v>
      </c>
      <c r="AE43" s="54" t="s">
        <v>491</v>
      </c>
      <c r="AF43" s="198"/>
      <c r="AG43" s="54">
        <v>0</v>
      </c>
    </row>
    <row r="44" spans="2:33" ht="18" x14ac:dyDescent="0.25">
      <c r="B44" s="180" t="s">
        <v>55</v>
      </c>
      <c r="C44" s="201" t="s">
        <v>56</v>
      </c>
      <c r="D44" s="202" t="s">
        <v>198</v>
      </c>
      <c r="E44" s="182"/>
      <c r="F44" s="183" t="s">
        <v>512</v>
      </c>
      <c r="G44" s="184" t="s">
        <v>513</v>
      </c>
      <c r="H44" s="184" t="s">
        <v>514</v>
      </c>
      <c r="I44" s="185">
        <v>2</v>
      </c>
      <c r="J44" s="186" t="s">
        <v>245</v>
      </c>
      <c r="K44" s="184" t="s">
        <v>515</v>
      </c>
      <c r="L44" s="186" t="s">
        <v>89</v>
      </c>
      <c r="M44" s="186" t="s">
        <v>44</v>
      </c>
      <c r="N44" s="186" t="s">
        <v>45</v>
      </c>
      <c r="O44" s="186" t="s">
        <v>46</v>
      </c>
      <c r="P44" s="187">
        <f>SUM(P45:P49)</f>
        <v>3076</v>
      </c>
      <c r="Q44" s="187">
        <f>SUM(Q45:Q49)</f>
        <v>246</v>
      </c>
      <c r="R44" s="187">
        <f t="shared" ref="R44:AB44" si="12">SUM(R45:R49)</f>
        <v>234</v>
      </c>
      <c r="S44" s="187">
        <f t="shared" si="12"/>
        <v>258</v>
      </c>
      <c r="T44" s="187">
        <f t="shared" si="12"/>
        <v>256</v>
      </c>
      <c r="U44" s="187">
        <f t="shared" si="12"/>
        <v>251</v>
      </c>
      <c r="V44" s="187">
        <f t="shared" si="12"/>
        <v>246</v>
      </c>
      <c r="W44" s="187">
        <f t="shared" si="12"/>
        <v>278</v>
      </c>
      <c r="X44" s="187">
        <f t="shared" si="12"/>
        <v>251</v>
      </c>
      <c r="Y44" s="187">
        <f t="shared" si="12"/>
        <v>251</v>
      </c>
      <c r="Z44" s="187">
        <f t="shared" si="12"/>
        <v>288</v>
      </c>
      <c r="AA44" s="187">
        <f t="shared" si="12"/>
        <v>256</v>
      </c>
      <c r="AB44" s="187">
        <f t="shared" si="12"/>
        <v>261</v>
      </c>
      <c r="AC44" s="188" t="s">
        <v>482</v>
      </c>
      <c r="AD44" s="188" t="s">
        <v>478</v>
      </c>
      <c r="AE44" s="188" t="s">
        <v>479</v>
      </c>
      <c r="AF44" s="190">
        <v>0</v>
      </c>
      <c r="AG44" s="188">
        <v>0</v>
      </c>
    </row>
    <row r="45" spans="2:33" ht="18" x14ac:dyDescent="0.25">
      <c r="B45" s="191"/>
      <c r="C45" s="192"/>
      <c r="D45" s="73" t="s">
        <v>198</v>
      </c>
      <c r="E45" s="42"/>
      <c r="F45" s="193" t="s">
        <v>512</v>
      </c>
      <c r="G45" s="58" t="s">
        <v>513</v>
      </c>
      <c r="H45" s="58" t="s">
        <v>514</v>
      </c>
      <c r="I45" s="46">
        <v>2</v>
      </c>
      <c r="J45" s="194" t="s">
        <v>245</v>
      </c>
      <c r="K45" s="58" t="s">
        <v>515</v>
      </c>
      <c r="L45" s="194" t="s">
        <v>89</v>
      </c>
      <c r="M45" s="194" t="s">
        <v>44</v>
      </c>
      <c r="N45" s="194" t="s">
        <v>45</v>
      </c>
      <c r="O45" s="194" t="s">
        <v>46</v>
      </c>
      <c r="P45" s="195">
        <f t="shared" ref="P45:P49" si="13">+SUM(Q45:AB45)</f>
        <v>1176</v>
      </c>
      <c r="Q45" s="196">
        <v>98</v>
      </c>
      <c r="R45" s="196">
        <v>98</v>
      </c>
      <c r="S45" s="196">
        <v>98</v>
      </c>
      <c r="T45" s="196">
        <v>98</v>
      </c>
      <c r="U45" s="196">
        <v>98</v>
      </c>
      <c r="V45" s="196">
        <v>98</v>
      </c>
      <c r="W45" s="196">
        <v>98</v>
      </c>
      <c r="X45" s="196">
        <v>98</v>
      </c>
      <c r="Y45" s="196">
        <v>98</v>
      </c>
      <c r="Z45" s="196">
        <v>98</v>
      </c>
      <c r="AA45" s="196">
        <v>98</v>
      </c>
      <c r="AB45" s="196">
        <v>98</v>
      </c>
      <c r="AC45" s="54" t="s">
        <v>482</v>
      </c>
      <c r="AD45" s="197" t="s">
        <v>480</v>
      </c>
      <c r="AE45" s="54" t="s">
        <v>481</v>
      </c>
      <c r="AF45" s="198"/>
      <c r="AG45" s="54">
        <v>0</v>
      </c>
    </row>
    <row r="46" spans="2:33" ht="18" x14ac:dyDescent="0.25">
      <c r="B46" s="191"/>
      <c r="C46" s="192"/>
      <c r="D46" s="73" t="s">
        <v>198</v>
      </c>
      <c r="E46" s="42"/>
      <c r="F46" s="193" t="s">
        <v>512</v>
      </c>
      <c r="G46" s="58" t="s">
        <v>513</v>
      </c>
      <c r="H46" s="58" t="s">
        <v>514</v>
      </c>
      <c r="I46" s="46">
        <v>2</v>
      </c>
      <c r="J46" s="194" t="s">
        <v>245</v>
      </c>
      <c r="K46" s="58" t="s">
        <v>515</v>
      </c>
      <c r="L46" s="194" t="s">
        <v>89</v>
      </c>
      <c r="M46" s="194" t="s">
        <v>44</v>
      </c>
      <c r="N46" s="194" t="s">
        <v>45</v>
      </c>
      <c r="O46" s="194" t="s">
        <v>46</v>
      </c>
      <c r="P46" s="195">
        <f t="shared" si="13"/>
        <v>432</v>
      </c>
      <c r="Q46" s="196">
        <v>36</v>
      </c>
      <c r="R46" s="196">
        <v>36</v>
      </c>
      <c r="S46" s="196">
        <v>36</v>
      </c>
      <c r="T46" s="196">
        <v>36</v>
      </c>
      <c r="U46" s="196">
        <v>36</v>
      </c>
      <c r="V46" s="196">
        <v>36</v>
      </c>
      <c r="W46" s="196">
        <v>36</v>
      </c>
      <c r="X46" s="196">
        <v>36</v>
      </c>
      <c r="Y46" s="196">
        <v>36</v>
      </c>
      <c r="Z46" s="196">
        <v>36</v>
      </c>
      <c r="AA46" s="196">
        <v>36</v>
      </c>
      <c r="AB46" s="196">
        <v>36</v>
      </c>
      <c r="AC46" s="54" t="s">
        <v>482</v>
      </c>
      <c r="AD46" s="197" t="s">
        <v>483</v>
      </c>
      <c r="AE46" s="54" t="s">
        <v>484</v>
      </c>
      <c r="AF46" s="198"/>
      <c r="AG46" s="54">
        <v>0</v>
      </c>
    </row>
    <row r="47" spans="2:33" ht="18" x14ac:dyDescent="0.25">
      <c r="B47" s="191"/>
      <c r="C47" s="192"/>
      <c r="D47" s="73" t="s">
        <v>198</v>
      </c>
      <c r="E47" s="42"/>
      <c r="F47" s="193" t="s">
        <v>512</v>
      </c>
      <c r="G47" s="58" t="s">
        <v>513</v>
      </c>
      <c r="H47" s="58" t="s">
        <v>514</v>
      </c>
      <c r="I47" s="46">
        <v>2</v>
      </c>
      <c r="J47" s="194" t="s">
        <v>245</v>
      </c>
      <c r="K47" s="58" t="s">
        <v>515</v>
      </c>
      <c r="L47" s="194" t="s">
        <v>89</v>
      </c>
      <c r="M47" s="194" t="s">
        <v>44</v>
      </c>
      <c r="N47" s="194" t="s">
        <v>45</v>
      </c>
      <c r="O47" s="194" t="s">
        <v>46</v>
      </c>
      <c r="P47" s="195">
        <f t="shared" si="13"/>
        <v>700</v>
      </c>
      <c r="Q47" s="196">
        <v>58</v>
      </c>
      <c r="R47" s="196">
        <v>56</v>
      </c>
      <c r="S47" s="196">
        <v>60</v>
      </c>
      <c r="T47" s="196">
        <v>58</v>
      </c>
      <c r="U47" s="196">
        <v>58</v>
      </c>
      <c r="V47" s="196">
        <v>58</v>
      </c>
      <c r="W47" s="196">
        <v>60</v>
      </c>
      <c r="X47" s="196">
        <v>58</v>
      </c>
      <c r="Y47" s="196">
        <v>58</v>
      </c>
      <c r="Z47" s="196">
        <v>60</v>
      </c>
      <c r="AA47" s="196">
        <v>58</v>
      </c>
      <c r="AB47" s="196">
        <v>58</v>
      </c>
      <c r="AC47" s="54" t="s">
        <v>239</v>
      </c>
      <c r="AD47" s="197" t="s">
        <v>485</v>
      </c>
      <c r="AE47" s="54" t="s">
        <v>486</v>
      </c>
      <c r="AF47" s="198"/>
      <c r="AG47" s="54">
        <v>0</v>
      </c>
    </row>
    <row r="48" spans="2:33" ht="18" x14ac:dyDescent="0.25">
      <c r="B48" s="191"/>
      <c r="C48" s="192"/>
      <c r="D48" s="73" t="s">
        <v>198</v>
      </c>
      <c r="E48" s="42"/>
      <c r="F48" s="193" t="s">
        <v>512</v>
      </c>
      <c r="G48" s="58" t="s">
        <v>513</v>
      </c>
      <c r="H48" s="58" t="s">
        <v>514</v>
      </c>
      <c r="I48" s="46">
        <v>2</v>
      </c>
      <c r="J48" s="194" t="s">
        <v>245</v>
      </c>
      <c r="K48" s="58" t="s">
        <v>515</v>
      </c>
      <c r="L48" s="194" t="s">
        <v>89</v>
      </c>
      <c r="M48" s="194" t="s">
        <v>44</v>
      </c>
      <c r="N48" s="194" t="s">
        <v>45</v>
      </c>
      <c r="O48" s="194" t="s">
        <v>46</v>
      </c>
      <c r="P48" s="195">
        <f t="shared" si="13"/>
        <v>600</v>
      </c>
      <c r="Q48" s="196">
        <v>40</v>
      </c>
      <c r="R48" s="196">
        <v>30</v>
      </c>
      <c r="S48" s="196">
        <v>50</v>
      </c>
      <c r="T48" s="196">
        <v>50</v>
      </c>
      <c r="U48" s="196">
        <v>45</v>
      </c>
      <c r="V48" s="196">
        <v>40</v>
      </c>
      <c r="W48" s="196">
        <v>70</v>
      </c>
      <c r="X48" s="196">
        <v>45</v>
      </c>
      <c r="Y48" s="196">
        <v>45</v>
      </c>
      <c r="Z48" s="196">
        <v>80</v>
      </c>
      <c r="AA48" s="196">
        <v>50</v>
      </c>
      <c r="AB48" s="196">
        <v>55</v>
      </c>
      <c r="AC48" s="54" t="s">
        <v>503</v>
      </c>
      <c r="AD48" s="197" t="s">
        <v>488</v>
      </c>
      <c r="AE48" s="54" t="s">
        <v>489</v>
      </c>
      <c r="AF48" s="198"/>
      <c r="AG48" s="54">
        <v>0</v>
      </c>
    </row>
    <row r="49" spans="2:33" ht="18" x14ac:dyDescent="0.25">
      <c r="B49" s="199"/>
      <c r="C49" s="200"/>
      <c r="D49" s="73" t="s">
        <v>198</v>
      </c>
      <c r="E49" s="42"/>
      <c r="F49" s="193" t="s">
        <v>512</v>
      </c>
      <c r="G49" s="58" t="s">
        <v>513</v>
      </c>
      <c r="H49" s="58" t="s">
        <v>514</v>
      </c>
      <c r="I49" s="46">
        <v>2</v>
      </c>
      <c r="J49" s="194" t="s">
        <v>245</v>
      </c>
      <c r="K49" s="58" t="s">
        <v>515</v>
      </c>
      <c r="L49" s="194" t="s">
        <v>89</v>
      </c>
      <c r="M49" s="194" t="s">
        <v>44</v>
      </c>
      <c r="N49" s="194" t="s">
        <v>45</v>
      </c>
      <c r="O49" s="194" t="s">
        <v>46</v>
      </c>
      <c r="P49" s="195">
        <f t="shared" si="13"/>
        <v>168</v>
      </c>
      <c r="Q49" s="196">
        <v>14</v>
      </c>
      <c r="R49" s="196">
        <v>14</v>
      </c>
      <c r="S49" s="196">
        <v>14</v>
      </c>
      <c r="T49" s="196">
        <v>14</v>
      </c>
      <c r="U49" s="196">
        <v>14</v>
      </c>
      <c r="V49" s="196">
        <v>14</v>
      </c>
      <c r="W49" s="196">
        <v>14</v>
      </c>
      <c r="X49" s="196">
        <v>14</v>
      </c>
      <c r="Y49" s="196">
        <v>14</v>
      </c>
      <c r="Z49" s="196">
        <v>14</v>
      </c>
      <c r="AA49" s="196">
        <v>14</v>
      </c>
      <c r="AB49" s="196">
        <v>14</v>
      </c>
      <c r="AC49" s="54" t="s">
        <v>482</v>
      </c>
      <c r="AD49" s="197" t="s">
        <v>490</v>
      </c>
      <c r="AE49" s="54" t="s">
        <v>491</v>
      </c>
      <c r="AF49" s="198"/>
      <c r="AG49" s="54">
        <v>0</v>
      </c>
    </row>
    <row r="50" spans="2:33" ht="18" x14ac:dyDescent="0.25">
      <c r="B50" s="180" t="s">
        <v>83</v>
      </c>
      <c r="C50" s="201" t="s">
        <v>84</v>
      </c>
      <c r="D50" s="202" t="s">
        <v>225</v>
      </c>
      <c r="E50" s="182"/>
      <c r="F50" s="210" t="s">
        <v>516</v>
      </c>
      <c r="G50" s="184">
        <v>0</v>
      </c>
      <c r="H50" s="184" t="s">
        <v>517</v>
      </c>
      <c r="I50" s="185">
        <v>3</v>
      </c>
      <c r="J50" s="186" t="s">
        <v>172</v>
      </c>
      <c r="K50" s="184" t="s">
        <v>518</v>
      </c>
      <c r="L50" s="186" t="s">
        <v>89</v>
      </c>
      <c r="M50" s="186" t="s">
        <v>44</v>
      </c>
      <c r="N50" s="186" t="s">
        <v>519</v>
      </c>
      <c r="O50" s="186" t="s">
        <v>495</v>
      </c>
      <c r="P50" s="187">
        <f>SUM(P51:P55)</f>
        <v>1500</v>
      </c>
      <c r="Q50" s="187">
        <f>SUM(Q51:Q55)</f>
        <v>125</v>
      </c>
      <c r="R50" s="187">
        <f t="shared" ref="R50:AB50" si="14">SUM(R51:R55)</f>
        <v>125</v>
      </c>
      <c r="S50" s="187">
        <f t="shared" si="14"/>
        <v>125</v>
      </c>
      <c r="T50" s="187">
        <f t="shared" si="14"/>
        <v>125</v>
      </c>
      <c r="U50" s="187">
        <f t="shared" si="14"/>
        <v>125</v>
      </c>
      <c r="V50" s="187">
        <f t="shared" si="14"/>
        <v>125</v>
      </c>
      <c r="W50" s="187">
        <f t="shared" si="14"/>
        <v>125</v>
      </c>
      <c r="X50" s="187">
        <f t="shared" si="14"/>
        <v>125</v>
      </c>
      <c r="Y50" s="187">
        <f t="shared" si="14"/>
        <v>125</v>
      </c>
      <c r="Z50" s="187">
        <f t="shared" si="14"/>
        <v>125</v>
      </c>
      <c r="AA50" s="187">
        <f t="shared" si="14"/>
        <v>125</v>
      </c>
      <c r="AB50" s="187">
        <f t="shared" si="14"/>
        <v>125</v>
      </c>
      <c r="AC50" s="188" t="s">
        <v>286</v>
      </c>
      <c r="AD50" s="188" t="s">
        <v>478</v>
      </c>
      <c r="AE50" s="188" t="s">
        <v>479</v>
      </c>
      <c r="AF50" s="190">
        <v>0</v>
      </c>
      <c r="AG50" s="188">
        <v>0</v>
      </c>
    </row>
    <row r="51" spans="2:33" ht="18" x14ac:dyDescent="0.25">
      <c r="B51" s="191"/>
      <c r="C51" s="192"/>
      <c r="D51" s="73" t="s">
        <v>225</v>
      </c>
      <c r="E51" s="42"/>
      <c r="F51" s="210" t="s">
        <v>516</v>
      </c>
      <c r="G51" s="58"/>
      <c r="H51" s="58" t="s">
        <v>517</v>
      </c>
      <c r="I51" s="46">
        <v>3</v>
      </c>
      <c r="J51" s="194" t="s">
        <v>172</v>
      </c>
      <c r="K51" s="58" t="s">
        <v>518</v>
      </c>
      <c r="L51" s="194" t="s">
        <v>89</v>
      </c>
      <c r="M51" s="194" t="s">
        <v>44</v>
      </c>
      <c r="N51" s="194" t="s">
        <v>519</v>
      </c>
      <c r="O51" s="194" t="s">
        <v>495</v>
      </c>
      <c r="P51" s="195">
        <f t="shared" ref="P51:P55" si="15">+SUM(Q51:AB51)</f>
        <v>300</v>
      </c>
      <c r="Q51" s="196">
        <v>25</v>
      </c>
      <c r="R51" s="196">
        <v>25</v>
      </c>
      <c r="S51" s="196">
        <v>25</v>
      </c>
      <c r="T51" s="196">
        <v>25</v>
      </c>
      <c r="U51" s="196">
        <v>25</v>
      </c>
      <c r="V51" s="196">
        <v>25</v>
      </c>
      <c r="W51" s="196">
        <v>25</v>
      </c>
      <c r="X51" s="196">
        <v>25</v>
      </c>
      <c r="Y51" s="196">
        <v>25</v>
      </c>
      <c r="Z51" s="196">
        <v>25</v>
      </c>
      <c r="AA51" s="196">
        <v>25</v>
      </c>
      <c r="AB51" s="196">
        <v>25</v>
      </c>
      <c r="AC51" s="54" t="s">
        <v>286</v>
      </c>
      <c r="AD51" s="197" t="s">
        <v>480</v>
      </c>
      <c r="AE51" s="54" t="s">
        <v>481</v>
      </c>
      <c r="AF51" s="198"/>
      <c r="AG51" s="54">
        <v>0</v>
      </c>
    </row>
    <row r="52" spans="2:33" ht="18" x14ac:dyDescent="0.25">
      <c r="B52" s="191"/>
      <c r="C52" s="192"/>
      <c r="D52" s="73" t="s">
        <v>225</v>
      </c>
      <c r="E52" s="42"/>
      <c r="F52" s="210" t="s">
        <v>516</v>
      </c>
      <c r="G52" s="58"/>
      <c r="H52" s="58" t="s">
        <v>517</v>
      </c>
      <c r="I52" s="46">
        <v>3</v>
      </c>
      <c r="J52" s="194" t="s">
        <v>172</v>
      </c>
      <c r="K52" s="58" t="s">
        <v>518</v>
      </c>
      <c r="L52" s="194" t="s">
        <v>89</v>
      </c>
      <c r="M52" s="194" t="s">
        <v>44</v>
      </c>
      <c r="N52" s="194" t="s">
        <v>519</v>
      </c>
      <c r="O52" s="194" t="s">
        <v>495</v>
      </c>
      <c r="P52" s="195">
        <f t="shared" si="15"/>
        <v>300</v>
      </c>
      <c r="Q52" s="196">
        <v>25</v>
      </c>
      <c r="R52" s="196">
        <v>25</v>
      </c>
      <c r="S52" s="196">
        <v>25</v>
      </c>
      <c r="T52" s="196">
        <v>25</v>
      </c>
      <c r="U52" s="196">
        <v>25</v>
      </c>
      <c r="V52" s="196">
        <v>25</v>
      </c>
      <c r="W52" s="196">
        <v>25</v>
      </c>
      <c r="X52" s="196">
        <v>25</v>
      </c>
      <c r="Y52" s="196">
        <v>25</v>
      </c>
      <c r="Z52" s="196">
        <v>25</v>
      </c>
      <c r="AA52" s="196">
        <v>25</v>
      </c>
      <c r="AB52" s="196">
        <v>25</v>
      </c>
      <c r="AC52" s="54" t="s">
        <v>286</v>
      </c>
      <c r="AD52" s="197" t="s">
        <v>483</v>
      </c>
      <c r="AE52" s="54" t="s">
        <v>484</v>
      </c>
      <c r="AF52" s="198"/>
      <c r="AG52" s="54">
        <v>0</v>
      </c>
    </row>
    <row r="53" spans="2:33" ht="18" x14ac:dyDescent="0.25">
      <c r="B53" s="191"/>
      <c r="C53" s="192"/>
      <c r="D53" s="73" t="s">
        <v>225</v>
      </c>
      <c r="E53" s="42"/>
      <c r="F53" s="210" t="s">
        <v>516</v>
      </c>
      <c r="G53" s="58"/>
      <c r="H53" s="58" t="s">
        <v>517</v>
      </c>
      <c r="I53" s="46">
        <v>3</v>
      </c>
      <c r="J53" s="194" t="s">
        <v>172</v>
      </c>
      <c r="K53" s="58" t="s">
        <v>518</v>
      </c>
      <c r="L53" s="194" t="s">
        <v>89</v>
      </c>
      <c r="M53" s="194" t="s">
        <v>44</v>
      </c>
      <c r="N53" s="194" t="s">
        <v>519</v>
      </c>
      <c r="O53" s="194" t="s">
        <v>495</v>
      </c>
      <c r="P53" s="195">
        <f t="shared" si="15"/>
        <v>300</v>
      </c>
      <c r="Q53" s="196">
        <v>25</v>
      </c>
      <c r="R53" s="196">
        <v>25</v>
      </c>
      <c r="S53" s="196">
        <v>25</v>
      </c>
      <c r="T53" s="196">
        <v>25</v>
      </c>
      <c r="U53" s="196">
        <v>25</v>
      </c>
      <c r="V53" s="196">
        <v>25</v>
      </c>
      <c r="W53" s="196">
        <v>25</v>
      </c>
      <c r="X53" s="196">
        <v>25</v>
      </c>
      <c r="Y53" s="196">
        <v>25</v>
      </c>
      <c r="Z53" s="196">
        <v>25</v>
      </c>
      <c r="AA53" s="196">
        <v>25</v>
      </c>
      <c r="AB53" s="196">
        <v>25</v>
      </c>
      <c r="AC53" s="54" t="s">
        <v>286</v>
      </c>
      <c r="AD53" s="197" t="s">
        <v>485</v>
      </c>
      <c r="AE53" s="54" t="s">
        <v>486</v>
      </c>
      <c r="AF53" s="198"/>
      <c r="AG53" s="54">
        <v>0</v>
      </c>
    </row>
    <row r="54" spans="2:33" ht="18" x14ac:dyDescent="0.25">
      <c r="B54" s="191"/>
      <c r="C54" s="192"/>
      <c r="D54" s="73" t="s">
        <v>225</v>
      </c>
      <c r="E54" s="42"/>
      <c r="F54" s="210" t="s">
        <v>516</v>
      </c>
      <c r="G54" s="58"/>
      <c r="H54" s="58" t="s">
        <v>517</v>
      </c>
      <c r="I54" s="46">
        <v>3</v>
      </c>
      <c r="J54" s="194" t="s">
        <v>172</v>
      </c>
      <c r="K54" s="58" t="s">
        <v>518</v>
      </c>
      <c r="L54" s="194" t="s">
        <v>89</v>
      </c>
      <c r="M54" s="194" t="s">
        <v>44</v>
      </c>
      <c r="N54" s="194" t="s">
        <v>519</v>
      </c>
      <c r="O54" s="194" t="s">
        <v>495</v>
      </c>
      <c r="P54" s="195">
        <f t="shared" si="15"/>
        <v>300</v>
      </c>
      <c r="Q54" s="196">
        <v>25</v>
      </c>
      <c r="R54" s="196">
        <v>25</v>
      </c>
      <c r="S54" s="196">
        <v>25</v>
      </c>
      <c r="T54" s="196">
        <v>25</v>
      </c>
      <c r="U54" s="196">
        <v>25</v>
      </c>
      <c r="V54" s="196">
        <v>25</v>
      </c>
      <c r="W54" s="196">
        <v>25</v>
      </c>
      <c r="X54" s="196">
        <v>25</v>
      </c>
      <c r="Y54" s="196">
        <v>25</v>
      </c>
      <c r="Z54" s="196">
        <v>25</v>
      </c>
      <c r="AA54" s="196">
        <v>25</v>
      </c>
      <c r="AB54" s="196">
        <v>25</v>
      </c>
      <c r="AC54" s="54" t="s">
        <v>286</v>
      </c>
      <c r="AD54" s="197" t="s">
        <v>488</v>
      </c>
      <c r="AE54" s="54" t="s">
        <v>489</v>
      </c>
      <c r="AF54" s="198"/>
      <c r="AG54" s="54">
        <v>0</v>
      </c>
    </row>
    <row r="55" spans="2:33" ht="18" x14ac:dyDescent="0.25">
      <c r="B55" s="199"/>
      <c r="C55" s="200"/>
      <c r="D55" s="73" t="s">
        <v>225</v>
      </c>
      <c r="E55" s="42"/>
      <c r="F55" s="210" t="s">
        <v>516</v>
      </c>
      <c r="G55" s="58"/>
      <c r="H55" s="58" t="s">
        <v>517</v>
      </c>
      <c r="I55" s="46">
        <v>3</v>
      </c>
      <c r="J55" s="194" t="s">
        <v>172</v>
      </c>
      <c r="K55" s="58" t="s">
        <v>518</v>
      </c>
      <c r="L55" s="194" t="s">
        <v>89</v>
      </c>
      <c r="M55" s="194" t="s">
        <v>44</v>
      </c>
      <c r="N55" s="194" t="s">
        <v>519</v>
      </c>
      <c r="O55" s="194" t="s">
        <v>495</v>
      </c>
      <c r="P55" s="195">
        <f t="shared" si="15"/>
        <v>300</v>
      </c>
      <c r="Q55" s="196">
        <v>25</v>
      </c>
      <c r="R55" s="196">
        <v>25</v>
      </c>
      <c r="S55" s="196">
        <v>25</v>
      </c>
      <c r="T55" s="196">
        <v>25</v>
      </c>
      <c r="U55" s="196">
        <v>25</v>
      </c>
      <c r="V55" s="196">
        <v>25</v>
      </c>
      <c r="W55" s="196">
        <v>25</v>
      </c>
      <c r="X55" s="196">
        <v>25</v>
      </c>
      <c r="Y55" s="196">
        <v>25</v>
      </c>
      <c r="Z55" s="196">
        <v>25</v>
      </c>
      <c r="AA55" s="196">
        <v>25</v>
      </c>
      <c r="AB55" s="196">
        <v>25</v>
      </c>
      <c r="AC55" s="54" t="s">
        <v>286</v>
      </c>
      <c r="AD55" s="197" t="s">
        <v>490</v>
      </c>
      <c r="AE55" s="54" t="s">
        <v>491</v>
      </c>
      <c r="AF55" s="198"/>
      <c r="AG55" s="54">
        <v>0</v>
      </c>
    </row>
    <row r="56" spans="2:33" ht="23.25" customHeight="1" x14ac:dyDescent="0.25">
      <c r="B56" s="180" t="s">
        <v>191</v>
      </c>
      <c r="C56" s="201" t="s">
        <v>192</v>
      </c>
      <c r="D56" s="202" t="s">
        <v>364</v>
      </c>
      <c r="E56" s="182"/>
      <c r="F56" s="210" t="s">
        <v>520</v>
      </c>
      <c r="G56" s="184">
        <v>0</v>
      </c>
      <c r="H56" s="184" t="s">
        <v>521</v>
      </c>
      <c r="I56" s="185">
        <v>1</v>
      </c>
      <c r="J56" s="186" t="s">
        <v>182</v>
      </c>
      <c r="K56" s="184" t="s">
        <v>363</v>
      </c>
      <c r="L56" s="186" t="s">
        <v>89</v>
      </c>
      <c r="M56" s="186" t="s">
        <v>44</v>
      </c>
      <c r="N56" s="186" t="s">
        <v>519</v>
      </c>
      <c r="O56" s="186" t="s">
        <v>495</v>
      </c>
      <c r="P56" s="187">
        <f>SUM(P57:P61)</f>
        <v>15600</v>
      </c>
      <c r="Q56" s="187">
        <f>SUM(Q57:Q61)</f>
        <v>1300</v>
      </c>
      <c r="R56" s="187">
        <f t="shared" ref="R56:AB56" si="16">SUM(R57:R61)</f>
        <v>1300</v>
      </c>
      <c r="S56" s="187">
        <f t="shared" si="16"/>
        <v>1300</v>
      </c>
      <c r="T56" s="187">
        <f t="shared" si="16"/>
        <v>1300</v>
      </c>
      <c r="U56" s="187">
        <f t="shared" si="16"/>
        <v>1300</v>
      </c>
      <c r="V56" s="187">
        <f t="shared" si="16"/>
        <v>1300</v>
      </c>
      <c r="W56" s="187">
        <f t="shared" si="16"/>
        <v>1300</v>
      </c>
      <c r="X56" s="187">
        <f t="shared" si="16"/>
        <v>1300</v>
      </c>
      <c r="Y56" s="187">
        <f t="shared" si="16"/>
        <v>1300</v>
      </c>
      <c r="Z56" s="187">
        <f t="shared" si="16"/>
        <v>1300</v>
      </c>
      <c r="AA56" s="187">
        <f t="shared" si="16"/>
        <v>1300</v>
      </c>
      <c r="AB56" s="187">
        <f t="shared" si="16"/>
        <v>1300</v>
      </c>
      <c r="AC56" s="188" t="s">
        <v>234</v>
      </c>
      <c r="AD56" s="188" t="s">
        <v>478</v>
      </c>
      <c r="AE56" s="188" t="s">
        <v>479</v>
      </c>
      <c r="AF56" s="190">
        <v>0</v>
      </c>
      <c r="AG56" s="188">
        <v>0</v>
      </c>
    </row>
    <row r="57" spans="2:33" ht="18" x14ac:dyDescent="0.25">
      <c r="B57" s="191"/>
      <c r="C57" s="192"/>
      <c r="D57" s="73" t="s">
        <v>364</v>
      </c>
      <c r="E57" s="42"/>
      <c r="F57" s="210" t="s">
        <v>520</v>
      </c>
      <c r="G57" s="58"/>
      <c r="H57" s="58" t="s">
        <v>521</v>
      </c>
      <c r="I57" s="46">
        <v>1</v>
      </c>
      <c r="J57" s="194" t="s">
        <v>182</v>
      </c>
      <c r="K57" s="58" t="s">
        <v>363</v>
      </c>
      <c r="L57" s="194" t="s">
        <v>89</v>
      </c>
      <c r="M57" s="194" t="s">
        <v>44</v>
      </c>
      <c r="N57" s="194" t="s">
        <v>519</v>
      </c>
      <c r="O57" s="194" t="s">
        <v>495</v>
      </c>
      <c r="P57" s="195">
        <f t="shared" ref="P57:P61" si="17">+SUM(Q57:AB57)</f>
        <v>3120</v>
      </c>
      <c r="Q57" s="196">
        <v>260</v>
      </c>
      <c r="R57" s="196">
        <v>260</v>
      </c>
      <c r="S57" s="196">
        <v>260</v>
      </c>
      <c r="T57" s="196">
        <v>260</v>
      </c>
      <c r="U57" s="196">
        <v>260</v>
      </c>
      <c r="V57" s="196">
        <v>260</v>
      </c>
      <c r="W57" s="196">
        <v>260</v>
      </c>
      <c r="X57" s="196">
        <v>260</v>
      </c>
      <c r="Y57" s="196">
        <v>260</v>
      </c>
      <c r="Z57" s="196">
        <v>260</v>
      </c>
      <c r="AA57" s="196">
        <v>260</v>
      </c>
      <c r="AB57" s="196">
        <v>260</v>
      </c>
      <c r="AC57" s="54" t="s">
        <v>234</v>
      </c>
      <c r="AD57" s="197" t="s">
        <v>480</v>
      </c>
      <c r="AE57" s="54" t="s">
        <v>481</v>
      </c>
      <c r="AF57" s="198"/>
      <c r="AG57" s="54">
        <v>0</v>
      </c>
    </row>
    <row r="58" spans="2:33" ht="18" x14ac:dyDescent="0.25">
      <c r="B58" s="191"/>
      <c r="C58" s="192"/>
      <c r="D58" s="73" t="s">
        <v>364</v>
      </c>
      <c r="E58" s="42"/>
      <c r="F58" s="210" t="s">
        <v>520</v>
      </c>
      <c r="G58" s="58"/>
      <c r="H58" s="58" t="s">
        <v>521</v>
      </c>
      <c r="I58" s="46">
        <v>1</v>
      </c>
      <c r="J58" s="194" t="s">
        <v>182</v>
      </c>
      <c r="K58" s="58" t="s">
        <v>363</v>
      </c>
      <c r="L58" s="194" t="s">
        <v>89</v>
      </c>
      <c r="M58" s="194" t="s">
        <v>44</v>
      </c>
      <c r="N58" s="194" t="s">
        <v>519</v>
      </c>
      <c r="O58" s="194" t="s">
        <v>495</v>
      </c>
      <c r="P58" s="195">
        <f t="shared" si="17"/>
        <v>3120</v>
      </c>
      <c r="Q58" s="196">
        <v>260</v>
      </c>
      <c r="R58" s="196">
        <v>260</v>
      </c>
      <c r="S58" s="196">
        <v>260</v>
      </c>
      <c r="T58" s="196">
        <v>260</v>
      </c>
      <c r="U58" s="196">
        <v>260</v>
      </c>
      <c r="V58" s="196">
        <v>260</v>
      </c>
      <c r="W58" s="196">
        <v>260</v>
      </c>
      <c r="X58" s="196">
        <v>260</v>
      </c>
      <c r="Y58" s="196">
        <v>260</v>
      </c>
      <c r="Z58" s="196">
        <v>260</v>
      </c>
      <c r="AA58" s="196">
        <v>260</v>
      </c>
      <c r="AB58" s="196">
        <v>260</v>
      </c>
      <c r="AC58" s="54" t="s">
        <v>234</v>
      </c>
      <c r="AD58" s="197" t="s">
        <v>483</v>
      </c>
      <c r="AE58" s="54" t="s">
        <v>484</v>
      </c>
      <c r="AF58" s="198"/>
      <c r="AG58" s="54">
        <v>0</v>
      </c>
    </row>
    <row r="59" spans="2:33" ht="18" x14ac:dyDescent="0.25">
      <c r="B59" s="191"/>
      <c r="C59" s="192"/>
      <c r="D59" s="73" t="s">
        <v>364</v>
      </c>
      <c r="E59" s="42"/>
      <c r="F59" s="210" t="s">
        <v>520</v>
      </c>
      <c r="G59" s="58"/>
      <c r="H59" s="58" t="s">
        <v>521</v>
      </c>
      <c r="I59" s="46">
        <v>1</v>
      </c>
      <c r="J59" s="194" t="s">
        <v>182</v>
      </c>
      <c r="K59" s="58" t="s">
        <v>363</v>
      </c>
      <c r="L59" s="194" t="s">
        <v>89</v>
      </c>
      <c r="M59" s="194" t="s">
        <v>44</v>
      </c>
      <c r="N59" s="194" t="s">
        <v>519</v>
      </c>
      <c r="O59" s="194" t="s">
        <v>495</v>
      </c>
      <c r="P59" s="195">
        <f t="shared" si="17"/>
        <v>3120</v>
      </c>
      <c r="Q59" s="196">
        <v>260</v>
      </c>
      <c r="R59" s="196">
        <v>260</v>
      </c>
      <c r="S59" s="196">
        <v>260</v>
      </c>
      <c r="T59" s="196">
        <v>260</v>
      </c>
      <c r="U59" s="196">
        <v>260</v>
      </c>
      <c r="V59" s="196">
        <v>260</v>
      </c>
      <c r="W59" s="196">
        <v>260</v>
      </c>
      <c r="X59" s="196">
        <v>260</v>
      </c>
      <c r="Y59" s="196">
        <v>260</v>
      </c>
      <c r="Z59" s="196">
        <v>260</v>
      </c>
      <c r="AA59" s="196">
        <v>260</v>
      </c>
      <c r="AB59" s="196">
        <v>260</v>
      </c>
      <c r="AC59" s="54" t="s">
        <v>234</v>
      </c>
      <c r="AD59" s="197" t="s">
        <v>485</v>
      </c>
      <c r="AE59" s="54" t="s">
        <v>486</v>
      </c>
      <c r="AF59" s="198"/>
      <c r="AG59" s="54">
        <v>0</v>
      </c>
    </row>
    <row r="60" spans="2:33" ht="18" x14ac:dyDescent="0.25">
      <c r="B60" s="191"/>
      <c r="C60" s="192"/>
      <c r="D60" s="73" t="s">
        <v>364</v>
      </c>
      <c r="E60" s="42"/>
      <c r="F60" s="210" t="s">
        <v>520</v>
      </c>
      <c r="G60" s="58"/>
      <c r="H60" s="58" t="s">
        <v>521</v>
      </c>
      <c r="I60" s="46">
        <v>1</v>
      </c>
      <c r="J60" s="194" t="s">
        <v>182</v>
      </c>
      <c r="K60" s="58" t="s">
        <v>363</v>
      </c>
      <c r="L60" s="194" t="s">
        <v>89</v>
      </c>
      <c r="M60" s="194" t="s">
        <v>44</v>
      </c>
      <c r="N60" s="194" t="s">
        <v>519</v>
      </c>
      <c r="O60" s="194" t="s">
        <v>495</v>
      </c>
      <c r="P60" s="195">
        <f t="shared" si="17"/>
        <v>3120</v>
      </c>
      <c r="Q60" s="196">
        <v>260</v>
      </c>
      <c r="R60" s="196">
        <v>260</v>
      </c>
      <c r="S60" s="196">
        <v>260</v>
      </c>
      <c r="T60" s="196">
        <v>260</v>
      </c>
      <c r="U60" s="196">
        <v>260</v>
      </c>
      <c r="V60" s="196">
        <v>260</v>
      </c>
      <c r="W60" s="196">
        <v>260</v>
      </c>
      <c r="X60" s="196">
        <v>260</v>
      </c>
      <c r="Y60" s="196">
        <v>260</v>
      </c>
      <c r="Z60" s="196">
        <v>260</v>
      </c>
      <c r="AA60" s="196">
        <v>260</v>
      </c>
      <c r="AB60" s="196">
        <v>260</v>
      </c>
      <c r="AC60" s="54" t="s">
        <v>234</v>
      </c>
      <c r="AD60" s="197" t="s">
        <v>488</v>
      </c>
      <c r="AE60" s="54" t="s">
        <v>489</v>
      </c>
      <c r="AF60" s="198"/>
      <c r="AG60" s="54">
        <v>0</v>
      </c>
    </row>
    <row r="61" spans="2:33" ht="18" x14ac:dyDescent="0.25">
      <c r="B61" s="199"/>
      <c r="C61" s="200"/>
      <c r="D61" s="73" t="s">
        <v>364</v>
      </c>
      <c r="E61" s="42"/>
      <c r="F61" s="210" t="s">
        <v>520</v>
      </c>
      <c r="G61" s="58"/>
      <c r="H61" s="58" t="s">
        <v>521</v>
      </c>
      <c r="I61" s="46">
        <v>1</v>
      </c>
      <c r="J61" s="194" t="s">
        <v>182</v>
      </c>
      <c r="K61" s="58" t="s">
        <v>363</v>
      </c>
      <c r="L61" s="194" t="s">
        <v>89</v>
      </c>
      <c r="M61" s="194" t="s">
        <v>44</v>
      </c>
      <c r="N61" s="194" t="s">
        <v>519</v>
      </c>
      <c r="O61" s="194" t="s">
        <v>495</v>
      </c>
      <c r="P61" s="195">
        <f t="shared" si="17"/>
        <v>3120</v>
      </c>
      <c r="Q61" s="196">
        <v>260</v>
      </c>
      <c r="R61" s="196">
        <v>260</v>
      </c>
      <c r="S61" s="196">
        <v>260</v>
      </c>
      <c r="T61" s="196">
        <v>260</v>
      </c>
      <c r="U61" s="196">
        <v>260</v>
      </c>
      <c r="V61" s="196">
        <v>260</v>
      </c>
      <c r="W61" s="196">
        <v>260</v>
      </c>
      <c r="X61" s="196">
        <v>260</v>
      </c>
      <c r="Y61" s="196">
        <v>260</v>
      </c>
      <c r="Z61" s="196">
        <v>260</v>
      </c>
      <c r="AA61" s="196">
        <v>260</v>
      </c>
      <c r="AB61" s="196">
        <v>260</v>
      </c>
      <c r="AC61" s="54" t="s">
        <v>234</v>
      </c>
      <c r="AD61" s="197" t="s">
        <v>490</v>
      </c>
      <c r="AE61" s="54" t="s">
        <v>491</v>
      </c>
      <c r="AF61" s="198"/>
      <c r="AG61" s="54">
        <v>0</v>
      </c>
    </row>
    <row r="62" spans="2:33" ht="18" x14ac:dyDescent="0.25">
      <c r="B62" s="180" t="s">
        <v>55</v>
      </c>
      <c r="C62" s="201" t="s">
        <v>65</v>
      </c>
      <c r="D62" s="202" t="s">
        <v>225</v>
      </c>
      <c r="E62" s="182"/>
      <c r="F62" s="183" t="s">
        <v>522</v>
      </c>
      <c r="G62" s="184" t="s">
        <v>523</v>
      </c>
      <c r="H62" s="184" t="s">
        <v>524</v>
      </c>
      <c r="I62" s="185">
        <v>2</v>
      </c>
      <c r="J62" s="186" t="s">
        <v>59</v>
      </c>
      <c r="K62" s="184" t="s">
        <v>525</v>
      </c>
      <c r="L62" s="186" t="s">
        <v>89</v>
      </c>
      <c r="M62" s="186" t="s">
        <v>44</v>
      </c>
      <c r="N62" s="186" t="s">
        <v>45</v>
      </c>
      <c r="O62" s="186" t="s">
        <v>46</v>
      </c>
      <c r="P62" s="187">
        <f>SUM(P63:P67)</f>
        <v>52</v>
      </c>
      <c r="Q62" s="187">
        <f>SUM(Q63:Q67)</f>
        <v>3</v>
      </c>
      <c r="R62" s="187">
        <f t="shared" ref="R62:AB62" si="18">SUM(R63:R67)</f>
        <v>4</v>
      </c>
      <c r="S62" s="187">
        <f t="shared" si="18"/>
        <v>6</v>
      </c>
      <c r="T62" s="187">
        <f t="shared" si="18"/>
        <v>4</v>
      </c>
      <c r="U62" s="187">
        <f t="shared" si="18"/>
        <v>4</v>
      </c>
      <c r="V62" s="187">
        <f t="shared" si="18"/>
        <v>4</v>
      </c>
      <c r="W62" s="187">
        <f t="shared" si="18"/>
        <v>6</v>
      </c>
      <c r="X62" s="187">
        <f t="shared" si="18"/>
        <v>4</v>
      </c>
      <c r="Y62" s="187">
        <f t="shared" si="18"/>
        <v>4</v>
      </c>
      <c r="Z62" s="187">
        <f t="shared" si="18"/>
        <v>4</v>
      </c>
      <c r="AA62" s="187">
        <f t="shared" si="18"/>
        <v>4</v>
      </c>
      <c r="AB62" s="187">
        <f t="shared" si="18"/>
        <v>5</v>
      </c>
      <c r="AC62" s="188" t="s">
        <v>234</v>
      </c>
      <c r="AD62" s="188" t="s">
        <v>478</v>
      </c>
      <c r="AE62" s="188" t="s">
        <v>479</v>
      </c>
      <c r="AF62" s="190" t="s">
        <v>210</v>
      </c>
      <c r="AG62" s="188">
        <v>0</v>
      </c>
    </row>
    <row r="63" spans="2:33" ht="18" x14ac:dyDescent="0.25">
      <c r="B63" s="191"/>
      <c r="C63" s="192"/>
      <c r="D63" s="73" t="s">
        <v>225</v>
      </c>
      <c r="E63" s="42"/>
      <c r="F63" s="193" t="s">
        <v>522</v>
      </c>
      <c r="G63" s="58" t="s">
        <v>523</v>
      </c>
      <c r="H63" s="58" t="s">
        <v>524</v>
      </c>
      <c r="I63" s="46">
        <v>2</v>
      </c>
      <c r="J63" s="194" t="s">
        <v>59</v>
      </c>
      <c r="K63" s="58" t="s">
        <v>525</v>
      </c>
      <c r="L63" s="194" t="s">
        <v>89</v>
      </c>
      <c r="M63" s="194" t="s">
        <v>44</v>
      </c>
      <c r="N63" s="194" t="s">
        <v>45</v>
      </c>
      <c r="O63" s="194" t="s">
        <v>46</v>
      </c>
      <c r="P63" s="195">
        <f t="shared" ref="P63:P67" si="19">+SUM(Q63:AB63)</f>
        <v>12</v>
      </c>
      <c r="Q63" s="196">
        <v>1</v>
      </c>
      <c r="R63" s="196">
        <v>1</v>
      </c>
      <c r="S63" s="196">
        <v>1</v>
      </c>
      <c r="T63" s="196">
        <v>1</v>
      </c>
      <c r="U63" s="196">
        <v>1</v>
      </c>
      <c r="V63" s="196">
        <v>1</v>
      </c>
      <c r="W63" s="196">
        <v>1</v>
      </c>
      <c r="X63" s="196">
        <v>1</v>
      </c>
      <c r="Y63" s="196">
        <v>1</v>
      </c>
      <c r="Z63" s="196">
        <v>1</v>
      </c>
      <c r="AA63" s="196">
        <v>1</v>
      </c>
      <c r="AB63" s="196">
        <v>1</v>
      </c>
      <c r="AC63" s="54" t="s">
        <v>234</v>
      </c>
      <c r="AD63" s="197" t="s">
        <v>480</v>
      </c>
      <c r="AE63" s="54" t="s">
        <v>481</v>
      </c>
      <c r="AF63" s="198" t="s">
        <v>210</v>
      </c>
      <c r="AG63" s="54">
        <v>0</v>
      </c>
    </row>
    <row r="64" spans="2:33" ht="18" x14ac:dyDescent="0.25">
      <c r="B64" s="191"/>
      <c r="C64" s="192"/>
      <c r="D64" s="73" t="s">
        <v>225</v>
      </c>
      <c r="E64" s="42"/>
      <c r="F64" s="193" t="s">
        <v>522</v>
      </c>
      <c r="G64" s="58" t="s">
        <v>523</v>
      </c>
      <c r="H64" s="58" t="s">
        <v>524</v>
      </c>
      <c r="I64" s="46">
        <v>2</v>
      </c>
      <c r="J64" s="194" t="s">
        <v>59</v>
      </c>
      <c r="K64" s="58" t="s">
        <v>525</v>
      </c>
      <c r="L64" s="194" t="s">
        <v>89</v>
      </c>
      <c r="M64" s="194" t="s">
        <v>44</v>
      </c>
      <c r="N64" s="194" t="s">
        <v>45</v>
      </c>
      <c r="O64" s="194" t="s">
        <v>46</v>
      </c>
      <c r="P64" s="195">
        <f t="shared" si="19"/>
        <v>12</v>
      </c>
      <c r="Q64" s="196">
        <v>1</v>
      </c>
      <c r="R64" s="196">
        <v>1</v>
      </c>
      <c r="S64" s="196">
        <v>1</v>
      </c>
      <c r="T64" s="196">
        <v>1</v>
      </c>
      <c r="U64" s="196">
        <v>1</v>
      </c>
      <c r="V64" s="196">
        <v>1</v>
      </c>
      <c r="W64" s="196">
        <v>1</v>
      </c>
      <c r="X64" s="196">
        <v>1</v>
      </c>
      <c r="Y64" s="196">
        <v>1</v>
      </c>
      <c r="Z64" s="196">
        <v>1</v>
      </c>
      <c r="AA64" s="196">
        <v>1</v>
      </c>
      <c r="AB64" s="196">
        <v>1</v>
      </c>
      <c r="AC64" s="54" t="s">
        <v>234</v>
      </c>
      <c r="AD64" s="197" t="s">
        <v>483</v>
      </c>
      <c r="AE64" s="54" t="s">
        <v>484</v>
      </c>
      <c r="AF64" s="198" t="s">
        <v>210</v>
      </c>
      <c r="AG64" s="54">
        <v>0</v>
      </c>
    </row>
    <row r="65" spans="2:33" ht="18" x14ac:dyDescent="0.25">
      <c r="B65" s="191"/>
      <c r="C65" s="192"/>
      <c r="D65" s="73" t="s">
        <v>225</v>
      </c>
      <c r="E65" s="42"/>
      <c r="F65" s="193" t="s">
        <v>522</v>
      </c>
      <c r="G65" s="58" t="s">
        <v>523</v>
      </c>
      <c r="H65" s="58" t="s">
        <v>524</v>
      </c>
      <c r="I65" s="46">
        <v>2</v>
      </c>
      <c r="J65" s="194" t="s">
        <v>59</v>
      </c>
      <c r="K65" s="58" t="s">
        <v>525</v>
      </c>
      <c r="L65" s="194" t="s">
        <v>89</v>
      </c>
      <c r="M65" s="194" t="s">
        <v>44</v>
      </c>
      <c r="N65" s="194" t="s">
        <v>45</v>
      </c>
      <c r="O65" s="194" t="s">
        <v>46</v>
      </c>
      <c r="P65" s="195">
        <f t="shared" si="19"/>
        <v>10</v>
      </c>
      <c r="Q65" s="196"/>
      <c r="R65" s="196">
        <v>1</v>
      </c>
      <c r="S65" s="196">
        <v>1</v>
      </c>
      <c r="T65" s="196">
        <v>1</v>
      </c>
      <c r="U65" s="196">
        <v>1</v>
      </c>
      <c r="V65" s="196">
        <v>1</v>
      </c>
      <c r="W65" s="196">
        <v>1</v>
      </c>
      <c r="X65" s="196">
        <v>1</v>
      </c>
      <c r="Y65" s="196">
        <v>1</v>
      </c>
      <c r="Z65" s="196">
        <v>1</v>
      </c>
      <c r="AA65" s="196">
        <v>1</v>
      </c>
      <c r="AB65" s="196"/>
      <c r="AC65" s="54" t="s">
        <v>255</v>
      </c>
      <c r="AD65" s="197" t="s">
        <v>485</v>
      </c>
      <c r="AE65" s="54" t="s">
        <v>486</v>
      </c>
      <c r="AF65" s="198" t="s">
        <v>210</v>
      </c>
      <c r="AG65" s="54">
        <v>0</v>
      </c>
    </row>
    <row r="66" spans="2:33" ht="18" x14ac:dyDescent="0.25">
      <c r="B66" s="191"/>
      <c r="C66" s="192"/>
      <c r="D66" s="73" t="s">
        <v>225</v>
      </c>
      <c r="E66" s="42"/>
      <c r="F66" s="193" t="s">
        <v>522</v>
      </c>
      <c r="G66" s="58" t="s">
        <v>523</v>
      </c>
      <c r="H66" s="58" t="s">
        <v>524</v>
      </c>
      <c r="I66" s="46">
        <v>2</v>
      </c>
      <c r="J66" s="194" t="s">
        <v>59</v>
      </c>
      <c r="K66" s="58" t="s">
        <v>525</v>
      </c>
      <c r="L66" s="194" t="s">
        <v>89</v>
      </c>
      <c r="M66" s="194" t="s">
        <v>44</v>
      </c>
      <c r="N66" s="194" t="s">
        <v>45</v>
      </c>
      <c r="O66" s="194" t="s">
        <v>46</v>
      </c>
      <c r="P66" s="195">
        <f t="shared" si="19"/>
        <v>6</v>
      </c>
      <c r="Q66" s="196"/>
      <c r="R66" s="196"/>
      <c r="S66" s="196">
        <v>2</v>
      </c>
      <c r="T66" s="196"/>
      <c r="U66" s="196"/>
      <c r="V66" s="196"/>
      <c r="W66" s="196">
        <v>2</v>
      </c>
      <c r="X66" s="196"/>
      <c r="Y66" s="196"/>
      <c r="Z66" s="196"/>
      <c r="AA66" s="196"/>
      <c r="AB66" s="196">
        <v>2</v>
      </c>
      <c r="AC66" s="54" t="s">
        <v>409</v>
      </c>
      <c r="AD66" s="197" t="s">
        <v>488</v>
      </c>
      <c r="AE66" s="54" t="s">
        <v>489</v>
      </c>
      <c r="AF66" s="198" t="s">
        <v>210</v>
      </c>
      <c r="AG66" s="54">
        <v>0</v>
      </c>
    </row>
    <row r="67" spans="2:33" ht="18" x14ac:dyDescent="0.25">
      <c r="B67" s="199"/>
      <c r="C67" s="200"/>
      <c r="D67" s="73" t="s">
        <v>225</v>
      </c>
      <c r="E67" s="42"/>
      <c r="F67" s="193" t="s">
        <v>522</v>
      </c>
      <c r="G67" s="58" t="s">
        <v>523</v>
      </c>
      <c r="H67" s="58" t="s">
        <v>524</v>
      </c>
      <c r="I67" s="46">
        <v>2</v>
      </c>
      <c r="J67" s="194" t="s">
        <v>59</v>
      </c>
      <c r="K67" s="58" t="s">
        <v>525</v>
      </c>
      <c r="L67" s="194" t="s">
        <v>89</v>
      </c>
      <c r="M67" s="194" t="s">
        <v>44</v>
      </c>
      <c r="N67" s="194" t="s">
        <v>45</v>
      </c>
      <c r="O67" s="194" t="s">
        <v>46</v>
      </c>
      <c r="P67" s="195">
        <f t="shared" si="19"/>
        <v>12</v>
      </c>
      <c r="Q67" s="196">
        <v>1</v>
      </c>
      <c r="R67" s="196">
        <v>1</v>
      </c>
      <c r="S67" s="196">
        <v>1</v>
      </c>
      <c r="T67" s="196">
        <v>1</v>
      </c>
      <c r="U67" s="196">
        <v>1</v>
      </c>
      <c r="V67" s="196">
        <v>1</v>
      </c>
      <c r="W67" s="196">
        <v>1</v>
      </c>
      <c r="X67" s="196">
        <v>1</v>
      </c>
      <c r="Y67" s="196">
        <v>1</v>
      </c>
      <c r="Z67" s="196">
        <v>1</v>
      </c>
      <c r="AA67" s="196">
        <v>1</v>
      </c>
      <c r="AB67" s="196">
        <v>1</v>
      </c>
      <c r="AC67" s="54" t="s">
        <v>234</v>
      </c>
      <c r="AD67" s="197" t="s">
        <v>490</v>
      </c>
      <c r="AE67" s="54" t="s">
        <v>491</v>
      </c>
      <c r="AF67" s="198" t="s">
        <v>210</v>
      </c>
      <c r="AG67" s="54">
        <v>0</v>
      </c>
    </row>
    <row r="68" spans="2:33" ht="18" x14ac:dyDescent="0.25">
      <c r="B68" s="180" t="s">
        <v>55</v>
      </c>
      <c r="C68" s="201" t="s">
        <v>65</v>
      </c>
      <c r="D68" s="202" t="s">
        <v>198</v>
      </c>
      <c r="E68" s="182"/>
      <c r="F68" s="183" t="s">
        <v>526</v>
      </c>
      <c r="G68" s="184" t="s">
        <v>527</v>
      </c>
      <c r="H68" s="184" t="s">
        <v>528</v>
      </c>
      <c r="I68" s="185">
        <v>1</v>
      </c>
      <c r="J68" s="186" t="s">
        <v>270</v>
      </c>
      <c r="K68" s="184" t="s">
        <v>529</v>
      </c>
      <c r="L68" s="186" t="s">
        <v>247</v>
      </c>
      <c r="M68" s="186" t="s">
        <v>44</v>
      </c>
      <c r="N68" s="186" t="s">
        <v>45</v>
      </c>
      <c r="O68" s="186" t="s">
        <v>46</v>
      </c>
      <c r="P68" s="211">
        <f>SUM(P69:P73)</f>
        <v>346</v>
      </c>
      <c r="Q68" s="211">
        <f>SUM(Q69:Q73)</f>
        <v>27.833333333333336</v>
      </c>
      <c r="R68" s="211">
        <f t="shared" ref="R68:AB68" si="20">SUM(R69:R73)</f>
        <v>27.833333333333336</v>
      </c>
      <c r="S68" s="211">
        <f t="shared" si="20"/>
        <v>28.333333333333336</v>
      </c>
      <c r="T68" s="211">
        <f t="shared" si="20"/>
        <v>28.833333333333336</v>
      </c>
      <c r="U68" s="211">
        <f t="shared" si="20"/>
        <v>28.333333333333336</v>
      </c>
      <c r="V68" s="211">
        <f t="shared" si="20"/>
        <v>28.833333333333336</v>
      </c>
      <c r="W68" s="211">
        <f t="shared" si="20"/>
        <v>29.833333333333336</v>
      </c>
      <c r="X68" s="211">
        <f t="shared" si="20"/>
        <v>29.333333333333336</v>
      </c>
      <c r="Y68" s="211">
        <f t="shared" si="20"/>
        <v>29.333333333333336</v>
      </c>
      <c r="Z68" s="211">
        <f t="shared" si="20"/>
        <v>29.833333333333336</v>
      </c>
      <c r="AA68" s="211">
        <f t="shared" si="20"/>
        <v>28.833333333333336</v>
      </c>
      <c r="AB68" s="211">
        <f t="shared" si="20"/>
        <v>28.833333333333336</v>
      </c>
      <c r="AC68" s="188" t="s">
        <v>530</v>
      </c>
      <c r="AD68" s="188" t="s">
        <v>478</v>
      </c>
      <c r="AE68" s="188" t="s">
        <v>479</v>
      </c>
      <c r="AF68" s="190">
        <v>0</v>
      </c>
      <c r="AG68" s="188">
        <v>0</v>
      </c>
    </row>
    <row r="69" spans="2:33" ht="18" x14ac:dyDescent="0.25">
      <c r="B69" s="191"/>
      <c r="C69" s="192"/>
      <c r="D69" s="73" t="s">
        <v>198</v>
      </c>
      <c r="E69" s="42"/>
      <c r="F69" s="193" t="s">
        <v>526</v>
      </c>
      <c r="G69" s="58" t="s">
        <v>527</v>
      </c>
      <c r="H69" s="58" t="s">
        <v>528</v>
      </c>
      <c r="I69" s="46">
        <v>1</v>
      </c>
      <c r="J69" s="194" t="s">
        <v>270</v>
      </c>
      <c r="K69" s="58" t="s">
        <v>529</v>
      </c>
      <c r="L69" s="194" t="s">
        <v>247</v>
      </c>
      <c r="M69" s="194" t="s">
        <v>44</v>
      </c>
      <c r="N69" s="194" t="s">
        <v>45</v>
      </c>
      <c r="O69" s="194" t="s">
        <v>46</v>
      </c>
      <c r="P69" s="212">
        <f>+SUM(Q69:AB69)</f>
        <v>24.999999999999996</v>
      </c>
      <c r="Q69" s="213">
        <v>2.0833333333333335</v>
      </c>
      <c r="R69" s="213">
        <v>2.0833333333333335</v>
      </c>
      <c r="S69" s="213">
        <v>2.0833333333333335</v>
      </c>
      <c r="T69" s="213">
        <v>2.0833333333333335</v>
      </c>
      <c r="U69" s="213">
        <v>2.0833333333333335</v>
      </c>
      <c r="V69" s="213">
        <v>2.0833333333333335</v>
      </c>
      <c r="W69" s="213">
        <v>2.0833333333333335</v>
      </c>
      <c r="X69" s="213">
        <v>2.0833333333333335</v>
      </c>
      <c r="Y69" s="213">
        <v>2.0833333333333335</v>
      </c>
      <c r="Z69" s="213">
        <v>2.0833333333333335</v>
      </c>
      <c r="AA69" s="213">
        <v>2.0833333333333335</v>
      </c>
      <c r="AB69" s="213">
        <v>2.0833333333333335</v>
      </c>
      <c r="AC69" s="54" t="s">
        <v>530</v>
      </c>
      <c r="AD69" s="197" t="s">
        <v>480</v>
      </c>
      <c r="AE69" s="54" t="s">
        <v>481</v>
      </c>
      <c r="AF69" s="198"/>
      <c r="AG69" s="54">
        <v>0</v>
      </c>
    </row>
    <row r="70" spans="2:33" ht="18" x14ac:dyDescent="0.25">
      <c r="B70" s="191"/>
      <c r="C70" s="192"/>
      <c r="D70" s="73" t="s">
        <v>198</v>
      </c>
      <c r="E70" s="42"/>
      <c r="F70" s="193" t="s">
        <v>526</v>
      </c>
      <c r="G70" s="58" t="s">
        <v>527</v>
      </c>
      <c r="H70" s="58" t="s">
        <v>528</v>
      </c>
      <c r="I70" s="46">
        <v>1</v>
      </c>
      <c r="J70" s="194" t="s">
        <v>270</v>
      </c>
      <c r="K70" s="58" t="s">
        <v>529</v>
      </c>
      <c r="L70" s="194" t="s">
        <v>247</v>
      </c>
      <c r="M70" s="194" t="s">
        <v>44</v>
      </c>
      <c r="N70" s="194" t="s">
        <v>45</v>
      </c>
      <c r="O70" s="194" t="s">
        <v>46</v>
      </c>
      <c r="P70" s="212">
        <f>+SUM(Q70:AB70)</f>
        <v>66</v>
      </c>
      <c r="Q70" s="213">
        <v>5.5</v>
      </c>
      <c r="R70" s="213">
        <v>5.5</v>
      </c>
      <c r="S70" s="213">
        <v>5.5</v>
      </c>
      <c r="T70" s="213">
        <v>5.5</v>
      </c>
      <c r="U70" s="213">
        <v>5.5</v>
      </c>
      <c r="V70" s="213">
        <v>5.5</v>
      </c>
      <c r="W70" s="213">
        <v>5.5</v>
      </c>
      <c r="X70" s="213">
        <v>5.5</v>
      </c>
      <c r="Y70" s="213">
        <v>5.5</v>
      </c>
      <c r="Z70" s="213">
        <v>5.5</v>
      </c>
      <c r="AA70" s="213">
        <v>5.5</v>
      </c>
      <c r="AB70" s="213">
        <v>5.5</v>
      </c>
      <c r="AC70" s="54" t="s">
        <v>530</v>
      </c>
      <c r="AD70" s="197" t="s">
        <v>483</v>
      </c>
      <c r="AE70" s="54" t="s">
        <v>484</v>
      </c>
      <c r="AF70" s="198"/>
      <c r="AG70" s="54">
        <v>0</v>
      </c>
    </row>
    <row r="71" spans="2:33" ht="18" x14ac:dyDescent="0.25">
      <c r="B71" s="191"/>
      <c r="C71" s="192"/>
      <c r="D71" s="73" t="s">
        <v>198</v>
      </c>
      <c r="E71" s="42"/>
      <c r="F71" s="193" t="s">
        <v>526</v>
      </c>
      <c r="G71" s="58" t="s">
        <v>527</v>
      </c>
      <c r="H71" s="58" t="s">
        <v>528</v>
      </c>
      <c r="I71" s="46">
        <v>1</v>
      </c>
      <c r="J71" s="194" t="s">
        <v>270</v>
      </c>
      <c r="K71" s="58" t="s">
        <v>529</v>
      </c>
      <c r="L71" s="194" t="s">
        <v>247</v>
      </c>
      <c r="M71" s="194" t="s">
        <v>44</v>
      </c>
      <c r="N71" s="194" t="s">
        <v>45</v>
      </c>
      <c r="O71" s="194" t="s">
        <v>46</v>
      </c>
      <c r="P71" s="212">
        <v>135</v>
      </c>
      <c r="Q71" s="213">
        <v>11.25</v>
      </c>
      <c r="R71" s="213">
        <v>11.25</v>
      </c>
      <c r="S71" s="213">
        <v>11.25</v>
      </c>
      <c r="T71" s="213">
        <v>11.25</v>
      </c>
      <c r="U71" s="213">
        <v>11.25</v>
      </c>
      <c r="V71" s="213">
        <v>11.25</v>
      </c>
      <c r="W71" s="213">
        <v>11.25</v>
      </c>
      <c r="X71" s="213">
        <v>11.25</v>
      </c>
      <c r="Y71" s="213">
        <v>11.25</v>
      </c>
      <c r="Z71" s="213">
        <v>11.25</v>
      </c>
      <c r="AA71" s="213">
        <v>11.25</v>
      </c>
      <c r="AB71" s="213">
        <v>11.25</v>
      </c>
      <c r="AC71" s="54" t="s">
        <v>530</v>
      </c>
      <c r="AD71" s="197" t="s">
        <v>485</v>
      </c>
      <c r="AE71" s="54" t="s">
        <v>486</v>
      </c>
      <c r="AF71" s="198"/>
      <c r="AG71" s="54">
        <v>0</v>
      </c>
    </row>
    <row r="72" spans="2:33" ht="18" x14ac:dyDescent="0.25">
      <c r="B72" s="191"/>
      <c r="C72" s="192"/>
      <c r="D72" s="73" t="s">
        <v>198</v>
      </c>
      <c r="E72" s="42"/>
      <c r="F72" s="193" t="s">
        <v>526</v>
      </c>
      <c r="G72" s="58" t="s">
        <v>527</v>
      </c>
      <c r="H72" s="58" t="s">
        <v>528</v>
      </c>
      <c r="I72" s="46">
        <v>1</v>
      </c>
      <c r="J72" s="194" t="s">
        <v>270</v>
      </c>
      <c r="K72" s="58" t="s">
        <v>529</v>
      </c>
      <c r="L72" s="194" t="s">
        <v>247</v>
      </c>
      <c r="M72" s="194" t="s">
        <v>44</v>
      </c>
      <c r="N72" s="194" t="s">
        <v>45</v>
      </c>
      <c r="O72" s="194" t="s">
        <v>46</v>
      </c>
      <c r="P72" s="212">
        <f t="shared" ref="P72:P73" si="21">+SUM(Q72:AB72)</f>
        <v>90</v>
      </c>
      <c r="Q72" s="213">
        <v>6.5</v>
      </c>
      <c r="R72" s="213">
        <v>6.5</v>
      </c>
      <c r="S72" s="213">
        <v>7</v>
      </c>
      <c r="T72" s="213">
        <v>7.5</v>
      </c>
      <c r="U72" s="213">
        <v>7</v>
      </c>
      <c r="V72" s="213">
        <v>7.5</v>
      </c>
      <c r="W72" s="213">
        <v>8.5</v>
      </c>
      <c r="X72" s="213">
        <v>8</v>
      </c>
      <c r="Y72" s="213">
        <v>8</v>
      </c>
      <c r="Z72" s="213">
        <v>8.5</v>
      </c>
      <c r="AA72" s="213">
        <v>7.5</v>
      </c>
      <c r="AB72" s="213">
        <v>7.5</v>
      </c>
      <c r="AC72" s="54" t="s">
        <v>530</v>
      </c>
      <c r="AD72" s="197" t="s">
        <v>488</v>
      </c>
      <c r="AE72" s="54" t="s">
        <v>489</v>
      </c>
      <c r="AF72" s="198"/>
      <c r="AG72" s="54">
        <v>0</v>
      </c>
    </row>
    <row r="73" spans="2:33" ht="18" x14ac:dyDescent="0.25">
      <c r="B73" s="199"/>
      <c r="C73" s="200"/>
      <c r="D73" s="73" t="s">
        <v>198</v>
      </c>
      <c r="E73" s="42"/>
      <c r="F73" s="193" t="s">
        <v>526</v>
      </c>
      <c r="G73" s="58" t="s">
        <v>527</v>
      </c>
      <c r="H73" s="58" t="s">
        <v>528</v>
      </c>
      <c r="I73" s="46">
        <v>1</v>
      </c>
      <c r="J73" s="194" t="s">
        <v>270</v>
      </c>
      <c r="K73" s="58" t="s">
        <v>529</v>
      </c>
      <c r="L73" s="194" t="s">
        <v>247</v>
      </c>
      <c r="M73" s="194" t="s">
        <v>44</v>
      </c>
      <c r="N73" s="194" t="s">
        <v>45</v>
      </c>
      <c r="O73" s="194" t="s">
        <v>46</v>
      </c>
      <c r="P73" s="212">
        <f t="shared" si="21"/>
        <v>30</v>
      </c>
      <c r="Q73" s="213">
        <v>2.5</v>
      </c>
      <c r="R73" s="213">
        <v>2.5</v>
      </c>
      <c r="S73" s="213">
        <v>2.5</v>
      </c>
      <c r="T73" s="213">
        <v>2.5</v>
      </c>
      <c r="U73" s="213">
        <v>2.5</v>
      </c>
      <c r="V73" s="213">
        <v>2.5</v>
      </c>
      <c r="W73" s="213">
        <v>2.5</v>
      </c>
      <c r="X73" s="213">
        <v>2.5</v>
      </c>
      <c r="Y73" s="213">
        <v>2.5</v>
      </c>
      <c r="Z73" s="213">
        <v>2.5</v>
      </c>
      <c r="AA73" s="213">
        <v>2.5</v>
      </c>
      <c r="AB73" s="213">
        <v>2.5</v>
      </c>
      <c r="AC73" s="54" t="s">
        <v>530</v>
      </c>
      <c r="AD73" s="197" t="s">
        <v>490</v>
      </c>
      <c r="AE73" s="54" t="s">
        <v>491</v>
      </c>
      <c r="AF73" s="198"/>
      <c r="AG73" s="54">
        <v>0</v>
      </c>
    </row>
    <row r="74" spans="2:33" ht="18" x14ac:dyDescent="0.25">
      <c r="B74" s="180" t="s">
        <v>55</v>
      </c>
      <c r="C74" s="201" t="s">
        <v>65</v>
      </c>
      <c r="D74" s="202" t="s">
        <v>278</v>
      </c>
      <c r="E74" s="182"/>
      <c r="F74" s="183" t="s">
        <v>531</v>
      </c>
      <c r="G74" s="184" t="s">
        <v>532</v>
      </c>
      <c r="H74" s="184" t="s">
        <v>533</v>
      </c>
      <c r="I74" s="185">
        <v>3</v>
      </c>
      <c r="J74" s="186" t="s">
        <v>59</v>
      </c>
      <c r="K74" s="184" t="s">
        <v>534</v>
      </c>
      <c r="L74" s="186" t="s">
        <v>89</v>
      </c>
      <c r="M74" s="186" t="s">
        <v>44</v>
      </c>
      <c r="N74" s="186" t="s">
        <v>45</v>
      </c>
      <c r="O74" s="186" t="s">
        <v>46</v>
      </c>
      <c r="P74" s="187">
        <f>SUM(P75:P79)</f>
        <v>1904</v>
      </c>
      <c r="Q74" s="187">
        <f>SUM(Q75:Q79)</f>
        <v>153.66666666666669</v>
      </c>
      <c r="R74" s="187">
        <f t="shared" ref="R74:AB74" si="22">SUM(R75:R79)</f>
        <v>146.66666666666669</v>
      </c>
      <c r="S74" s="187">
        <f t="shared" si="22"/>
        <v>162.66666666666669</v>
      </c>
      <c r="T74" s="187">
        <f t="shared" si="22"/>
        <v>161.66666666666669</v>
      </c>
      <c r="U74" s="187">
        <f t="shared" si="22"/>
        <v>157.66666666666669</v>
      </c>
      <c r="V74" s="187">
        <f t="shared" si="22"/>
        <v>155.66666666666669</v>
      </c>
      <c r="W74" s="187">
        <f t="shared" si="22"/>
        <v>164.66666666666669</v>
      </c>
      <c r="X74" s="187">
        <f t="shared" si="22"/>
        <v>157.66666666666669</v>
      </c>
      <c r="Y74" s="187">
        <f t="shared" si="22"/>
        <v>155.66666666666669</v>
      </c>
      <c r="Z74" s="187">
        <f t="shared" si="22"/>
        <v>164.66666666666669</v>
      </c>
      <c r="AA74" s="187">
        <f t="shared" si="22"/>
        <v>161.66666666666669</v>
      </c>
      <c r="AB74" s="187">
        <f t="shared" si="22"/>
        <v>161.66666666666669</v>
      </c>
      <c r="AC74" s="188" t="s">
        <v>482</v>
      </c>
      <c r="AD74" s="188" t="s">
        <v>478</v>
      </c>
      <c r="AE74" s="188" t="s">
        <v>479</v>
      </c>
      <c r="AF74" s="190">
        <v>0</v>
      </c>
      <c r="AG74" s="188">
        <v>0</v>
      </c>
    </row>
    <row r="75" spans="2:33" ht="18" x14ac:dyDescent="0.25">
      <c r="B75" s="191"/>
      <c r="C75" s="192"/>
      <c r="D75" s="73" t="s">
        <v>278</v>
      </c>
      <c r="E75" s="42"/>
      <c r="F75" s="193" t="s">
        <v>531</v>
      </c>
      <c r="G75" s="58" t="s">
        <v>532</v>
      </c>
      <c r="H75" s="58" t="s">
        <v>533</v>
      </c>
      <c r="I75" s="46">
        <v>3</v>
      </c>
      <c r="J75" s="194" t="s">
        <v>59</v>
      </c>
      <c r="K75" s="58" t="s">
        <v>534</v>
      </c>
      <c r="L75" s="194" t="s">
        <v>89</v>
      </c>
      <c r="M75" s="194" t="s">
        <v>44</v>
      </c>
      <c r="N75" s="194" t="s">
        <v>45</v>
      </c>
      <c r="O75" s="194" t="s">
        <v>46</v>
      </c>
      <c r="P75" s="195">
        <f t="shared" ref="P75:P79" si="23">+SUM(Q75:AB75)</f>
        <v>799.99999999999989</v>
      </c>
      <c r="Q75" s="196">
        <v>66.666666666666671</v>
      </c>
      <c r="R75" s="196">
        <v>66.666666666666671</v>
      </c>
      <c r="S75" s="196">
        <v>66.666666666666671</v>
      </c>
      <c r="T75" s="196">
        <v>66.666666666666671</v>
      </c>
      <c r="U75" s="196">
        <v>66.666666666666671</v>
      </c>
      <c r="V75" s="196">
        <v>66.666666666666671</v>
      </c>
      <c r="W75" s="196">
        <v>66.666666666666671</v>
      </c>
      <c r="X75" s="196">
        <v>66.666666666666671</v>
      </c>
      <c r="Y75" s="196">
        <v>66.666666666666671</v>
      </c>
      <c r="Z75" s="196">
        <v>66.666666666666671</v>
      </c>
      <c r="AA75" s="196">
        <v>66.666666666666671</v>
      </c>
      <c r="AB75" s="196">
        <v>66.666666666666671</v>
      </c>
      <c r="AC75" s="54" t="s">
        <v>482</v>
      </c>
      <c r="AD75" s="197" t="s">
        <v>480</v>
      </c>
      <c r="AE75" s="54" t="s">
        <v>481</v>
      </c>
      <c r="AF75" s="198"/>
      <c r="AG75" s="54">
        <v>0</v>
      </c>
    </row>
    <row r="76" spans="2:33" ht="18" x14ac:dyDescent="0.25">
      <c r="B76" s="191"/>
      <c r="C76" s="192"/>
      <c r="D76" s="73" t="s">
        <v>278</v>
      </c>
      <c r="E76" s="42"/>
      <c r="F76" s="193" t="s">
        <v>531</v>
      </c>
      <c r="G76" s="58" t="s">
        <v>532</v>
      </c>
      <c r="H76" s="58" t="s">
        <v>533</v>
      </c>
      <c r="I76" s="46">
        <v>3</v>
      </c>
      <c r="J76" s="194" t="s">
        <v>59</v>
      </c>
      <c r="K76" s="58" t="s">
        <v>534</v>
      </c>
      <c r="L76" s="194" t="s">
        <v>89</v>
      </c>
      <c r="M76" s="194" t="s">
        <v>44</v>
      </c>
      <c r="N76" s="194" t="s">
        <v>45</v>
      </c>
      <c r="O76" s="194" t="s">
        <v>46</v>
      </c>
      <c r="P76" s="195">
        <f t="shared" si="23"/>
        <v>420</v>
      </c>
      <c r="Q76" s="196">
        <v>35</v>
      </c>
      <c r="R76" s="196">
        <v>35</v>
      </c>
      <c r="S76" s="196">
        <v>35</v>
      </c>
      <c r="T76" s="196">
        <v>35</v>
      </c>
      <c r="U76" s="196">
        <v>35</v>
      </c>
      <c r="V76" s="196">
        <v>35</v>
      </c>
      <c r="W76" s="196">
        <v>35</v>
      </c>
      <c r="X76" s="196">
        <v>35</v>
      </c>
      <c r="Y76" s="196">
        <v>35</v>
      </c>
      <c r="Z76" s="196">
        <v>35</v>
      </c>
      <c r="AA76" s="196">
        <v>35</v>
      </c>
      <c r="AB76" s="196">
        <v>35</v>
      </c>
      <c r="AC76" s="54" t="s">
        <v>482</v>
      </c>
      <c r="AD76" s="197" t="s">
        <v>483</v>
      </c>
      <c r="AE76" s="54" t="s">
        <v>484</v>
      </c>
      <c r="AF76" s="198"/>
      <c r="AG76" s="54">
        <v>0</v>
      </c>
    </row>
    <row r="77" spans="2:33" ht="18" x14ac:dyDescent="0.25">
      <c r="B77" s="191"/>
      <c r="C77" s="192"/>
      <c r="D77" s="73" t="s">
        <v>278</v>
      </c>
      <c r="E77" s="42"/>
      <c r="F77" s="193" t="s">
        <v>531</v>
      </c>
      <c r="G77" s="58" t="s">
        <v>532</v>
      </c>
      <c r="H77" s="58" t="s">
        <v>533</v>
      </c>
      <c r="I77" s="46">
        <v>3</v>
      </c>
      <c r="J77" s="194" t="s">
        <v>59</v>
      </c>
      <c r="K77" s="58" t="s">
        <v>534</v>
      </c>
      <c r="L77" s="194" t="s">
        <v>89</v>
      </c>
      <c r="M77" s="194" t="s">
        <v>44</v>
      </c>
      <c r="N77" s="194" t="s">
        <v>45</v>
      </c>
      <c r="O77" s="194" t="s">
        <v>46</v>
      </c>
      <c r="P77" s="195">
        <f t="shared" si="23"/>
        <v>200</v>
      </c>
      <c r="Q77" s="196">
        <v>16</v>
      </c>
      <c r="R77" s="196">
        <v>15</v>
      </c>
      <c r="S77" s="196">
        <v>19</v>
      </c>
      <c r="T77" s="196">
        <v>16</v>
      </c>
      <c r="U77" s="196">
        <v>16</v>
      </c>
      <c r="V77" s="196">
        <v>16</v>
      </c>
      <c r="W77" s="196">
        <v>19</v>
      </c>
      <c r="X77" s="196">
        <v>16</v>
      </c>
      <c r="Y77" s="196">
        <v>16</v>
      </c>
      <c r="Z77" s="196">
        <v>19</v>
      </c>
      <c r="AA77" s="196">
        <v>16</v>
      </c>
      <c r="AB77" s="196">
        <v>16</v>
      </c>
      <c r="AC77" s="54" t="s">
        <v>239</v>
      </c>
      <c r="AD77" s="197" t="s">
        <v>485</v>
      </c>
      <c r="AE77" s="54" t="s">
        <v>486</v>
      </c>
      <c r="AF77" s="198"/>
      <c r="AG77" s="54">
        <v>0</v>
      </c>
    </row>
    <row r="78" spans="2:33" ht="18" x14ac:dyDescent="0.25">
      <c r="B78" s="191"/>
      <c r="C78" s="192"/>
      <c r="D78" s="73" t="s">
        <v>278</v>
      </c>
      <c r="E78" s="42"/>
      <c r="F78" s="193" t="s">
        <v>531</v>
      </c>
      <c r="G78" s="58" t="s">
        <v>532</v>
      </c>
      <c r="H78" s="58" t="s">
        <v>533</v>
      </c>
      <c r="I78" s="46">
        <v>3</v>
      </c>
      <c r="J78" s="194" t="s">
        <v>59</v>
      </c>
      <c r="K78" s="58" t="s">
        <v>534</v>
      </c>
      <c r="L78" s="194" t="s">
        <v>89</v>
      </c>
      <c r="M78" s="194" t="s">
        <v>44</v>
      </c>
      <c r="N78" s="194" t="s">
        <v>45</v>
      </c>
      <c r="O78" s="194" t="s">
        <v>46</v>
      </c>
      <c r="P78" s="195">
        <f t="shared" si="23"/>
        <v>200</v>
      </c>
      <c r="Q78" s="196">
        <v>12</v>
      </c>
      <c r="R78" s="196">
        <v>10</v>
      </c>
      <c r="S78" s="196">
        <v>18</v>
      </c>
      <c r="T78" s="196">
        <v>20</v>
      </c>
      <c r="U78" s="196">
        <v>16</v>
      </c>
      <c r="V78" s="196">
        <v>14</v>
      </c>
      <c r="W78" s="196">
        <v>20</v>
      </c>
      <c r="X78" s="196">
        <v>16</v>
      </c>
      <c r="Y78" s="196">
        <v>14</v>
      </c>
      <c r="Z78" s="196">
        <v>20</v>
      </c>
      <c r="AA78" s="196">
        <v>20</v>
      </c>
      <c r="AB78" s="196">
        <v>20</v>
      </c>
      <c r="AC78" s="54" t="s">
        <v>503</v>
      </c>
      <c r="AD78" s="197" t="s">
        <v>488</v>
      </c>
      <c r="AE78" s="54" t="s">
        <v>489</v>
      </c>
      <c r="AF78" s="198"/>
      <c r="AG78" s="54">
        <v>0</v>
      </c>
    </row>
    <row r="79" spans="2:33" ht="18" x14ac:dyDescent="0.25">
      <c r="B79" s="199"/>
      <c r="C79" s="200"/>
      <c r="D79" s="73" t="s">
        <v>278</v>
      </c>
      <c r="E79" s="42"/>
      <c r="F79" s="193" t="s">
        <v>531</v>
      </c>
      <c r="G79" s="58" t="s">
        <v>532</v>
      </c>
      <c r="H79" s="58" t="s">
        <v>533</v>
      </c>
      <c r="I79" s="46">
        <v>3</v>
      </c>
      <c r="J79" s="194" t="s">
        <v>59</v>
      </c>
      <c r="K79" s="58" t="s">
        <v>534</v>
      </c>
      <c r="L79" s="194" t="s">
        <v>89</v>
      </c>
      <c r="M79" s="194" t="s">
        <v>44</v>
      </c>
      <c r="N79" s="194" t="s">
        <v>45</v>
      </c>
      <c r="O79" s="194" t="s">
        <v>46</v>
      </c>
      <c r="P79" s="195">
        <f t="shared" si="23"/>
        <v>284</v>
      </c>
      <c r="Q79" s="196">
        <v>24</v>
      </c>
      <c r="R79" s="196">
        <v>20</v>
      </c>
      <c r="S79" s="196">
        <v>24</v>
      </c>
      <c r="T79" s="196">
        <v>24</v>
      </c>
      <c r="U79" s="196">
        <v>24</v>
      </c>
      <c r="V79" s="196">
        <v>24</v>
      </c>
      <c r="W79" s="196">
        <v>24</v>
      </c>
      <c r="X79" s="196">
        <v>24</v>
      </c>
      <c r="Y79" s="196">
        <v>24</v>
      </c>
      <c r="Z79" s="196">
        <v>24</v>
      </c>
      <c r="AA79" s="196">
        <v>24</v>
      </c>
      <c r="AB79" s="196">
        <v>24</v>
      </c>
      <c r="AC79" s="54" t="s">
        <v>482</v>
      </c>
      <c r="AD79" s="197" t="s">
        <v>490</v>
      </c>
      <c r="AE79" s="54" t="s">
        <v>491</v>
      </c>
      <c r="AF79" s="198"/>
      <c r="AG79" s="54">
        <v>0</v>
      </c>
    </row>
    <row r="80" spans="2:33" ht="23.25" customHeight="1" x14ac:dyDescent="0.25">
      <c r="B80" s="180" t="s">
        <v>36</v>
      </c>
      <c r="C80" s="201" t="s">
        <v>37</v>
      </c>
      <c r="D80" s="202" t="s">
        <v>198</v>
      </c>
      <c r="E80" s="182"/>
      <c r="F80" s="183" t="s">
        <v>535</v>
      </c>
      <c r="G80" s="206" t="s">
        <v>536</v>
      </c>
      <c r="H80" s="184" t="s">
        <v>537</v>
      </c>
      <c r="I80" s="185">
        <v>2</v>
      </c>
      <c r="J80" s="186" t="s">
        <v>41</v>
      </c>
      <c r="K80" s="184" t="s">
        <v>538</v>
      </c>
      <c r="L80" s="186" t="s">
        <v>43</v>
      </c>
      <c r="M80" s="186" t="s">
        <v>44</v>
      </c>
      <c r="N80" s="186" t="s">
        <v>45</v>
      </c>
      <c r="O80" s="186" t="s">
        <v>46</v>
      </c>
      <c r="P80" s="214">
        <f>AVERAGE(P81:P85)</f>
        <v>0.89366666666666661</v>
      </c>
      <c r="Q80" s="214">
        <f t="shared" ref="Q80:AB80" si="24">AVERAGE(Q81:Q85)</f>
        <v>0.88000000000000012</v>
      </c>
      <c r="R80" s="214">
        <f t="shared" si="24"/>
        <v>0.88000000000000012</v>
      </c>
      <c r="S80" s="214">
        <f t="shared" si="24"/>
        <v>0.89600000000000013</v>
      </c>
      <c r="T80" s="214">
        <f t="shared" si="24"/>
        <v>0.89399999999999991</v>
      </c>
      <c r="U80" s="214">
        <f t="shared" si="24"/>
        <v>0.89600000000000013</v>
      </c>
      <c r="V80" s="214">
        <f t="shared" si="24"/>
        <v>0.89600000000000013</v>
      </c>
      <c r="W80" s="214">
        <f t="shared" si="24"/>
        <v>0.9</v>
      </c>
      <c r="X80" s="214">
        <f t="shared" si="24"/>
        <v>0.89800000000000002</v>
      </c>
      <c r="Y80" s="214">
        <f t="shared" si="24"/>
        <v>0.89399999999999991</v>
      </c>
      <c r="Z80" s="214">
        <f t="shared" si="24"/>
        <v>0.90199999999999991</v>
      </c>
      <c r="AA80" s="214">
        <f t="shared" si="24"/>
        <v>0.89399999999999991</v>
      </c>
      <c r="AB80" s="214">
        <f t="shared" si="24"/>
        <v>0.89399999999999991</v>
      </c>
      <c r="AC80" s="188" t="s">
        <v>482</v>
      </c>
      <c r="AD80" s="188" t="s">
        <v>478</v>
      </c>
      <c r="AE80" s="188" t="s">
        <v>479</v>
      </c>
      <c r="AF80" s="190">
        <v>0</v>
      </c>
      <c r="AG80" s="188">
        <v>0</v>
      </c>
    </row>
    <row r="81" spans="2:33" ht="162" x14ac:dyDescent="0.25">
      <c r="B81" s="191"/>
      <c r="C81" s="192"/>
      <c r="D81" s="73" t="s">
        <v>198</v>
      </c>
      <c r="E81" s="42"/>
      <c r="F81" s="193" t="s">
        <v>535</v>
      </c>
      <c r="G81" s="45" t="s">
        <v>536</v>
      </c>
      <c r="H81" s="58" t="s">
        <v>537</v>
      </c>
      <c r="I81" s="46">
        <v>2</v>
      </c>
      <c r="J81" s="194" t="s">
        <v>41</v>
      </c>
      <c r="K81" s="58" t="s">
        <v>538</v>
      </c>
      <c r="L81" s="194" t="s">
        <v>43</v>
      </c>
      <c r="M81" s="194" t="s">
        <v>44</v>
      </c>
      <c r="N81" s="194" t="s">
        <v>45</v>
      </c>
      <c r="O81" s="194" t="s">
        <v>46</v>
      </c>
      <c r="P81" s="215">
        <f>+AVERAGE(Q81:AB81)</f>
        <v>0.84999999999999976</v>
      </c>
      <c r="Q81" s="216">
        <v>0.85</v>
      </c>
      <c r="R81" s="216">
        <v>0.85</v>
      </c>
      <c r="S81" s="216">
        <v>0.85</v>
      </c>
      <c r="T81" s="216">
        <v>0.85</v>
      </c>
      <c r="U81" s="216">
        <v>0.85</v>
      </c>
      <c r="V81" s="216">
        <v>0.85</v>
      </c>
      <c r="W81" s="216">
        <v>0.85</v>
      </c>
      <c r="X81" s="216">
        <v>0.85</v>
      </c>
      <c r="Y81" s="216">
        <v>0.85</v>
      </c>
      <c r="Z81" s="216">
        <v>0.85</v>
      </c>
      <c r="AA81" s="216">
        <v>0.85</v>
      </c>
      <c r="AB81" s="216">
        <v>0.85</v>
      </c>
      <c r="AC81" s="54" t="s">
        <v>482</v>
      </c>
      <c r="AD81" s="197" t="s">
        <v>480</v>
      </c>
      <c r="AE81" s="54" t="s">
        <v>481</v>
      </c>
      <c r="AF81" s="198"/>
      <c r="AG81" s="54">
        <v>0</v>
      </c>
    </row>
    <row r="82" spans="2:33" ht="162" x14ac:dyDescent="0.25">
      <c r="B82" s="191"/>
      <c r="C82" s="192"/>
      <c r="D82" s="73" t="s">
        <v>198</v>
      </c>
      <c r="E82" s="42"/>
      <c r="F82" s="193" t="s">
        <v>535</v>
      </c>
      <c r="G82" s="45" t="s">
        <v>536</v>
      </c>
      <c r="H82" s="58" t="s">
        <v>539</v>
      </c>
      <c r="I82" s="46">
        <v>2</v>
      </c>
      <c r="J82" s="194" t="s">
        <v>41</v>
      </c>
      <c r="K82" s="58" t="s">
        <v>538</v>
      </c>
      <c r="L82" s="194" t="s">
        <v>43</v>
      </c>
      <c r="M82" s="194" t="s">
        <v>44</v>
      </c>
      <c r="N82" s="194" t="s">
        <v>45</v>
      </c>
      <c r="O82" s="194" t="s">
        <v>46</v>
      </c>
      <c r="P82" s="215">
        <f t="shared" ref="P82:P85" si="25">+AVERAGE(Q82:AB82)</f>
        <v>0.90000000000000024</v>
      </c>
      <c r="Q82" s="216">
        <v>0.9</v>
      </c>
      <c r="R82" s="216">
        <v>0.9</v>
      </c>
      <c r="S82" s="216">
        <v>0.9</v>
      </c>
      <c r="T82" s="216">
        <v>0.9</v>
      </c>
      <c r="U82" s="216">
        <v>0.9</v>
      </c>
      <c r="V82" s="216">
        <v>0.9</v>
      </c>
      <c r="W82" s="216">
        <v>0.9</v>
      </c>
      <c r="X82" s="216">
        <v>0.9</v>
      </c>
      <c r="Y82" s="216">
        <v>0.9</v>
      </c>
      <c r="Z82" s="216">
        <v>0.9</v>
      </c>
      <c r="AA82" s="216">
        <v>0.9</v>
      </c>
      <c r="AB82" s="216">
        <v>0.9</v>
      </c>
      <c r="AC82" s="54" t="s">
        <v>482</v>
      </c>
      <c r="AD82" s="197" t="s">
        <v>483</v>
      </c>
      <c r="AE82" s="54" t="s">
        <v>484</v>
      </c>
      <c r="AF82" s="198"/>
      <c r="AG82" s="54">
        <v>0</v>
      </c>
    </row>
    <row r="83" spans="2:33" ht="162" x14ac:dyDescent="0.25">
      <c r="B83" s="191"/>
      <c r="C83" s="192"/>
      <c r="D83" s="73" t="s">
        <v>198</v>
      </c>
      <c r="E83" s="42"/>
      <c r="F83" s="193" t="s">
        <v>535</v>
      </c>
      <c r="G83" s="45" t="s">
        <v>536</v>
      </c>
      <c r="H83" s="58" t="s">
        <v>537</v>
      </c>
      <c r="I83" s="46">
        <v>2</v>
      </c>
      <c r="J83" s="194" t="s">
        <v>41</v>
      </c>
      <c r="K83" s="58" t="s">
        <v>538</v>
      </c>
      <c r="L83" s="194" t="s">
        <v>43</v>
      </c>
      <c r="M83" s="194" t="s">
        <v>44</v>
      </c>
      <c r="N83" s="194" t="s">
        <v>45</v>
      </c>
      <c r="O83" s="194" t="s">
        <v>46</v>
      </c>
      <c r="P83" s="215">
        <f t="shared" si="25"/>
        <v>0.94999999999999984</v>
      </c>
      <c r="Q83" s="216">
        <v>0.95</v>
      </c>
      <c r="R83" s="216">
        <v>0.95</v>
      </c>
      <c r="S83" s="216">
        <v>0.95</v>
      </c>
      <c r="T83" s="216">
        <v>0.95</v>
      </c>
      <c r="U83" s="216">
        <v>0.95</v>
      </c>
      <c r="V83" s="216">
        <v>0.95</v>
      </c>
      <c r="W83" s="216">
        <v>0.95</v>
      </c>
      <c r="X83" s="216">
        <v>0.95</v>
      </c>
      <c r="Y83" s="216">
        <v>0.95</v>
      </c>
      <c r="Z83" s="216">
        <v>0.95</v>
      </c>
      <c r="AA83" s="216">
        <v>0.95</v>
      </c>
      <c r="AB83" s="216">
        <v>0.95</v>
      </c>
      <c r="AC83" s="54" t="s">
        <v>239</v>
      </c>
      <c r="AD83" s="197" t="s">
        <v>485</v>
      </c>
      <c r="AE83" s="54" t="s">
        <v>486</v>
      </c>
      <c r="AF83" s="198"/>
      <c r="AG83" s="54">
        <v>0</v>
      </c>
    </row>
    <row r="84" spans="2:33" ht="162" x14ac:dyDescent="0.25">
      <c r="B84" s="191"/>
      <c r="C84" s="192"/>
      <c r="D84" s="73" t="s">
        <v>198</v>
      </c>
      <c r="E84" s="42"/>
      <c r="F84" s="193" t="s">
        <v>535</v>
      </c>
      <c r="G84" s="45" t="s">
        <v>536</v>
      </c>
      <c r="H84" s="58" t="s">
        <v>537</v>
      </c>
      <c r="I84" s="46">
        <v>2</v>
      </c>
      <c r="J84" s="194" t="s">
        <v>41</v>
      </c>
      <c r="K84" s="58" t="s">
        <v>538</v>
      </c>
      <c r="L84" s="194" t="s">
        <v>43</v>
      </c>
      <c r="M84" s="194" t="s">
        <v>44</v>
      </c>
      <c r="N84" s="194" t="s">
        <v>45</v>
      </c>
      <c r="O84" s="194" t="s">
        <v>46</v>
      </c>
      <c r="P84" s="215">
        <f t="shared" si="25"/>
        <v>0.91833333333333333</v>
      </c>
      <c r="Q84" s="217">
        <v>0.85</v>
      </c>
      <c r="R84" s="217">
        <v>0.85</v>
      </c>
      <c r="S84" s="217">
        <v>0.93</v>
      </c>
      <c r="T84" s="217">
        <v>0.92</v>
      </c>
      <c r="U84" s="217">
        <v>0.93</v>
      </c>
      <c r="V84" s="217">
        <v>0.93</v>
      </c>
      <c r="W84" s="217">
        <v>0.95</v>
      </c>
      <c r="X84" s="217">
        <v>0.94</v>
      </c>
      <c r="Y84" s="217">
        <v>0.92</v>
      </c>
      <c r="Z84" s="217">
        <v>0.96</v>
      </c>
      <c r="AA84" s="217">
        <v>0.92</v>
      </c>
      <c r="AB84" s="217">
        <v>0.92</v>
      </c>
      <c r="AC84" s="54" t="s">
        <v>503</v>
      </c>
      <c r="AD84" s="197" t="s">
        <v>488</v>
      </c>
      <c r="AE84" s="54" t="s">
        <v>489</v>
      </c>
      <c r="AF84" s="198"/>
      <c r="AG84" s="54">
        <v>0</v>
      </c>
    </row>
    <row r="85" spans="2:33" ht="162" x14ac:dyDescent="0.25">
      <c r="B85" s="199"/>
      <c r="C85" s="200"/>
      <c r="D85" s="73" t="s">
        <v>198</v>
      </c>
      <c r="E85" s="42"/>
      <c r="F85" s="193" t="s">
        <v>535</v>
      </c>
      <c r="G85" s="45" t="s">
        <v>536</v>
      </c>
      <c r="H85" s="58" t="s">
        <v>537</v>
      </c>
      <c r="I85" s="46">
        <v>2</v>
      </c>
      <c r="J85" s="194" t="s">
        <v>41</v>
      </c>
      <c r="K85" s="58" t="s">
        <v>538</v>
      </c>
      <c r="L85" s="194" t="s">
        <v>43</v>
      </c>
      <c r="M85" s="194" t="s">
        <v>44</v>
      </c>
      <c r="N85" s="194" t="s">
        <v>45</v>
      </c>
      <c r="O85" s="194" t="s">
        <v>46</v>
      </c>
      <c r="P85" s="215">
        <f t="shared" si="25"/>
        <v>0.84999999999999976</v>
      </c>
      <c r="Q85" s="216">
        <v>0.85</v>
      </c>
      <c r="R85" s="216">
        <v>0.85</v>
      </c>
      <c r="S85" s="216">
        <v>0.85</v>
      </c>
      <c r="T85" s="216">
        <v>0.85</v>
      </c>
      <c r="U85" s="216">
        <v>0.85</v>
      </c>
      <c r="V85" s="216">
        <v>0.85</v>
      </c>
      <c r="W85" s="216">
        <v>0.85</v>
      </c>
      <c r="X85" s="216">
        <v>0.85</v>
      </c>
      <c r="Y85" s="216">
        <v>0.85</v>
      </c>
      <c r="Z85" s="216">
        <v>0.85</v>
      </c>
      <c r="AA85" s="216">
        <v>0.85</v>
      </c>
      <c r="AB85" s="216">
        <v>0.85</v>
      </c>
      <c r="AC85" s="54" t="s">
        <v>482</v>
      </c>
      <c r="AD85" s="197" t="s">
        <v>490</v>
      </c>
      <c r="AE85" s="54" t="s">
        <v>491</v>
      </c>
      <c r="AF85" s="198"/>
      <c r="AG85" s="54">
        <v>0</v>
      </c>
    </row>
    <row r="86" spans="2:33" ht="23.25" customHeight="1" x14ac:dyDescent="0.25">
      <c r="B86" s="180" t="s">
        <v>83</v>
      </c>
      <c r="C86" s="201" t="s">
        <v>221</v>
      </c>
      <c r="D86" s="202" t="s">
        <v>278</v>
      </c>
      <c r="E86" s="182"/>
      <c r="F86" s="210" t="s">
        <v>540</v>
      </c>
      <c r="G86" s="184" t="s">
        <v>541</v>
      </c>
      <c r="H86" s="184" t="s">
        <v>542</v>
      </c>
      <c r="I86" s="185">
        <v>1</v>
      </c>
      <c r="J86" s="186" t="s">
        <v>59</v>
      </c>
      <c r="K86" s="184" t="s">
        <v>543</v>
      </c>
      <c r="L86" s="186" t="s">
        <v>89</v>
      </c>
      <c r="M86" s="186" t="s">
        <v>44</v>
      </c>
      <c r="N86" s="186" t="s">
        <v>45</v>
      </c>
      <c r="O86" s="186" t="s">
        <v>46</v>
      </c>
      <c r="P86" s="187">
        <f>SUM(P87:P91)</f>
        <v>8080</v>
      </c>
      <c r="Q86" s="187">
        <f>SUM(Q87:Q91)</f>
        <v>669</v>
      </c>
      <c r="R86" s="187">
        <f t="shared" ref="R86:AB86" si="26">SUM(R87:R91)</f>
        <v>668</v>
      </c>
      <c r="S86" s="187">
        <f t="shared" si="26"/>
        <v>677</v>
      </c>
      <c r="T86" s="187">
        <f t="shared" si="26"/>
        <v>669</v>
      </c>
      <c r="U86" s="187">
        <f t="shared" si="26"/>
        <v>675</v>
      </c>
      <c r="V86" s="187">
        <f t="shared" si="26"/>
        <v>675</v>
      </c>
      <c r="W86" s="187">
        <f t="shared" si="26"/>
        <v>671</v>
      </c>
      <c r="X86" s="187">
        <f t="shared" si="26"/>
        <v>675</v>
      </c>
      <c r="Y86" s="187">
        <f t="shared" si="26"/>
        <v>680</v>
      </c>
      <c r="Z86" s="187">
        <f t="shared" si="26"/>
        <v>681</v>
      </c>
      <c r="AA86" s="187">
        <f t="shared" si="26"/>
        <v>670</v>
      </c>
      <c r="AB86" s="187">
        <f t="shared" si="26"/>
        <v>670</v>
      </c>
      <c r="AC86" s="188" t="s">
        <v>482</v>
      </c>
      <c r="AD86" s="188" t="s">
        <v>478</v>
      </c>
      <c r="AE86" s="188" t="s">
        <v>479</v>
      </c>
      <c r="AF86" s="190" t="s">
        <v>544</v>
      </c>
      <c r="AG86" s="188">
        <v>0</v>
      </c>
    </row>
    <row r="87" spans="2:33" ht="18" x14ac:dyDescent="0.25">
      <c r="B87" s="191"/>
      <c r="C87" s="192"/>
      <c r="D87" s="73" t="s">
        <v>278</v>
      </c>
      <c r="E87" s="42"/>
      <c r="F87" s="210" t="s">
        <v>540</v>
      </c>
      <c r="G87" s="58" t="s">
        <v>541</v>
      </c>
      <c r="H87" s="58" t="s">
        <v>542</v>
      </c>
      <c r="I87" s="46">
        <v>1</v>
      </c>
      <c r="J87" s="194" t="s">
        <v>59</v>
      </c>
      <c r="K87" s="58" t="s">
        <v>543</v>
      </c>
      <c r="L87" s="194" t="s">
        <v>89</v>
      </c>
      <c r="M87" s="194" t="s">
        <v>44</v>
      </c>
      <c r="N87" s="194" t="s">
        <v>45</v>
      </c>
      <c r="O87" s="194" t="s">
        <v>46</v>
      </c>
      <c r="P87" s="195">
        <f t="shared" ref="P87:P91" si="27">+SUM(Q87:AB87)</f>
        <v>2160</v>
      </c>
      <c r="Q87" s="196">
        <v>180</v>
      </c>
      <c r="R87" s="196">
        <v>180</v>
      </c>
      <c r="S87" s="196">
        <v>180</v>
      </c>
      <c r="T87" s="196">
        <v>180</v>
      </c>
      <c r="U87" s="196">
        <v>180</v>
      </c>
      <c r="V87" s="196">
        <v>180</v>
      </c>
      <c r="W87" s="196">
        <v>180</v>
      </c>
      <c r="X87" s="196">
        <v>180</v>
      </c>
      <c r="Y87" s="196">
        <v>180</v>
      </c>
      <c r="Z87" s="196">
        <v>180</v>
      </c>
      <c r="AA87" s="196">
        <v>180</v>
      </c>
      <c r="AB87" s="196">
        <v>180</v>
      </c>
      <c r="AC87" s="54" t="s">
        <v>482</v>
      </c>
      <c r="AD87" s="197" t="s">
        <v>480</v>
      </c>
      <c r="AE87" s="54" t="s">
        <v>481</v>
      </c>
      <c r="AF87" s="198" t="s">
        <v>544</v>
      </c>
      <c r="AG87" s="54">
        <v>0</v>
      </c>
    </row>
    <row r="88" spans="2:33" ht="18" x14ac:dyDescent="0.25">
      <c r="B88" s="191"/>
      <c r="C88" s="192"/>
      <c r="D88" s="73" t="s">
        <v>278</v>
      </c>
      <c r="E88" s="42"/>
      <c r="F88" s="210" t="s">
        <v>540</v>
      </c>
      <c r="G88" s="58" t="s">
        <v>541</v>
      </c>
      <c r="H88" s="58" t="s">
        <v>542</v>
      </c>
      <c r="I88" s="46">
        <v>1</v>
      </c>
      <c r="J88" s="194" t="s">
        <v>59</v>
      </c>
      <c r="K88" s="58" t="s">
        <v>543</v>
      </c>
      <c r="L88" s="194" t="s">
        <v>89</v>
      </c>
      <c r="M88" s="194" t="s">
        <v>44</v>
      </c>
      <c r="N88" s="194" t="s">
        <v>45</v>
      </c>
      <c r="O88" s="194" t="s">
        <v>46</v>
      </c>
      <c r="P88" s="195">
        <f t="shared" si="27"/>
        <v>2000</v>
      </c>
      <c r="Q88" s="196">
        <v>166</v>
      </c>
      <c r="R88" s="196">
        <v>167</v>
      </c>
      <c r="S88" s="196">
        <v>167</v>
      </c>
      <c r="T88" s="196">
        <v>166</v>
      </c>
      <c r="U88" s="196">
        <v>167</v>
      </c>
      <c r="V88" s="196">
        <v>167</v>
      </c>
      <c r="W88" s="196">
        <v>166</v>
      </c>
      <c r="X88" s="196">
        <v>167</v>
      </c>
      <c r="Y88" s="196">
        <v>167</v>
      </c>
      <c r="Z88" s="196">
        <v>166</v>
      </c>
      <c r="AA88" s="196">
        <v>167</v>
      </c>
      <c r="AB88" s="196">
        <v>167</v>
      </c>
      <c r="AC88" s="54" t="s">
        <v>482</v>
      </c>
      <c r="AD88" s="197" t="s">
        <v>483</v>
      </c>
      <c r="AE88" s="54" t="s">
        <v>484</v>
      </c>
      <c r="AF88" s="198" t="s">
        <v>118</v>
      </c>
      <c r="AG88" s="54">
        <v>0</v>
      </c>
    </row>
    <row r="89" spans="2:33" ht="18" x14ac:dyDescent="0.25">
      <c r="B89" s="191"/>
      <c r="C89" s="192"/>
      <c r="D89" s="73" t="s">
        <v>278</v>
      </c>
      <c r="E89" s="42"/>
      <c r="F89" s="210" t="s">
        <v>540</v>
      </c>
      <c r="G89" s="58" t="s">
        <v>541</v>
      </c>
      <c r="H89" s="58" t="s">
        <v>542</v>
      </c>
      <c r="I89" s="46">
        <v>1</v>
      </c>
      <c r="J89" s="194" t="s">
        <v>59</v>
      </c>
      <c r="K89" s="58" t="s">
        <v>543</v>
      </c>
      <c r="L89" s="194" t="s">
        <v>89</v>
      </c>
      <c r="M89" s="194" t="s">
        <v>44</v>
      </c>
      <c r="N89" s="194" t="s">
        <v>45</v>
      </c>
      <c r="O89" s="194" t="s">
        <v>46</v>
      </c>
      <c r="P89" s="195">
        <f t="shared" si="27"/>
        <v>2200</v>
      </c>
      <c r="Q89" s="196">
        <v>183</v>
      </c>
      <c r="R89" s="196">
        <v>181</v>
      </c>
      <c r="S89" s="196">
        <v>185</v>
      </c>
      <c r="T89" s="196">
        <v>183</v>
      </c>
      <c r="U89" s="196">
        <v>183</v>
      </c>
      <c r="V89" s="196">
        <v>183</v>
      </c>
      <c r="W89" s="196">
        <v>185</v>
      </c>
      <c r="X89" s="196">
        <v>183</v>
      </c>
      <c r="Y89" s="196">
        <v>183</v>
      </c>
      <c r="Z89" s="196">
        <v>185</v>
      </c>
      <c r="AA89" s="196">
        <v>183</v>
      </c>
      <c r="AB89" s="196">
        <v>183</v>
      </c>
      <c r="AC89" s="54" t="s">
        <v>239</v>
      </c>
      <c r="AD89" s="197" t="s">
        <v>485</v>
      </c>
      <c r="AE89" s="54" t="s">
        <v>486</v>
      </c>
      <c r="AF89" s="198" t="s">
        <v>118</v>
      </c>
      <c r="AG89" s="54">
        <v>0</v>
      </c>
    </row>
    <row r="90" spans="2:33" ht="18" x14ac:dyDescent="0.25">
      <c r="B90" s="191"/>
      <c r="C90" s="192"/>
      <c r="D90" s="73" t="s">
        <v>278</v>
      </c>
      <c r="E90" s="42"/>
      <c r="F90" s="210" t="s">
        <v>540</v>
      </c>
      <c r="G90" s="58" t="s">
        <v>541</v>
      </c>
      <c r="H90" s="58" t="s">
        <v>542</v>
      </c>
      <c r="I90" s="46">
        <v>1</v>
      </c>
      <c r="J90" s="194" t="s">
        <v>59</v>
      </c>
      <c r="K90" s="58" t="s">
        <v>543</v>
      </c>
      <c r="L90" s="194" t="s">
        <v>89</v>
      </c>
      <c r="M90" s="194" t="s">
        <v>44</v>
      </c>
      <c r="N90" s="194" t="s">
        <v>45</v>
      </c>
      <c r="O90" s="194" t="s">
        <v>46</v>
      </c>
      <c r="P90" s="195">
        <f t="shared" si="27"/>
        <v>1000</v>
      </c>
      <c r="Q90" s="196">
        <v>80</v>
      </c>
      <c r="R90" s="196">
        <v>80</v>
      </c>
      <c r="S90" s="196">
        <v>85</v>
      </c>
      <c r="T90" s="196">
        <v>80</v>
      </c>
      <c r="U90" s="196">
        <v>85</v>
      </c>
      <c r="V90" s="196">
        <v>85</v>
      </c>
      <c r="W90" s="196">
        <v>80</v>
      </c>
      <c r="X90" s="196">
        <v>85</v>
      </c>
      <c r="Y90" s="196">
        <v>90</v>
      </c>
      <c r="Z90" s="196">
        <v>90</v>
      </c>
      <c r="AA90" s="196">
        <v>80</v>
      </c>
      <c r="AB90" s="196">
        <v>80</v>
      </c>
      <c r="AC90" s="54" t="s">
        <v>503</v>
      </c>
      <c r="AD90" s="197" t="s">
        <v>488</v>
      </c>
      <c r="AE90" s="54" t="s">
        <v>489</v>
      </c>
      <c r="AF90" s="198" t="s">
        <v>118</v>
      </c>
      <c r="AG90" s="54">
        <v>0</v>
      </c>
    </row>
    <row r="91" spans="2:33" ht="18" x14ac:dyDescent="0.25">
      <c r="B91" s="199"/>
      <c r="C91" s="200"/>
      <c r="D91" s="73" t="s">
        <v>278</v>
      </c>
      <c r="E91" s="42"/>
      <c r="F91" s="210" t="s">
        <v>540</v>
      </c>
      <c r="G91" s="58" t="s">
        <v>541</v>
      </c>
      <c r="H91" s="58" t="s">
        <v>542</v>
      </c>
      <c r="I91" s="46">
        <v>1</v>
      </c>
      <c r="J91" s="194" t="s">
        <v>59</v>
      </c>
      <c r="K91" s="58" t="s">
        <v>543</v>
      </c>
      <c r="L91" s="194" t="s">
        <v>89</v>
      </c>
      <c r="M91" s="194" t="s">
        <v>44</v>
      </c>
      <c r="N91" s="194" t="s">
        <v>45</v>
      </c>
      <c r="O91" s="194" t="s">
        <v>46</v>
      </c>
      <c r="P91" s="195">
        <f t="shared" si="27"/>
        <v>720</v>
      </c>
      <c r="Q91" s="196">
        <v>60</v>
      </c>
      <c r="R91" s="196">
        <v>60</v>
      </c>
      <c r="S91" s="196">
        <v>60</v>
      </c>
      <c r="T91" s="196">
        <v>60</v>
      </c>
      <c r="U91" s="196">
        <v>60</v>
      </c>
      <c r="V91" s="196">
        <v>60</v>
      </c>
      <c r="W91" s="196">
        <v>60</v>
      </c>
      <c r="X91" s="196">
        <v>60</v>
      </c>
      <c r="Y91" s="196">
        <v>60</v>
      </c>
      <c r="Z91" s="196">
        <v>60</v>
      </c>
      <c r="AA91" s="196">
        <v>60</v>
      </c>
      <c r="AB91" s="196">
        <v>60</v>
      </c>
      <c r="AC91" s="54" t="s">
        <v>482</v>
      </c>
      <c r="AD91" s="197" t="s">
        <v>490</v>
      </c>
      <c r="AE91" s="54" t="s">
        <v>491</v>
      </c>
      <c r="AF91" s="198" t="s">
        <v>544</v>
      </c>
      <c r="AG91" s="54">
        <v>0</v>
      </c>
    </row>
    <row r="92" spans="2:33" ht="23.25" customHeight="1" x14ac:dyDescent="0.25">
      <c r="B92" s="180" t="s">
        <v>185</v>
      </c>
      <c r="C92" s="201" t="s">
        <v>231</v>
      </c>
      <c r="D92" s="202" t="s">
        <v>225</v>
      </c>
      <c r="E92" s="182"/>
      <c r="F92" s="183" t="s">
        <v>545</v>
      </c>
      <c r="G92" s="184" t="s">
        <v>546</v>
      </c>
      <c r="H92" s="184" t="s">
        <v>547</v>
      </c>
      <c r="I92" s="185">
        <v>3</v>
      </c>
      <c r="J92" s="186" t="s">
        <v>100</v>
      </c>
      <c r="K92" s="184" t="s">
        <v>548</v>
      </c>
      <c r="L92" s="186" t="s">
        <v>549</v>
      </c>
      <c r="M92" s="186" t="s">
        <v>317</v>
      </c>
      <c r="N92" s="186" t="s">
        <v>214</v>
      </c>
      <c r="O92" s="186" t="s">
        <v>46</v>
      </c>
      <c r="P92" s="218">
        <f>AVERAGE(P93:P97)</f>
        <v>3</v>
      </c>
      <c r="Q92" s="218">
        <f t="shared" ref="Q92:AB92" si="28">AVERAGE(Q93:Q97)</f>
        <v>3</v>
      </c>
      <c r="R92" s="218">
        <f t="shared" si="28"/>
        <v>3</v>
      </c>
      <c r="S92" s="218">
        <f t="shared" si="28"/>
        <v>3</v>
      </c>
      <c r="T92" s="218">
        <f t="shared" si="28"/>
        <v>3</v>
      </c>
      <c r="U92" s="218">
        <f t="shared" si="28"/>
        <v>3</v>
      </c>
      <c r="V92" s="218">
        <f t="shared" si="28"/>
        <v>3</v>
      </c>
      <c r="W92" s="218">
        <f t="shared" si="28"/>
        <v>3</v>
      </c>
      <c r="X92" s="218">
        <f t="shared" si="28"/>
        <v>3</v>
      </c>
      <c r="Y92" s="218">
        <f t="shared" si="28"/>
        <v>3</v>
      </c>
      <c r="Z92" s="218">
        <f t="shared" si="28"/>
        <v>3</v>
      </c>
      <c r="AA92" s="218">
        <f t="shared" si="28"/>
        <v>3</v>
      </c>
      <c r="AB92" s="218">
        <f t="shared" si="28"/>
        <v>3</v>
      </c>
      <c r="AC92" s="188" t="s">
        <v>389</v>
      </c>
      <c r="AD92" s="188" t="s">
        <v>478</v>
      </c>
      <c r="AE92" s="188" t="s">
        <v>479</v>
      </c>
      <c r="AF92" s="190">
        <v>0</v>
      </c>
      <c r="AG92" s="188">
        <v>0</v>
      </c>
    </row>
    <row r="93" spans="2:33" ht="18" x14ac:dyDescent="0.25">
      <c r="B93" s="191"/>
      <c r="C93" s="192"/>
      <c r="D93" s="73" t="s">
        <v>225</v>
      </c>
      <c r="E93" s="42"/>
      <c r="F93" s="193" t="s">
        <v>545</v>
      </c>
      <c r="G93" s="58" t="s">
        <v>546</v>
      </c>
      <c r="H93" s="58" t="s">
        <v>547</v>
      </c>
      <c r="I93" s="46">
        <v>3</v>
      </c>
      <c r="J93" s="194" t="s">
        <v>100</v>
      </c>
      <c r="K93" s="58" t="s">
        <v>548</v>
      </c>
      <c r="L93" s="194" t="s">
        <v>549</v>
      </c>
      <c r="M93" s="194" t="s">
        <v>317</v>
      </c>
      <c r="N93" s="194" t="s">
        <v>214</v>
      </c>
      <c r="O93" s="194" t="s">
        <v>46</v>
      </c>
      <c r="P93" s="219">
        <f>+AVERAGE(Q93:AB93)</f>
        <v>3</v>
      </c>
      <c r="Q93" s="220">
        <v>3</v>
      </c>
      <c r="R93" s="220">
        <v>3</v>
      </c>
      <c r="S93" s="220">
        <v>3</v>
      </c>
      <c r="T93" s="220">
        <v>3</v>
      </c>
      <c r="U93" s="220">
        <v>3</v>
      </c>
      <c r="V93" s="220">
        <v>3</v>
      </c>
      <c r="W93" s="220">
        <v>3</v>
      </c>
      <c r="X93" s="220">
        <v>3</v>
      </c>
      <c r="Y93" s="220">
        <v>3</v>
      </c>
      <c r="Z93" s="220">
        <v>3</v>
      </c>
      <c r="AA93" s="220">
        <v>3</v>
      </c>
      <c r="AB93" s="220">
        <v>3</v>
      </c>
      <c r="AC93" s="54" t="s">
        <v>389</v>
      </c>
      <c r="AD93" s="197" t="s">
        <v>480</v>
      </c>
      <c r="AE93" s="54" t="s">
        <v>481</v>
      </c>
      <c r="AF93" s="198"/>
      <c r="AG93" s="54">
        <v>0</v>
      </c>
    </row>
    <row r="94" spans="2:33" ht="18" x14ac:dyDescent="0.25">
      <c r="B94" s="191"/>
      <c r="C94" s="192"/>
      <c r="D94" s="73" t="s">
        <v>225</v>
      </c>
      <c r="E94" s="42"/>
      <c r="F94" s="193" t="s">
        <v>545</v>
      </c>
      <c r="G94" s="58" t="s">
        <v>546</v>
      </c>
      <c r="H94" s="58" t="s">
        <v>547</v>
      </c>
      <c r="I94" s="46">
        <v>3</v>
      </c>
      <c r="J94" s="194" t="s">
        <v>100</v>
      </c>
      <c r="K94" s="58" t="s">
        <v>548</v>
      </c>
      <c r="L94" s="194" t="s">
        <v>549</v>
      </c>
      <c r="M94" s="194" t="s">
        <v>317</v>
      </c>
      <c r="N94" s="194" t="s">
        <v>214</v>
      </c>
      <c r="O94" s="194" t="s">
        <v>46</v>
      </c>
      <c r="P94" s="219">
        <f t="shared" ref="P94:P97" si="29">+AVERAGE(Q94:AB94)</f>
        <v>3</v>
      </c>
      <c r="Q94" s="220">
        <v>3</v>
      </c>
      <c r="R94" s="220">
        <v>3</v>
      </c>
      <c r="S94" s="220">
        <v>3</v>
      </c>
      <c r="T94" s="220">
        <v>3</v>
      </c>
      <c r="U94" s="220">
        <v>3</v>
      </c>
      <c r="V94" s="220">
        <v>3</v>
      </c>
      <c r="W94" s="220">
        <v>3</v>
      </c>
      <c r="X94" s="220">
        <v>3</v>
      </c>
      <c r="Y94" s="220">
        <v>3</v>
      </c>
      <c r="Z94" s="220">
        <v>3</v>
      </c>
      <c r="AA94" s="220">
        <v>3</v>
      </c>
      <c r="AB94" s="220">
        <v>3</v>
      </c>
      <c r="AC94" s="54" t="s">
        <v>482</v>
      </c>
      <c r="AD94" s="197" t="s">
        <v>483</v>
      </c>
      <c r="AE94" s="54" t="s">
        <v>484</v>
      </c>
      <c r="AF94" s="198"/>
      <c r="AG94" s="54">
        <v>0</v>
      </c>
    </row>
    <row r="95" spans="2:33" ht="18" x14ac:dyDescent="0.25">
      <c r="B95" s="191"/>
      <c r="C95" s="192"/>
      <c r="D95" s="73" t="s">
        <v>225</v>
      </c>
      <c r="E95" s="42"/>
      <c r="F95" s="193" t="s">
        <v>545</v>
      </c>
      <c r="G95" s="58" t="s">
        <v>546</v>
      </c>
      <c r="H95" s="58" t="s">
        <v>547</v>
      </c>
      <c r="I95" s="46">
        <v>3</v>
      </c>
      <c r="J95" s="194" t="s">
        <v>100</v>
      </c>
      <c r="K95" s="58" t="s">
        <v>548</v>
      </c>
      <c r="L95" s="194" t="s">
        <v>549</v>
      </c>
      <c r="M95" s="194" t="s">
        <v>317</v>
      </c>
      <c r="N95" s="194" t="s">
        <v>214</v>
      </c>
      <c r="O95" s="194" t="s">
        <v>46</v>
      </c>
      <c r="P95" s="219">
        <f t="shared" si="29"/>
        <v>3</v>
      </c>
      <c r="Q95" s="220">
        <v>3</v>
      </c>
      <c r="R95" s="220">
        <v>3</v>
      </c>
      <c r="S95" s="220">
        <v>3</v>
      </c>
      <c r="T95" s="220">
        <v>3</v>
      </c>
      <c r="U95" s="220">
        <v>3</v>
      </c>
      <c r="V95" s="220">
        <v>3</v>
      </c>
      <c r="W95" s="220">
        <v>3</v>
      </c>
      <c r="X95" s="220">
        <v>3</v>
      </c>
      <c r="Y95" s="220">
        <v>3</v>
      </c>
      <c r="Z95" s="220">
        <v>3</v>
      </c>
      <c r="AA95" s="220">
        <v>3</v>
      </c>
      <c r="AB95" s="220">
        <v>3</v>
      </c>
      <c r="AC95" s="54" t="s">
        <v>389</v>
      </c>
      <c r="AD95" s="197" t="s">
        <v>485</v>
      </c>
      <c r="AE95" s="54" t="s">
        <v>486</v>
      </c>
      <c r="AF95" s="198"/>
      <c r="AG95" s="54">
        <v>0</v>
      </c>
    </row>
    <row r="96" spans="2:33" ht="18" x14ac:dyDescent="0.25">
      <c r="B96" s="191"/>
      <c r="C96" s="192"/>
      <c r="D96" s="73" t="s">
        <v>225</v>
      </c>
      <c r="E96" s="42"/>
      <c r="F96" s="193" t="s">
        <v>545</v>
      </c>
      <c r="G96" s="58" t="s">
        <v>546</v>
      </c>
      <c r="H96" s="58" t="s">
        <v>547</v>
      </c>
      <c r="I96" s="46">
        <v>3</v>
      </c>
      <c r="J96" s="194" t="s">
        <v>100</v>
      </c>
      <c r="K96" s="58" t="s">
        <v>548</v>
      </c>
      <c r="L96" s="194" t="s">
        <v>549</v>
      </c>
      <c r="M96" s="194" t="s">
        <v>317</v>
      </c>
      <c r="N96" s="194" t="s">
        <v>214</v>
      </c>
      <c r="O96" s="194" t="s">
        <v>46</v>
      </c>
      <c r="P96" s="219">
        <f t="shared" si="29"/>
        <v>3</v>
      </c>
      <c r="Q96" s="220">
        <v>3</v>
      </c>
      <c r="R96" s="220">
        <v>3</v>
      </c>
      <c r="S96" s="220">
        <v>3</v>
      </c>
      <c r="T96" s="220">
        <v>3</v>
      </c>
      <c r="U96" s="220">
        <v>3</v>
      </c>
      <c r="V96" s="220">
        <v>3</v>
      </c>
      <c r="W96" s="220">
        <v>3</v>
      </c>
      <c r="X96" s="220">
        <v>3</v>
      </c>
      <c r="Y96" s="220">
        <v>3</v>
      </c>
      <c r="Z96" s="220">
        <v>3</v>
      </c>
      <c r="AA96" s="220">
        <v>3</v>
      </c>
      <c r="AB96" s="220">
        <v>3</v>
      </c>
      <c r="AC96" s="54" t="s">
        <v>389</v>
      </c>
      <c r="AD96" s="197" t="s">
        <v>488</v>
      </c>
      <c r="AE96" s="54" t="s">
        <v>489</v>
      </c>
      <c r="AF96" s="198"/>
      <c r="AG96" s="54">
        <v>0</v>
      </c>
    </row>
    <row r="97" spans="2:33" ht="18" x14ac:dyDescent="0.25">
      <c r="B97" s="199"/>
      <c r="C97" s="200"/>
      <c r="D97" s="73" t="s">
        <v>225</v>
      </c>
      <c r="E97" s="42"/>
      <c r="F97" s="193" t="s">
        <v>545</v>
      </c>
      <c r="G97" s="58" t="s">
        <v>546</v>
      </c>
      <c r="H97" s="58" t="s">
        <v>547</v>
      </c>
      <c r="I97" s="46">
        <v>3</v>
      </c>
      <c r="J97" s="194" t="s">
        <v>100</v>
      </c>
      <c r="K97" s="58" t="s">
        <v>548</v>
      </c>
      <c r="L97" s="194" t="s">
        <v>549</v>
      </c>
      <c r="M97" s="194" t="s">
        <v>317</v>
      </c>
      <c r="N97" s="194" t="s">
        <v>214</v>
      </c>
      <c r="O97" s="194" t="s">
        <v>46</v>
      </c>
      <c r="P97" s="219">
        <f t="shared" si="29"/>
        <v>3</v>
      </c>
      <c r="Q97" s="220">
        <v>3</v>
      </c>
      <c r="R97" s="220">
        <v>3</v>
      </c>
      <c r="S97" s="220">
        <v>3</v>
      </c>
      <c r="T97" s="220">
        <v>3</v>
      </c>
      <c r="U97" s="220">
        <v>3</v>
      </c>
      <c r="V97" s="220">
        <v>3</v>
      </c>
      <c r="W97" s="220">
        <v>3</v>
      </c>
      <c r="X97" s="220">
        <v>3</v>
      </c>
      <c r="Y97" s="220">
        <v>3</v>
      </c>
      <c r="Z97" s="220">
        <v>3</v>
      </c>
      <c r="AA97" s="220">
        <v>3</v>
      </c>
      <c r="AB97" s="220">
        <v>3</v>
      </c>
      <c r="AC97" s="54" t="s">
        <v>389</v>
      </c>
      <c r="AD97" s="197" t="s">
        <v>490</v>
      </c>
      <c r="AE97" s="54" t="s">
        <v>491</v>
      </c>
      <c r="AF97" s="198"/>
      <c r="AG97" s="54">
        <v>0</v>
      </c>
    </row>
    <row r="98" spans="2:33" ht="18" x14ac:dyDescent="0.25">
      <c r="B98" s="180" t="s">
        <v>185</v>
      </c>
      <c r="C98" s="201" t="s">
        <v>231</v>
      </c>
      <c r="D98" s="202" t="s">
        <v>225</v>
      </c>
      <c r="E98" s="182"/>
      <c r="F98" s="183" t="s">
        <v>550</v>
      </c>
      <c r="G98" s="184" t="s">
        <v>551</v>
      </c>
      <c r="H98" s="184" t="s">
        <v>552</v>
      </c>
      <c r="I98" s="185">
        <v>3</v>
      </c>
      <c r="J98" s="186" t="s">
        <v>100</v>
      </c>
      <c r="K98" s="184" t="s">
        <v>553</v>
      </c>
      <c r="L98" s="186" t="s">
        <v>554</v>
      </c>
      <c r="M98" s="186" t="s">
        <v>317</v>
      </c>
      <c r="N98" s="186" t="s">
        <v>214</v>
      </c>
      <c r="O98" s="186" t="s">
        <v>46</v>
      </c>
      <c r="P98" s="221">
        <f>AVERAGE(P99:P103)</f>
        <v>8</v>
      </c>
      <c r="Q98" s="221">
        <f t="shared" ref="Q98:AB98" si="30">AVERAGE(Q99:Q103)</f>
        <v>8</v>
      </c>
      <c r="R98" s="221">
        <f t="shared" si="30"/>
        <v>8</v>
      </c>
      <c r="S98" s="221">
        <f t="shared" si="30"/>
        <v>8</v>
      </c>
      <c r="T98" s="221">
        <f t="shared" si="30"/>
        <v>8</v>
      </c>
      <c r="U98" s="221">
        <f t="shared" si="30"/>
        <v>8</v>
      </c>
      <c r="V98" s="221">
        <f t="shared" si="30"/>
        <v>8</v>
      </c>
      <c r="W98" s="221">
        <f t="shared" si="30"/>
        <v>8</v>
      </c>
      <c r="X98" s="221">
        <f t="shared" si="30"/>
        <v>8</v>
      </c>
      <c r="Y98" s="221">
        <f t="shared" si="30"/>
        <v>8</v>
      </c>
      <c r="Z98" s="221">
        <f t="shared" si="30"/>
        <v>8</v>
      </c>
      <c r="AA98" s="221">
        <f t="shared" si="30"/>
        <v>8</v>
      </c>
      <c r="AB98" s="221">
        <f t="shared" si="30"/>
        <v>8</v>
      </c>
      <c r="AC98" s="188" t="s">
        <v>389</v>
      </c>
      <c r="AD98" s="188" t="s">
        <v>478</v>
      </c>
      <c r="AE98" s="188" t="s">
        <v>479</v>
      </c>
      <c r="AF98" s="190">
        <v>0</v>
      </c>
      <c r="AG98" s="188">
        <v>0</v>
      </c>
    </row>
    <row r="99" spans="2:33" ht="18" x14ac:dyDescent="0.25">
      <c r="B99" s="191"/>
      <c r="C99" s="192"/>
      <c r="D99" s="73" t="s">
        <v>225</v>
      </c>
      <c r="E99" s="42"/>
      <c r="F99" s="193" t="s">
        <v>550</v>
      </c>
      <c r="G99" s="58" t="s">
        <v>551</v>
      </c>
      <c r="H99" s="58" t="s">
        <v>552</v>
      </c>
      <c r="I99" s="46">
        <v>3</v>
      </c>
      <c r="J99" s="194" t="s">
        <v>100</v>
      </c>
      <c r="K99" s="58" t="s">
        <v>553</v>
      </c>
      <c r="L99" s="194" t="s">
        <v>554</v>
      </c>
      <c r="M99" s="194" t="s">
        <v>317</v>
      </c>
      <c r="N99" s="194" t="s">
        <v>214</v>
      </c>
      <c r="O99" s="194" t="s">
        <v>46</v>
      </c>
      <c r="P99" s="219">
        <f t="shared" ref="P99:P103" si="31">+AVERAGE(Q99:AB99)</f>
        <v>8</v>
      </c>
      <c r="Q99" s="222">
        <v>8</v>
      </c>
      <c r="R99" s="222">
        <v>8</v>
      </c>
      <c r="S99" s="222">
        <v>8</v>
      </c>
      <c r="T99" s="222">
        <v>8</v>
      </c>
      <c r="U99" s="222">
        <v>8</v>
      </c>
      <c r="V99" s="222">
        <v>8</v>
      </c>
      <c r="W99" s="222">
        <v>8</v>
      </c>
      <c r="X99" s="222">
        <v>8</v>
      </c>
      <c r="Y99" s="222">
        <v>8</v>
      </c>
      <c r="Z99" s="222">
        <v>8</v>
      </c>
      <c r="AA99" s="222">
        <v>8</v>
      </c>
      <c r="AB99" s="222">
        <v>8</v>
      </c>
      <c r="AC99" s="54" t="s">
        <v>389</v>
      </c>
      <c r="AD99" s="197" t="s">
        <v>480</v>
      </c>
      <c r="AE99" s="54" t="s">
        <v>481</v>
      </c>
      <c r="AF99" s="198"/>
      <c r="AG99" s="54">
        <v>0</v>
      </c>
    </row>
    <row r="100" spans="2:33" ht="18" x14ac:dyDescent="0.25">
      <c r="B100" s="191"/>
      <c r="C100" s="192"/>
      <c r="D100" s="73" t="s">
        <v>225</v>
      </c>
      <c r="E100" s="42"/>
      <c r="F100" s="193" t="s">
        <v>550</v>
      </c>
      <c r="G100" s="58" t="s">
        <v>551</v>
      </c>
      <c r="H100" s="58" t="s">
        <v>552</v>
      </c>
      <c r="I100" s="46">
        <v>3</v>
      </c>
      <c r="J100" s="194" t="s">
        <v>100</v>
      </c>
      <c r="K100" s="58" t="s">
        <v>553</v>
      </c>
      <c r="L100" s="194" t="s">
        <v>554</v>
      </c>
      <c r="M100" s="194" t="s">
        <v>317</v>
      </c>
      <c r="N100" s="194" t="s">
        <v>214</v>
      </c>
      <c r="O100" s="194" t="s">
        <v>46</v>
      </c>
      <c r="P100" s="219">
        <f t="shared" si="31"/>
        <v>8</v>
      </c>
      <c r="Q100" s="222">
        <v>8</v>
      </c>
      <c r="R100" s="222">
        <v>8</v>
      </c>
      <c r="S100" s="222">
        <v>8</v>
      </c>
      <c r="T100" s="222">
        <v>8</v>
      </c>
      <c r="U100" s="222">
        <v>8</v>
      </c>
      <c r="V100" s="222">
        <v>8</v>
      </c>
      <c r="W100" s="222">
        <v>8</v>
      </c>
      <c r="X100" s="222">
        <v>8</v>
      </c>
      <c r="Y100" s="222">
        <v>8</v>
      </c>
      <c r="Z100" s="222">
        <v>8</v>
      </c>
      <c r="AA100" s="222">
        <v>8</v>
      </c>
      <c r="AB100" s="222">
        <v>8</v>
      </c>
      <c r="AC100" s="54" t="s">
        <v>482</v>
      </c>
      <c r="AD100" s="197" t="s">
        <v>483</v>
      </c>
      <c r="AE100" s="54" t="s">
        <v>484</v>
      </c>
      <c r="AF100" s="198"/>
      <c r="AG100" s="54">
        <v>0</v>
      </c>
    </row>
    <row r="101" spans="2:33" ht="18" x14ac:dyDescent="0.25">
      <c r="B101" s="191"/>
      <c r="C101" s="192"/>
      <c r="D101" s="73" t="s">
        <v>225</v>
      </c>
      <c r="E101" s="42"/>
      <c r="F101" s="193" t="s">
        <v>550</v>
      </c>
      <c r="G101" s="58" t="s">
        <v>551</v>
      </c>
      <c r="H101" s="58" t="s">
        <v>552</v>
      </c>
      <c r="I101" s="46">
        <v>3</v>
      </c>
      <c r="J101" s="194" t="s">
        <v>100</v>
      </c>
      <c r="K101" s="58" t="s">
        <v>553</v>
      </c>
      <c r="L101" s="194" t="s">
        <v>554</v>
      </c>
      <c r="M101" s="194" t="s">
        <v>317</v>
      </c>
      <c r="N101" s="194" t="s">
        <v>214</v>
      </c>
      <c r="O101" s="194" t="s">
        <v>46</v>
      </c>
      <c r="P101" s="219">
        <f t="shared" si="31"/>
        <v>8</v>
      </c>
      <c r="Q101" s="222">
        <v>8</v>
      </c>
      <c r="R101" s="222">
        <v>8</v>
      </c>
      <c r="S101" s="222">
        <v>8</v>
      </c>
      <c r="T101" s="222">
        <v>8</v>
      </c>
      <c r="U101" s="222">
        <v>8</v>
      </c>
      <c r="V101" s="222">
        <v>8</v>
      </c>
      <c r="W101" s="222">
        <v>8</v>
      </c>
      <c r="X101" s="222">
        <v>8</v>
      </c>
      <c r="Y101" s="222">
        <v>8</v>
      </c>
      <c r="Z101" s="222">
        <v>8</v>
      </c>
      <c r="AA101" s="222">
        <v>8</v>
      </c>
      <c r="AB101" s="222">
        <v>8</v>
      </c>
      <c r="AC101" s="54" t="s">
        <v>389</v>
      </c>
      <c r="AD101" s="197" t="s">
        <v>485</v>
      </c>
      <c r="AE101" s="54" t="s">
        <v>486</v>
      </c>
      <c r="AF101" s="198"/>
      <c r="AG101" s="54">
        <v>0</v>
      </c>
    </row>
    <row r="102" spans="2:33" ht="18" x14ac:dyDescent="0.25">
      <c r="B102" s="191"/>
      <c r="C102" s="192"/>
      <c r="D102" s="73" t="s">
        <v>225</v>
      </c>
      <c r="E102" s="42"/>
      <c r="F102" s="193" t="s">
        <v>550</v>
      </c>
      <c r="G102" s="58" t="s">
        <v>551</v>
      </c>
      <c r="H102" s="58" t="s">
        <v>552</v>
      </c>
      <c r="I102" s="46">
        <v>3</v>
      </c>
      <c r="J102" s="194" t="s">
        <v>100</v>
      </c>
      <c r="K102" s="58" t="s">
        <v>553</v>
      </c>
      <c r="L102" s="194" t="s">
        <v>554</v>
      </c>
      <c r="M102" s="194" t="s">
        <v>317</v>
      </c>
      <c r="N102" s="194" t="s">
        <v>214</v>
      </c>
      <c r="O102" s="194" t="s">
        <v>46</v>
      </c>
      <c r="P102" s="219">
        <f t="shared" si="31"/>
        <v>8</v>
      </c>
      <c r="Q102" s="222">
        <v>8</v>
      </c>
      <c r="R102" s="222">
        <v>8</v>
      </c>
      <c r="S102" s="222">
        <v>8</v>
      </c>
      <c r="T102" s="222">
        <v>8</v>
      </c>
      <c r="U102" s="222">
        <v>8</v>
      </c>
      <c r="V102" s="222">
        <v>8</v>
      </c>
      <c r="W102" s="222">
        <v>8</v>
      </c>
      <c r="X102" s="222">
        <v>8</v>
      </c>
      <c r="Y102" s="222">
        <v>8</v>
      </c>
      <c r="Z102" s="222">
        <v>8</v>
      </c>
      <c r="AA102" s="222">
        <v>8</v>
      </c>
      <c r="AB102" s="222">
        <v>8</v>
      </c>
      <c r="AC102" s="54" t="s">
        <v>389</v>
      </c>
      <c r="AD102" s="197" t="s">
        <v>488</v>
      </c>
      <c r="AE102" s="54" t="s">
        <v>489</v>
      </c>
      <c r="AF102" s="198"/>
      <c r="AG102" s="54">
        <v>0</v>
      </c>
    </row>
    <row r="103" spans="2:33" ht="18" x14ac:dyDescent="0.25">
      <c r="B103" s="199"/>
      <c r="C103" s="200"/>
      <c r="D103" s="73" t="s">
        <v>225</v>
      </c>
      <c r="E103" s="42"/>
      <c r="F103" s="193" t="s">
        <v>550</v>
      </c>
      <c r="G103" s="58" t="s">
        <v>551</v>
      </c>
      <c r="H103" s="58" t="s">
        <v>552</v>
      </c>
      <c r="I103" s="46">
        <v>3</v>
      </c>
      <c r="J103" s="194" t="s">
        <v>100</v>
      </c>
      <c r="K103" s="58" t="s">
        <v>553</v>
      </c>
      <c r="L103" s="194" t="s">
        <v>554</v>
      </c>
      <c r="M103" s="194" t="s">
        <v>317</v>
      </c>
      <c r="N103" s="194" t="s">
        <v>214</v>
      </c>
      <c r="O103" s="194" t="s">
        <v>46</v>
      </c>
      <c r="P103" s="219">
        <f t="shared" si="31"/>
        <v>8</v>
      </c>
      <c r="Q103" s="222">
        <v>8</v>
      </c>
      <c r="R103" s="222">
        <v>8</v>
      </c>
      <c r="S103" s="222">
        <v>8</v>
      </c>
      <c r="T103" s="222">
        <v>8</v>
      </c>
      <c r="U103" s="222">
        <v>8</v>
      </c>
      <c r="V103" s="222">
        <v>8</v>
      </c>
      <c r="W103" s="222">
        <v>8</v>
      </c>
      <c r="X103" s="222">
        <v>8</v>
      </c>
      <c r="Y103" s="222">
        <v>8</v>
      </c>
      <c r="Z103" s="222">
        <v>8</v>
      </c>
      <c r="AA103" s="222">
        <v>8</v>
      </c>
      <c r="AB103" s="222">
        <v>8</v>
      </c>
      <c r="AC103" s="54" t="s">
        <v>389</v>
      </c>
      <c r="AD103" s="197" t="s">
        <v>490</v>
      </c>
      <c r="AE103" s="54" t="s">
        <v>491</v>
      </c>
      <c r="AF103" s="198"/>
      <c r="AG103" s="54">
        <v>0</v>
      </c>
    </row>
    <row r="104" spans="2:33" ht="18" x14ac:dyDescent="0.25">
      <c r="B104" s="180" t="s">
        <v>185</v>
      </c>
      <c r="C104" s="201" t="s">
        <v>231</v>
      </c>
      <c r="D104" s="202" t="s">
        <v>225</v>
      </c>
      <c r="E104" s="182"/>
      <c r="F104" s="183" t="s">
        <v>555</v>
      </c>
      <c r="G104" s="184" t="s">
        <v>556</v>
      </c>
      <c r="H104" s="184" t="s">
        <v>557</v>
      </c>
      <c r="I104" s="185">
        <v>3</v>
      </c>
      <c r="J104" s="186" t="s">
        <v>172</v>
      </c>
      <c r="K104" s="184" t="s">
        <v>558</v>
      </c>
      <c r="L104" s="186" t="s">
        <v>43</v>
      </c>
      <c r="M104" s="186" t="s">
        <v>44</v>
      </c>
      <c r="N104" s="186" t="s">
        <v>214</v>
      </c>
      <c r="O104" s="186" t="s">
        <v>46</v>
      </c>
      <c r="P104" s="207">
        <f>AVERAGE(P105:P109)</f>
        <v>0.96699999999999997</v>
      </c>
      <c r="Q104" s="207">
        <f t="shared" ref="Q104:AB104" si="32">AVERAGE(Q105:Q109)</f>
        <v>0.96699999999999997</v>
      </c>
      <c r="R104" s="207">
        <f t="shared" si="32"/>
        <v>0.96299999999999986</v>
      </c>
      <c r="S104" s="207">
        <f t="shared" si="32"/>
        <v>0.96899999999999997</v>
      </c>
      <c r="T104" s="207">
        <f t="shared" si="32"/>
        <v>0.96699999999999997</v>
      </c>
      <c r="U104" s="207">
        <f t="shared" si="32"/>
        <v>0.96899999999999997</v>
      </c>
      <c r="V104" s="207">
        <f t="shared" si="32"/>
        <v>0.96699999999999997</v>
      </c>
      <c r="W104" s="207">
        <f t="shared" si="32"/>
        <v>0.96899999999999997</v>
      </c>
      <c r="X104" s="207">
        <f t="shared" si="32"/>
        <v>0.96699999999999997</v>
      </c>
      <c r="Y104" s="207">
        <f t="shared" si="32"/>
        <v>0.96499999999999986</v>
      </c>
      <c r="Z104" s="207">
        <f t="shared" si="32"/>
        <v>0.96899999999999997</v>
      </c>
      <c r="AA104" s="207">
        <f t="shared" si="32"/>
        <v>0.96499999999999986</v>
      </c>
      <c r="AB104" s="207">
        <f t="shared" si="32"/>
        <v>0.96699999999999997</v>
      </c>
      <c r="AC104" s="188" t="s">
        <v>482</v>
      </c>
      <c r="AD104" s="188" t="s">
        <v>478</v>
      </c>
      <c r="AE104" s="188" t="s">
        <v>479</v>
      </c>
      <c r="AF104" s="190">
        <v>0</v>
      </c>
      <c r="AG104" s="188">
        <v>0</v>
      </c>
    </row>
    <row r="105" spans="2:33" ht="18" x14ac:dyDescent="0.25">
      <c r="B105" s="191"/>
      <c r="C105" s="192"/>
      <c r="D105" s="73" t="s">
        <v>225</v>
      </c>
      <c r="E105" s="42"/>
      <c r="F105" s="193" t="s">
        <v>555</v>
      </c>
      <c r="G105" s="58" t="s">
        <v>556</v>
      </c>
      <c r="H105" s="58" t="s">
        <v>557</v>
      </c>
      <c r="I105" s="46">
        <v>3</v>
      </c>
      <c r="J105" s="194" t="s">
        <v>172</v>
      </c>
      <c r="K105" s="58" t="s">
        <v>558</v>
      </c>
      <c r="L105" s="194" t="s">
        <v>43</v>
      </c>
      <c r="M105" s="194" t="s">
        <v>44</v>
      </c>
      <c r="N105" s="194" t="s">
        <v>214</v>
      </c>
      <c r="O105" s="194" t="s">
        <v>46</v>
      </c>
      <c r="P105" s="208">
        <f t="shared" ref="P105:P109" si="33">+AVERAGE(Q105:AB105)</f>
        <v>0.9600000000000003</v>
      </c>
      <c r="Q105" s="209">
        <v>0.96</v>
      </c>
      <c r="R105" s="209">
        <v>0.96</v>
      </c>
      <c r="S105" s="209">
        <v>0.96</v>
      </c>
      <c r="T105" s="209">
        <v>0.96</v>
      </c>
      <c r="U105" s="209">
        <v>0.96</v>
      </c>
      <c r="V105" s="209">
        <v>0.96</v>
      </c>
      <c r="W105" s="209">
        <v>0.96</v>
      </c>
      <c r="X105" s="209">
        <v>0.96</v>
      </c>
      <c r="Y105" s="209">
        <v>0.96</v>
      </c>
      <c r="Z105" s="209">
        <v>0.96</v>
      </c>
      <c r="AA105" s="209">
        <v>0.96</v>
      </c>
      <c r="AB105" s="209">
        <v>0.96</v>
      </c>
      <c r="AC105" s="54" t="s">
        <v>482</v>
      </c>
      <c r="AD105" s="197" t="s">
        <v>480</v>
      </c>
      <c r="AE105" s="54" t="s">
        <v>481</v>
      </c>
      <c r="AF105" s="198"/>
      <c r="AG105" s="54">
        <v>0</v>
      </c>
    </row>
    <row r="106" spans="2:33" ht="18" x14ac:dyDescent="0.25">
      <c r="B106" s="191"/>
      <c r="C106" s="192"/>
      <c r="D106" s="73" t="s">
        <v>225</v>
      </c>
      <c r="E106" s="42"/>
      <c r="F106" s="193" t="s">
        <v>555</v>
      </c>
      <c r="G106" s="58" t="s">
        <v>556</v>
      </c>
      <c r="H106" s="58" t="s">
        <v>557</v>
      </c>
      <c r="I106" s="46">
        <v>3</v>
      </c>
      <c r="J106" s="194" t="s">
        <v>172</v>
      </c>
      <c r="K106" s="58" t="s">
        <v>558</v>
      </c>
      <c r="L106" s="194" t="s">
        <v>43</v>
      </c>
      <c r="M106" s="194" t="s">
        <v>44</v>
      </c>
      <c r="N106" s="194" t="s">
        <v>214</v>
      </c>
      <c r="O106" s="194" t="s">
        <v>46</v>
      </c>
      <c r="P106" s="208">
        <f t="shared" si="33"/>
        <v>0.97000000000000008</v>
      </c>
      <c r="Q106" s="209">
        <v>0.97</v>
      </c>
      <c r="R106" s="209">
        <v>0.97</v>
      </c>
      <c r="S106" s="209">
        <v>0.97</v>
      </c>
      <c r="T106" s="209">
        <v>0.97</v>
      </c>
      <c r="U106" s="209">
        <v>0.97</v>
      </c>
      <c r="V106" s="209">
        <v>0.97</v>
      </c>
      <c r="W106" s="209">
        <v>0.97</v>
      </c>
      <c r="X106" s="209">
        <v>0.97</v>
      </c>
      <c r="Y106" s="209">
        <v>0.97</v>
      </c>
      <c r="Z106" s="209">
        <v>0.97</v>
      </c>
      <c r="AA106" s="209">
        <v>0.97</v>
      </c>
      <c r="AB106" s="209">
        <v>0.97</v>
      </c>
      <c r="AC106" s="54" t="s">
        <v>482</v>
      </c>
      <c r="AD106" s="197" t="s">
        <v>483</v>
      </c>
      <c r="AE106" s="54" t="s">
        <v>484</v>
      </c>
      <c r="AF106" s="198"/>
      <c r="AG106" s="54">
        <v>0</v>
      </c>
    </row>
    <row r="107" spans="2:33" ht="18" x14ac:dyDescent="0.25">
      <c r="B107" s="191"/>
      <c r="C107" s="192"/>
      <c r="D107" s="73" t="s">
        <v>225</v>
      </c>
      <c r="E107" s="42"/>
      <c r="F107" s="193" t="s">
        <v>555</v>
      </c>
      <c r="G107" s="58" t="s">
        <v>556</v>
      </c>
      <c r="H107" s="58" t="s">
        <v>557</v>
      </c>
      <c r="I107" s="46">
        <v>3</v>
      </c>
      <c r="J107" s="194" t="s">
        <v>172</v>
      </c>
      <c r="K107" s="58" t="s">
        <v>558</v>
      </c>
      <c r="L107" s="194" t="s">
        <v>43</v>
      </c>
      <c r="M107" s="194" t="s">
        <v>44</v>
      </c>
      <c r="N107" s="194" t="s">
        <v>214</v>
      </c>
      <c r="O107" s="194" t="s">
        <v>46</v>
      </c>
      <c r="P107" s="208">
        <f t="shared" si="33"/>
        <v>0.97499999999999976</v>
      </c>
      <c r="Q107" s="209">
        <v>0.97499999999999998</v>
      </c>
      <c r="R107" s="209">
        <v>0.97499999999999998</v>
      </c>
      <c r="S107" s="209">
        <v>0.97499999999999998</v>
      </c>
      <c r="T107" s="209">
        <v>0.97499999999999998</v>
      </c>
      <c r="U107" s="209">
        <v>0.97499999999999998</v>
      </c>
      <c r="V107" s="209">
        <v>0.97499999999999998</v>
      </c>
      <c r="W107" s="209">
        <v>0.97499999999999998</v>
      </c>
      <c r="X107" s="209">
        <v>0.97499999999999998</v>
      </c>
      <c r="Y107" s="209">
        <v>0.97499999999999998</v>
      </c>
      <c r="Z107" s="209">
        <v>0.97499999999999998</v>
      </c>
      <c r="AA107" s="209">
        <v>0.97499999999999998</v>
      </c>
      <c r="AB107" s="209">
        <v>0.97499999999999998</v>
      </c>
      <c r="AC107" s="54" t="s">
        <v>482</v>
      </c>
      <c r="AD107" s="197" t="s">
        <v>485</v>
      </c>
      <c r="AE107" s="54" t="s">
        <v>486</v>
      </c>
      <c r="AF107" s="198"/>
      <c r="AG107" s="54">
        <v>0</v>
      </c>
    </row>
    <row r="108" spans="2:33" ht="18" x14ac:dyDescent="0.25">
      <c r="B108" s="191"/>
      <c r="C108" s="192"/>
      <c r="D108" s="73" t="s">
        <v>225</v>
      </c>
      <c r="E108" s="42"/>
      <c r="F108" s="193" t="s">
        <v>555</v>
      </c>
      <c r="G108" s="58" t="s">
        <v>556</v>
      </c>
      <c r="H108" s="58" t="s">
        <v>557</v>
      </c>
      <c r="I108" s="46">
        <v>3</v>
      </c>
      <c r="J108" s="194" t="s">
        <v>172</v>
      </c>
      <c r="K108" s="58" t="s">
        <v>558</v>
      </c>
      <c r="L108" s="194" t="s">
        <v>43</v>
      </c>
      <c r="M108" s="194" t="s">
        <v>44</v>
      </c>
      <c r="N108" s="194" t="s">
        <v>214</v>
      </c>
      <c r="O108" s="194" t="s">
        <v>46</v>
      </c>
      <c r="P108" s="208">
        <f t="shared" si="33"/>
        <v>0.96999999999999986</v>
      </c>
      <c r="Q108" s="209">
        <v>0.97</v>
      </c>
      <c r="R108" s="209">
        <v>0.95</v>
      </c>
      <c r="S108" s="209">
        <v>0.98</v>
      </c>
      <c r="T108" s="209">
        <v>0.97</v>
      </c>
      <c r="U108" s="209">
        <v>0.98</v>
      </c>
      <c r="V108" s="209">
        <v>0.97</v>
      </c>
      <c r="W108" s="209">
        <v>0.98</v>
      </c>
      <c r="X108" s="209">
        <v>0.97</v>
      </c>
      <c r="Y108" s="209">
        <v>0.96</v>
      </c>
      <c r="Z108" s="209">
        <v>0.98</v>
      </c>
      <c r="AA108" s="209">
        <v>0.96</v>
      </c>
      <c r="AB108" s="209">
        <v>0.97</v>
      </c>
      <c r="AC108" s="54" t="s">
        <v>482</v>
      </c>
      <c r="AD108" s="197" t="s">
        <v>488</v>
      </c>
      <c r="AE108" s="54" t="s">
        <v>489</v>
      </c>
      <c r="AF108" s="198"/>
      <c r="AG108" s="54">
        <v>0</v>
      </c>
    </row>
    <row r="109" spans="2:33" ht="18" x14ac:dyDescent="0.25">
      <c r="B109" s="199"/>
      <c r="C109" s="200"/>
      <c r="D109" s="73" t="s">
        <v>225</v>
      </c>
      <c r="E109" s="42"/>
      <c r="F109" s="193" t="s">
        <v>555</v>
      </c>
      <c r="G109" s="58" t="s">
        <v>556</v>
      </c>
      <c r="H109" s="58" t="s">
        <v>557</v>
      </c>
      <c r="I109" s="46">
        <v>3</v>
      </c>
      <c r="J109" s="194" t="s">
        <v>172</v>
      </c>
      <c r="K109" s="58" t="s">
        <v>558</v>
      </c>
      <c r="L109" s="194" t="s">
        <v>43</v>
      </c>
      <c r="M109" s="194" t="s">
        <v>44</v>
      </c>
      <c r="N109" s="194" t="s">
        <v>214</v>
      </c>
      <c r="O109" s="194" t="s">
        <v>46</v>
      </c>
      <c r="P109" s="208">
        <f t="shared" si="33"/>
        <v>0.9600000000000003</v>
      </c>
      <c r="Q109" s="209">
        <v>0.96</v>
      </c>
      <c r="R109" s="209">
        <v>0.96</v>
      </c>
      <c r="S109" s="209">
        <v>0.96</v>
      </c>
      <c r="T109" s="209">
        <v>0.96</v>
      </c>
      <c r="U109" s="209">
        <v>0.96</v>
      </c>
      <c r="V109" s="209">
        <v>0.96</v>
      </c>
      <c r="W109" s="209">
        <v>0.96</v>
      </c>
      <c r="X109" s="209">
        <v>0.96</v>
      </c>
      <c r="Y109" s="209">
        <v>0.96</v>
      </c>
      <c r="Z109" s="209">
        <v>0.96</v>
      </c>
      <c r="AA109" s="209">
        <v>0.96</v>
      </c>
      <c r="AB109" s="209">
        <v>0.96</v>
      </c>
      <c r="AC109" s="54" t="s">
        <v>482</v>
      </c>
      <c r="AD109" s="197" t="s">
        <v>490</v>
      </c>
      <c r="AE109" s="54" t="s">
        <v>491</v>
      </c>
      <c r="AF109" s="198"/>
      <c r="AG109" s="54">
        <v>0</v>
      </c>
    </row>
    <row r="110" spans="2:33" ht="18" x14ac:dyDescent="0.25">
      <c r="B110" s="180" t="s">
        <v>55</v>
      </c>
      <c r="C110" s="201" t="s">
        <v>56</v>
      </c>
      <c r="D110" s="202" t="s">
        <v>225</v>
      </c>
      <c r="E110" s="182"/>
      <c r="F110" s="183" t="s">
        <v>559</v>
      </c>
      <c r="G110" s="184" t="s">
        <v>560</v>
      </c>
      <c r="H110" s="184" t="s">
        <v>557</v>
      </c>
      <c r="I110" s="185">
        <v>3</v>
      </c>
      <c r="J110" s="186" t="s">
        <v>59</v>
      </c>
      <c r="K110" s="184" t="s">
        <v>558</v>
      </c>
      <c r="L110" s="186" t="s">
        <v>43</v>
      </c>
      <c r="M110" s="186" t="s">
        <v>44</v>
      </c>
      <c r="N110" s="186" t="s">
        <v>214</v>
      </c>
      <c r="O110" s="186" t="s">
        <v>46</v>
      </c>
      <c r="P110" s="207">
        <f>AVERAGE(P111:P115)</f>
        <v>0.9760000000000002</v>
      </c>
      <c r="Q110" s="207">
        <f t="shared" ref="Q110:AB110" si="34">AVERAGE(Q111:Q115)</f>
        <v>0.97599999999999976</v>
      </c>
      <c r="R110" s="207">
        <f t="shared" si="34"/>
        <v>0.97599999999999976</v>
      </c>
      <c r="S110" s="207">
        <f t="shared" si="34"/>
        <v>0.97599999999999976</v>
      </c>
      <c r="T110" s="207">
        <f t="shared" si="34"/>
        <v>0.97599999999999976</v>
      </c>
      <c r="U110" s="207">
        <f t="shared" si="34"/>
        <v>0.97599999999999976</v>
      </c>
      <c r="V110" s="207">
        <f t="shared" si="34"/>
        <v>0.97599999999999976</v>
      </c>
      <c r="W110" s="207">
        <f t="shared" si="34"/>
        <v>0.97599999999999976</v>
      </c>
      <c r="X110" s="207">
        <f t="shared" si="34"/>
        <v>0.97599999999999976</v>
      </c>
      <c r="Y110" s="207">
        <f t="shared" si="34"/>
        <v>0.97599999999999976</v>
      </c>
      <c r="Z110" s="207">
        <f t="shared" si="34"/>
        <v>0.97599999999999976</v>
      </c>
      <c r="AA110" s="207">
        <f t="shared" si="34"/>
        <v>0.97599999999999976</v>
      </c>
      <c r="AB110" s="207">
        <f t="shared" si="34"/>
        <v>0.97599999999999976</v>
      </c>
      <c r="AC110" s="188" t="s">
        <v>482</v>
      </c>
      <c r="AD110" s="188" t="s">
        <v>478</v>
      </c>
      <c r="AE110" s="188" t="s">
        <v>479</v>
      </c>
      <c r="AF110" s="190">
        <v>0</v>
      </c>
      <c r="AG110" s="188">
        <v>0</v>
      </c>
    </row>
    <row r="111" spans="2:33" ht="18" x14ac:dyDescent="0.25">
      <c r="B111" s="191"/>
      <c r="C111" s="192"/>
      <c r="D111" s="73" t="s">
        <v>225</v>
      </c>
      <c r="E111" s="42"/>
      <c r="F111" s="193" t="s">
        <v>559</v>
      </c>
      <c r="G111" s="58" t="s">
        <v>560</v>
      </c>
      <c r="H111" s="58" t="s">
        <v>557</v>
      </c>
      <c r="I111" s="46">
        <v>3</v>
      </c>
      <c r="J111" s="194" t="s">
        <v>59</v>
      </c>
      <c r="K111" s="58" t="s">
        <v>558</v>
      </c>
      <c r="L111" s="194" t="s">
        <v>43</v>
      </c>
      <c r="M111" s="194" t="s">
        <v>44</v>
      </c>
      <c r="N111" s="194" t="s">
        <v>214</v>
      </c>
      <c r="O111" s="194" t="s">
        <v>46</v>
      </c>
      <c r="P111" s="208">
        <f t="shared" ref="P111:P115" si="35">+AVERAGE(Q111:AB111)</f>
        <v>0.97000000000000008</v>
      </c>
      <c r="Q111" s="209">
        <v>0.97</v>
      </c>
      <c r="R111" s="209">
        <v>0.97</v>
      </c>
      <c r="S111" s="209">
        <v>0.97</v>
      </c>
      <c r="T111" s="209">
        <v>0.97</v>
      </c>
      <c r="U111" s="209">
        <v>0.97</v>
      </c>
      <c r="V111" s="209">
        <v>0.97</v>
      </c>
      <c r="W111" s="209">
        <v>0.97</v>
      </c>
      <c r="X111" s="209">
        <v>0.97</v>
      </c>
      <c r="Y111" s="209">
        <v>0.97</v>
      </c>
      <c r="Z111" s="209">
        <v>0.97</v>
      </c>
      <c r="AA111" s="209">
        <v>0.97</v>
      </c>
      <c r="AB111" s="209">
        <v>0.97</v>
      </c>
      <c r="AC111" s="54" t="s">
        <v>482</v>
      </c>
      <c r="AD111" s="197" t="s">
        <v>480</v>
      </c>
      <c r="AE111" s="54" t="s">
        <v>481</v>
      </c>
      <c r="AF111" s="198"/>
      <c r="AG111" s="54">
        <v>0</v>
      </c>
    </row>
    <row r="112" spans="2:33" ht="18" x14ac:dyDescent="0.25">
      <c r="B112" s="191"/>
      <c r="C112" s="192"/>
      <c r="D112" s="73" t="s">
        <v>225</v>
      </c>
      <c r="E112" s="42"/>
      <c r="F112" s="193" t="s">
        <v>559</v>
      </c>
      <c r="G112" s="58" t="s">
        <v>560</v>
      </c>
      <c r="H112" s="58" t="s">
        <v>557</v>
      </c>
      <c r="I112" s="46">
        <v>3</v>
      </c>
      <c r="J112" s="194" t="s">
        <v>59</v>
      </c>
      <c r="K112" s="58" t="s">
        <v>558</v>
      </c>
      <c r="L112" s="194" t="s">
        <v>43</v>
      </c>
      <c r="M112" s="194" t="s">
        <v>44</v>
      </c>
      <c r="N112" s="194" t="s">
        <v>214</v>
      </c>
      <c r="O112" s="194" t="s">
        <v>46</v>
      </c>
      <c r="P112" s="208">
        <f t="shared" si="35"/>
        <v>0.98000000000000032</v>
      </c>
      <c r="Q112" s="209">
        <v>0.98</v>
      </c>
      <c r="R112" s="209">
        <v>0.98</v>
      </c>
      <c r="S112" s="209">
        <v>0.98</v>
      </c>
      <c r="T112" s="209">
        <v>0.98</v>
      </c>
      <c r="U112" s="209">
        <v>0.98</v>
      </c>
      <c r="V112" s="209">
        <v>0.98</v>
      </c>
      <c r="W112" s="209">
        <v>0.98</v>
      </c>
      <c r="X112" s="209">
        <v>0.98</v>
      </c>
      <c r="Y112" s="209">
        <v>0.98</v>
      </c>
      <c r="Z112" s="209">
        <v>0.98</v>
      </c>
      <c r="AA112" s="209">
        <v>0.98</v>
      </c>
      <c r="AB112" s="209">
        <v>0.98</v>
      </c>
      <c r="AC112" s="54" t="s">
        <v>482</v>
      </c>
      <c r="AD112" s="197" t="s">
        <v>483</v>
      </c>
      <c r="AE112" s="54" t="s">
        <v>484</v>
      </c>
      <c r="AF112" s="198"/>
      <c r="AG112" s="54">
        <v>0</v>
      </c>
    </row>
    <row r="113" spans="2:33" ht="18" x14ac:dyDescent="0.25">
      <c r="B113" s="191"/>
      <c r="C113" s="192"/>
      <c r="D113" s="73" t="s">
        <v>225</v>
      </c>
      <c r="E113" s="42"/>
      <c r="F113" s="193" t="s">
        <v>559</v>
      </c>
      <c r="G113" s="58" t="s">
        <v>560</v>
      </c>
      <c r="H113" s="58" t="s">
        <v>557</v>
      </c>
      <c r="I113" s="46">
        <v>3</v>
      </c>
      <c r="J113" s="194" t="s">
        <v>59</v>
      </c>
      <c r="K113" s="58" t="s">
        <v>558</v>
      </c>
      <c r="L113" s="194" t="s">
        <v>43</v>
      </c>
      <c r="M113" s="194" t="s">
        <v>44</v>
      </c>
      <c r="N113" s="194" t="s">
        <v>214</v>
      </c>
      <c r="O113" s="194" t="s">
        <v>46</v>
      </c>
      <c r="P113" s="208">
        <f t="shared" si="35"/>
        <v>0.98000000000000032</v>
      </c>
      <c r="Q113" s="209">
        <v>0.98</v>
      </c>
      <c r="R113" s="209">
        <v>0.98</v>
      </c>
      <c r="S113" s="209">
        <v>0.98</v>
      </c>
      <c r="T113" s="209">
        <v>0.98</v>
      </c>
      <c r="U113" s="209">
        <v>0.98</v>
      </c>
      <c r="V113" s="209">
        <v>0.98</v>
      </c>
      <c r="W113" s="209">
        <v>0.98</v>
      </c>
      <c r="X113" s="209">
        <v>0.98</v>
      </c>
      <c r="Y113" s="209">
        <v>0.98</v>
      </c>
      <c r="Z113" s="209">
        <v>0.98</v>
      </c>
      <c r="AA113" s="209">
        <v>0.98</v>
      </c>
      <c r="AB113" s="209">
        <v>0.98</v>
      </c>
      <c r="AC113" s="54" t="s">
        <v>482</v>
      </c>
      <c r="AD113" s="197" t="s">
        <v>485</v>
      </c>
      <c r="AE113" s="54" t="s">
        <v>486</v>
      </c>
      <c r="AF113" s="198"/>
      <c r="AG113" s="54">
        <v>0</v>
      </c>
    </row>
    <row r="114" spans="2:33" ht="18" x14ac:dyDescent="0.25">
      <c r="B114" s="191"/>
      <c r="C114" s="192"/>
      <c r="D114" s="73" t="s">
        <v>225</v>
      </c>
      <c r="E114" s="42"/>
      <c r="F114" s="193" t="s">
        <v>559</v>
      </c>
      <c r="G114" s="58" t="s">
        <v>560</v>
      </c>
      <c r="H114" s="58" t="s">
        <v>557</v>
      </c>
      <c r="I114" s="46">
        <v>3</v>
      </c>
      <c r="J114" s="194" t="s">
        <v>59</v>
      </c>
      <c r="K114" s="58" t="s">
        <v>558</v>
      </c>
      <c r="L114" s="194" t="s">
        <v>43</v>
      </c>
      <c r="M114" s="194" t="s">
        <v>44</v>
      </c>
      <c r="N114" s="194" t="s">
        <v>214</v>
      </c>
      <c r="O114" s="194" t="s">
        <v>46</v>
      </c>
      <c r="P114" s="208">
        <f t="shared" si="35"/>
        <v>0.97000000000000008</v>
      </c>
      <c r="Q114" s="209">
        <v>0.97</v>
      </c>
      <c r="R114" s="209">
        <v>0.97</v>
      </c>
      <c r="S114" s="209">
        <v>0.97</v>
      </c>
      <c r="T114" s="209">
        <v>0.97</v>
      </c>
      <c r="U114" s="209">
        <v>0.97</v>
      </c>
      <c r="V114" s="209">
        <v>0.97</v>
      </c>
      <c r="W114" s="209">
        <v>0.97</v>
      </c>
      <c r="X114" s="209">
        <v>0.97</v>
      </c>
      <c r="Y114" s="209">
        <v>0.97</v>
      </c>
      <c r="Z114" s="209">
        <v>0.97</v>
      </c>
      <c r="AA114" s="209">
        <v>0.97</v>
      </c>
      <c r="AB114" s="209">
        <v>0.97</v>
      </c>
      <c r="AC114" s="54" t="s">
        <v>482</v>
      </c>
      <c r="AD114" s="197" t="s">
        <v>488</v>
      </c>
      <c r="AE114" s="54" t="s">
        <v>489</v>
      </c>
      <c r="AF114" s="198"/>
      <c r="AG114" s="54">
        <v>0</v>
      </c>
    </row>
    <row r="115" spans="2:33" ht="18" x14ac:dyDescent="0.25">
      <c r="B115" s="199"/>
      <c r="C115" s="200"/>
      <c r="D115" s="73" t="s">
        <v>225</v>
      </c>
      <c r="E115" s="42"/>
      <c r="F115" s="193" t="s">
        <v>559</v>
      </c>
      <c r="G115" s="58" t="s">
        <v>560</v>
      </c>
      <c r="H115" s="58" t="s">
        <v>557</v>
      </c>
      <c r="I115" s="46">
        <v>3</v>
      </c>
      <c r="J115" s="194" t="s">
        <v>59</v>
      </c>
      <c r="K115" s="58" t="s">
        <v>558</v>
      </c>
      <c r="L115" s="194" t="s">
        <v>43</v>
      </c>
      <c r="M115" s="194" t="s">
        <v>44</v>
      </c>
      <c r="N115" s="194" t="s">
        <v>214</v>
      </c>
      <c r="O115" s="194" t="s">
        <v>46</v>
      </c>
      <c r="P115" s="208">
        <f t="shared" si="35"/>
        <v>0.98000000000000032</v>
      </c>
      <c r="Q115" s="209">
        <v>0.98</v>
      </c>
      <c r="R115" s="209">
        <v>0.98</v>
      </c>
      <c r="S115" s="209">
        <v>0.98</v>
      </c>
      <c r="T115" s="209">
        <v>0.98</v>
      </c>
      <c r="U115" s="209">
        <v>0.98</v>
      </c>
      <c r="V115" s="209">
        <v>0.98</v>
      </c>
      <c r="W115" s="209">
        <v>0.98</v>
      </c>
      <c r="X115" s="209">
        <v>0.98</v>
      </c>
      <c r="Y115" s="209">
        <v>0.98</v>
      </c>
      <c r="Z115" s="209">
        <v>0.98</v>
      </c>
      <c r="AA115" s="209">
        <v>0.98</v>
      </c>
      <c r="AB115" s="209">
        <v>0.98</v>
      </c>
      <c r="AC115" s="54" t="s">
        <v>482</v>
      </c>
      <c r="AD115" s="197" t="s">
        <v>490</v>
      </c>
      <c r="AE115" s="54" t="s">
        <v>491</v>
      </c>
      <c r="AF115" s="198"/>
      <c r="AG115" s="54">
        <v>0</v>
      </c>
    </row>
    <row r="116" spans="2:33" ht="18" x14ac:dyDescent="0.25">
      <c r="B116" s="180" t="s">
        <v>185</v>
      </c>
      <c r="C116" s="201" t="s">
        <v>231</v>
      </c>
      <c r="D116" s="202" t="s">
        <v>225</v>
      </c>
      <c r="E116" s="182"/>
      <c r="F116" s="210" t="s">
        <v>561</v>
      </c>
      <c r="G116" s="184" t="s">
        <v>562</v>
      </c>
      <c r="H116" s="184" t="s">
        <v>563</v>
      </c>
      <c r="I116" s="185">
        <v>3</v>
      </c>
      <c r="J116" s="186" t="s">
        <v>182</v>
      </c>
      <c r="K116" s="184" t="s">
        <v>564</v>
      </c>
      <c r="L116" s="186" t="s">
        <v>89</v>
      </c>
      <c r="M116" s="186" t="s">
        <v>44</v>
      </c>
      <c r="N116" s="186" t="s">
        <v>45</v>
      </c>
      <c r="O116" s="186" t="s">
        <v>46</v>
      </c>
      <c r="P116" s="187">
        <f>SUM(P117:P121)</f>
        <v>87</v>
      </c>
      <c r="Q116" s="187">
        <f>SUM(Q117:Q121)</f>
        <v>6</v>
      </c>
      <c r="R116" s="187">
        <f t="shared" ref="R116:AB116" si="36">SUM(R117:R121)</f>
        <v>5</v>
      </c>
      <c r="S116" s="187">
        <f t="shared" si="36"/>
        <v>10</v>
      </c>
      <c r="T116" s="187">
        <f t="shared" si="36"/>
        <v>5</v>
      </c>
      <c r="U116" s="187">
        <f t="shared" si="36"/>
        <v>9</v>
      </c>
      <c r="V116" s="187">
        <f t="shared" si="36"/>
        <v>7</v>
      </c>
      <c r="W116" s="187">
        <f t="shared" si="36"/>
        <v>9</v>
      </c>
      <c r="X116" s="187">
        <f t="shared" si="36"/>
        <v>5</v>
      </c>
      <c r="Y116" s="187">
        <f t="shared" si="36"/>
        <v>10</v>
      </c>
      <c r="Z116" s="187">
        <f t="shared" si="36"/>
        <v>6</v>
      </c>
      <c r="AA116" s="187">
        <f t="shared" si="36"/>
        <v>9</v>
      </c>
      <c r="AB116" s="187">
        <f t="shared" si="36"/>
        <v>6</v>
      </c>
      <c r="AC116" s="188" t="s">
        <v>565</v>
      </c>
      <c r="AD116" s="188" t="s">
        <v>478</v>
      </c>
      <c r="AE116" s="188" t="s">
        <v>479</v>
      </c>
      <c r="AF116" s="190" t="s">
        <v>566</v>
      </c>
      <c r="AG116" s="188">
        <v>0</v>
      </c>
    </row>
    <row r="117" spans="2:33" ht="18" x14ac:dyDescent="0.25">
      <c r="B117" s="191"/>
      <c r="C117" s="192"/>
      <c r="D117" s="73" t="s">
        <v>225</v>
      </c>
      <c r="E117" s="42"/>
      <c r="F117" s="210" t="s">
        <v>561</v>
      </c>
      <c r="G117" s="58" t="s">
        <v>562</v>
      </c>
      <c r="H117" s="58" t="s">
        <v>563</v>
      </c>
      <c r="I117" s="46">
        <v>3</v>
      </c>
      <c r="J117" s="194" t="s">
        <v>182</v>
      </c>
      <c r="K117" s="58" t="s">
        <v>564</v>
      </c>
      <c r="L117" s="194" t="s">
        <v>89</v>
      </c>
      <c r="M117" s="194" t="s">
        <v>44</v>
      </c>
      <c r="N117" s="194" t="s">
        <v>45</v>
      </c>
      <c r="O117" s="194" t="s">
        <v>46</v>
      </c>
      <c r="P117" s="195">
        <f t="shared" ref="P117:P121" si="37">+SUM(Q117:AB117)</f>
        <v>28</v>
      </c>
      <c r="Q117" s="196">
        <v>2</v>
      </c>
      <c r="R117" s="196">
        <v>2</v>
      </c>
      <c r="S117" s="196">
        <v>3</v>
      </c>
      <c r="T117" s="196">
        <v>2</v>
      </c>
      <c r="U117" s="196">
        <v>2</v>
      </c>
      <c r="V117" s="196">
        <v>3</v>
      </c>
      <c r="W117" s="196">
        <v>2</v>
      </c>
      <c r="X117" s="196">
        <v>2</v>
      </c>
      <c r="Y117" s="196">
        <v>3</v>
      </c>
      <c r="Z117" s="196">
        <v>2</v>
      </c>
      <c r="AA117" s="196">
        <v>2</v>
      </c>
      <c r="AB117" s="196">
        <v>3</v>
      </c>
      <c r="AC117" s="54" t="s">
        <v>565</v>
      </c>
      <c r="AD117" s="197" t="s">
        <v>480</v>
      </c>
      <c r="AE117" s="54" t="s">
        <v>481</v>
      </c>
      <c r="AF117" s="198" t="s">
        <v>566</v>
      </c>
      <c r="AG117" s="54">
        <v>0</v>
      </c>
    </row>
    <row r="118" spans="2:33" ht="18" x14ac:dyDescent="0.25">
      <c r="B118" s="191"/>
      <c r="C118" s="192"/>
      <c r="D118" s="73" t="s">
        <v>225</v>
      </c>
      <c r="E118" s="42"/>
      <c r="F118" s="210" t="s">
        <v>561</v>
      </c>
      <c r="G118" s="58" t="s">
        <v>562</v>
      </c>
      <c r="H118" s="58" t="s">
        <v>563</v>
      </c>
      <c r="I118" s="46">
        <v>3</v>
      </c>
      <c r="J118" s="194" t="s">
        <v>182</v>
      </c>
      <c r="K118" s="58" t="s">
        <v>564</v>
      </c>
      <c r="L118" s="194" t="s">
        <v>89</v>
      </c>
      <c r="M118" s="194" t="s">
        <v>44</v>
      </c>
      <c r="N118" s="194" t="s">
        <v>45</v>
      </c>
      <c r="O118" s="194" t="s">
        <v>46</v>
      </c>
      <c r="P118" s="195">
        <f t="shared" si="37"/>
        <v>8</v>
      </c>
      <c r="Q118" s="196">
        <v>1</v>
      </c>
      <c r="R118" s="196"/>
      <c r="S118" s="196">
        <v>1</v>
      </c>
      <c r="T118" s="196"/>
      <c r="U118" s="196">
        <v>1</v>
      </c>
      <c r="V118" s="196">
        <v>1</v>
      </c>
      <c r="W118" s="196">
        <v>1</v>
      </c>
      <c r="X118" s="196"/>
      <c r="Y118" s="196">
        <v>1</v>
      </c>
      <c r="Z118" s="196">
        <v>1</v>
      </c>
      <c r="AA118" s="196">
        <v>1</v>
      </c>
      <c r="AB118" s="196"/>
      <c r="AC118" s="54" t="s">
        <v>565</v>
      </c>
      <c r="AD118" s="197" t="s">
        <v>483</v>
      </c>
      <c r="AE118" s="54" t="s">
        <v>484</v>
      </c>
      <c r="AF118" s="198" t="s">
        <v>566</v>
      </c>
      <c r="AG118" s="54">
        <v>0</v>
      </c>
    </row>
    <row r="119" spans="2:33" ht="18" x14ac:dyDescent="0.25">
      <c r="B119" s="191"/>
      <c r="C119" s="192"/>
      <c r="D119" s="73" t="s">
        <v>225</v>
      </c>
      <c r="E119" s="42"/>
      <c r="F119" s="210" t="s">
        <v>561</v>
      </c>
      <c r="G119" s="58" t="s">
        <v>562</v>
      </c>
      <c r="H119" s="58" t="s">
        <v>563</v>
      </c>
      <c r="I119" s="46">
        <v>3</v>
      </c>
      <c r="J119" s="194" t="s">
        <v>182</v>
      </c>
      <c r="K119" s="58" t="s">
        <v>564</v>
      </c>
      <c r="L119" s="194" t="s">
        <v>89</v>
      </c>
      <c r="M119" s="194" t="s">
        <v>44</v>
      </c>
      <c r="N119" s="194" t="s">
        <v>45</v>
      </c>
      <c r="O119" s="194" t="s">
        <v>46</v>
      </c>
      <c r="P119" s="195">
        <f t="shared" si="37"/>
        <v>24</v>
      </c>
      <c r="Q119" s="196">
        <v>2</v>
      </c>
      <c r="R119" s="196">
        <v>2</v>
      </c>
      <c r="S119" s="196">
        <v>2</v>
      </c>
      <c r="T119" s="196">
        <v>2</v>
      </c>
      <c r="U119" s="196">
        <v>2</v>
      </c>
      <c r="V119" s="196">
        <v>2</v>
      </c>
      <c r="W119" s="196">
        <v>2</v>
      </c>
      <c r="X119" s="196">
        <v>2</v>
      </c>
      <c r="Y119" s="196">
        <v>2</v>
      </c>
      <c r="Z119" s="196">
        <v>2</v>
      </c>
      <c r="AA119" s="196">
        <v>2</v>
      </c>
      <c r="AB119" s="196">
        <v>2</v>
      </c>
      <c r="AC119" s="54" t="s">
        <v>567</v>
      </c>
      <c r="AD119" s="197" t="s">
        <v>485</v>
      </c>
      <c r="AE119" s="54" t="s">
        <v>486</v>
      </c>
      <c r="AF119" s="198" t="s">
        <v>566</v>
      </c>
      <c r="AG119" s="54">
        <v>0</v>
      </c>
    </row>
    <row r="120" spans="2:33" ht="18" x14ac:dyDescent="0.25">
      <c r="B120" s="191"/>
      <c r="C120" s="192"/>
      <c r="D120" s="73" t="s">
        <v>225</v>
      </c>
      <c r="E120" s="42"/>
      <c r="F120" s="210" t="s">
        <v>561</v>
      </c>
      <c r="G120" s="58" t="s">
        <v>562</v>
      </c>
      <c r="H120" s="58" t="s">
        <v>563</v>
      </c>
      <c r="I120" s="46">
        <v>3</v>
      </c>
      <c r="J120" s="194" t="s">
        <v>182</v>
      </c>
      <c r="K120" s="58" t="s">
        <v>564</v>
      </c>
      <c r="L120" s="194" t="s">
        <v>89</v>
      </c>
      <c r="M120" s="194" t="s">
        <v>44</v>
      </c>
      <c r="N120" s="194" t="s">
        <v>45</v>
      </c>
      <c r="O120" s="194" t="s">
        <v>46</v>
      </c>
      <c r="P120" s="195">
        <f t="shared" si="37"/>
        <v>15</v>
      </c>
      <c r="Q120" s="196"/>
      <c r="R120" s="196"/>
      <c r="S120" s="196">
        <v>3</v>
      </c>
      <c r="T120" s="196"/>
      <c r="U120" s="196">
        <v>3</v>
      </c>
      <c r="V120" s="196"/>
      <c r="W120" s="196">
        <v>3</v>
      </c>
      <c r="X120" s="196"/>
      <c r="Y120" s="196">
        <v>3</v>
      </c>
      <c r="Z120" s="196"/>
      <c r="AA120" s="196">
        <v>3</v>
      </c>
      <c r="AB120" s="196"/>
      <c r="AC120" s="54" t="s">
        <v>568</v>
      </c>
      <c r="AD120" s="197" t="s">
        <v>488</v>
      </c>
      <c r="AE120" s="54" t="s">
        <v>489</v>
      </c>
      <c r="AF120" s="198" t="s">
        <v>566</v>
      </c>
      <c r="AG120" s="54">
        <v>0</v>
      </c>
    </row>
    <row r="121" spans="2:33" ht="18" x14ac:dyDescent="0.25">
      <c r="B121" s="199"/>
      <c r="C121" s="200"/>
      <c r="D121" s="73" t="s">
        <v>225</v>
      </c>
      <c r="E121" s="42"/>
      <c r="F121" s="210" t="s">
        <v>561</v>
      </c>
      <c r="G121" s="58" t="s">
        <v>562</v>
      </c>
      <c r="H121" s="58" t="s">
        <v>563</v>
      </c>
      <c r="I121" s="46">
        <v>3</v>
      </c>
      <c r="J121" s="194" t="s">
        <v>182</v>
      </c>
      <c r="K121" s="58" t="s">
        <v>564</v>
      </c>
      <c r="L121" s="194" t="s">
        <v>89</v>
      </c>
      <c r="M121" s="194" t="s">
        <v>44</v>
      </c>
      <c r="N121" s="194" t="s">
        <v>45</v>
      </c>
      <c r="O121" s="194" t="s">
        <v>46</v>
      </c>
      <c r="P121" s="195">
        <f t="shared" si="37"/>
        <v>12</v>
      </c>
      <c r="Q121" s="196">
        <v>1</v>
      </c>
      <c r="R121" s="196">
        <v>1</v>
      </c>
      <c r="S121" s="196">
        <v>1</v>
      </c>
      <c r="T121" s="196">
        <v>1</v>
      </c>
      <c r="U121" s="196">
        <v>1</v>
      </c>
      <c r="V121" s="196">
        <v>1</v>
      </c>
      <c r="W121" s="196">
        <v>1</v>
      </c>
      <c r="X121" s="196">
        <v>1</v>
      </c>
      <c r="Y121" s="196">
        <v>1</v>
      </c>
      <c r="Z121" s="196">
        <v>1</v>
      </c>
      <c r="AA121" s="196">
        <v>1</v>
      </c>
      <c r="AB121" s="196">
        <v>1</v>
      </c>
      <c r="AC121" s="54" t="s">
        <v>565</v>
      </c>
      <c r="AD121" s="197" t="s">
        <v>490</v>
      </c>
      <c r="AE121" s="54" t="s">
        <v>491</v>
      </c>
      <c r="AF121" s="198" t="s">
        <v>566</v>
      </c>
      <c r="AG121" s="54">
        <v>0</v>
      </c>
    </row>
    <row r="122" spans="2:33" ht="18" x14ac:dyDescent="0.25">
      <c r="B122" s="180" t="s">
        <v>55</v>
      </c>
      <c r="C122" s="201" t="s">
        <v>56</v>
      </c>
      <c r="D122" s="202" t="s">
        <v>225</v>
      </c>
      <c r="E122" s="182"/>
      <c r="F122" s="183" t="s">
        <v>569</v>
      </c>
      <c r="G122" s="184" t="s">
        <v>570</v>
      </c>
      <c r="H122" s="184" t="s">
        <v>571</v>
      </c>
      <c r="I122" s="185">
        <v>2</v>
      </c>
      <c r="J122" s="186" t="s">
        <v>59</v>
      </c>
      <c r="K122" s="184" t="s">
        <v>572</v>
      </c>
      <c r="L122" s="186" t="s">
        <v>89</v>
      </c>
      <c r="M122" s="186" t="s">
        <v>44</v>
      </c>
      <c r="N122" s="186" t="s">
        <v>45</v>
      </c>
      <c r="O122" s="186" t="s">
        <v>46</v>
      </c>
      <c r="P122" s="187">
        <f>SUM(P123:P127)</f>
        <v>19920</v>
      </c>
      <c r="Q122" s="187">
        <f>SUM(Q123:Q127)</f>
        <v>1630</v>
      </c>
      <c r="R122" s="187">
        <f t="shared" ref="R122:AB122" si="38">SUM(R123:R127)</f>
        <v>1630</v>
      </c>
      <c r="S122" s="187">
        <f t="shared" si="38"/>
        <v>1735</v>
      </c>
      <c r="T122" s="187">
        <f t="shared" si="38"/>
        <v>1590</v>
      </c>
      <c r="U122" s="187">
        <f t="shared" si="38"/>
        <v>1730</v>
      </c>
      <c r="V122" s="187">
        <f t="shared" si="38"/>
        <v>1695</v>
      </c>
      <c r="W122" s="187">
        <f t="shared" si="38"/>
        <v>1730</v>
      </c>
      <c r="X122" s="187">
        <f t="shared" si="38"/>
        <v>1580</v>
      </c>
      <c r="Y122" s="187">
        <f t="shared" si="38"/>
        <v>1745</v>
      </c>
      <c r="Z122" s="187">
        <f t="shared" si="38"/>
        <v>1680</v>
      </c>
      <c r="AA122" s="187">
        <f t="shared" si="38"/>
        <v>1590</v>
      </c>
      <c r="AB122" s="187">
        <f t="shared" si="38"/>
        <v>1585</v>
      </c>
      <c r="AC122" s="188" t="s">
        <v>482</v>
      </c>
      <c r="AD122" s="188" t="s">
        <v>478</v>
      </c>
      <c r="AE122" s="188" t="s">
        <v>479</v>
      </c>
      <c r="AF122" s="190">
        <v>0</v>
      </c>
      <c r="AG122" s="188">
        <v>0</v>
      </c>
    </row>
    <row r="123" spans="2:33" ht="18" x14ac:dyDescent="0.25">
      <c r="B123" s="191"/>
      <c r="C123" s="192"/>
      <c r="D123" s="73" t="s">
        <v>225</v>
      </c>
      <c r="E123" s="42"/>
      <c r="F123" s="193" t="s">
        <v>569</v>
      </c>
      <c r="G123" s="58" t="s">
        <v>570</v>
      </c>
      <c r="H123" s="58" t="s">
        <v>571</v>
      </c>
      <c r="I123" s="46">
        <v>2</v>
      </c>
      <c r="J123" s="194" t="s">
        <v>59</v>
      </c>
      <c r="K123" s="58" t="s">
        <v>572</v>
      </c>
      <c r="L123" s="194" t="s">
        <v>89</v>
      </c>
      <c r="M123" s="194" t="s">
        <v>44</v>
      </c>
      <c r="N123" s="194" t="s">
        <v>45</v>
      </c>
      <c r="O123" s="194" t="s">
        <v>46</v>
      </c>
      <c r="P123" s="195">
        <f t="shared" ref="P123:P127" si="39">+SUM(Q123:AB123)</f>
        <v>3500</v>
      </c>
      <c r="Q123" s="196">
        <v>290</v>
      </c>
      <c r="R123" s="196">
        <v>290</v>
      </c>
      <c r="S123" s="196">
        <v>295</v>
      </c>
      <c r="T123" s="196">
        <v>290</v>
      </c>
      <c r="U123" s="196">
        <v>290</v>
      </c>
      <c r="V123" s="196">
        <v>295</v>
      </c>
      <c r="W123" s="196">
        <v>290</v>
      </c>
      <c r="X123" s="196">
        <v>290</v>
      </c>
      <c r="Y123" s="196">
        <v>295</v>
      </c>
      <c r="Z123" s="196">
        <v>290</v>
      </c>
      <c r="AA123" s="196">
        <v>290</v>
      </c>
      <c r="AB123" s="196">
        <v>295</v>
      </c>
      <c r="AC123" s="54" t="s">
        <v>482</v>
      </c>
      <c r="AD123" s="197" t="s">
        <v>480</v>
      </c>
      <c r="AE123" s="54" t="s">
        <v>481</v>
      </c>
      <c r="AF123" s="198"/>
      <c r="AG123" s="54">
        <v>0</v>
      </c>
    </row>
    <row r="124" spans="2:33" ht="18" x14ac:dyDescent="0.25">
      <c r="B124" s="191"/>
      <c r="C124" s="192"/>
      <c r="D124" s="73" t="s">
        <v>225</v>
      </c>
      <c r="E124" s="42"/>
      <c r="F124" s="193" t="s">
        <v>569</v>
      </c>
      <c r="G124" s="58" t="s">
        <v>570</v>
      </c>
      <c r="H124" s="58" t="s">
        <v>571</v>
      </c>
      <c r="I124" s="46">
        <v>2</v>
      </c>
      <c r="J124" s="194" t="s">
        <v>59</v>
      </c>
      <c r="K124" s="58" t="s">
        <v>572</v>
      </c>
      <c r="L124" s="194" t="s">
        <v>89</v>
      </c>
      <c r="M124" s="194" t="s">
        <v>44</v>
      </c>
      <c r="N124" s="194" t="s">
        <v>45</v>
      </c>
      <c r="O124" s="194" t="s">
        <v>46</v>
      </c>
      <c r="P124" s="195">
        <f t="shared" si="39"/>
        <v>4000</v>
      </c>
      <c r="Q124" s="196">
        <v>330</v>
      </c>
      <c r="R124" s="196">
        <v>330</v>
      </c>
      <c r="S124" s="196">
        <v>330</v>
      </c>
      <c r="T124" s="196">
        <v>340</v>
      </c>
      <c r="U124" s="196">
        <v>330</v>
      </c>
      <c r="V124" s="196">
        <v>340</v>
      </c>
      <c r="W124" s="196">
        <v>330</v>
      </c>
      <c r="X124" s="196">
        <v>330</v>
      </c>
      <c r="Y124" s="196">
        <v>340</v>
      </c>
      <c r="Z124" s="196">
        <v>330</v>
      </c>
      <c r="AA124" s="196">
        <v>340</v>
      </c>
      <c r="AB124" s="196">
        <v>330</v>
      </c>
      <c r="AC124" s="54" t="s">
        <v>482</v>
      </c>
      <c r="AD124" s="197" t="s">
        <v>483</v>
      </c>
      <c r="AE124" s="54" t="s">
        <v>484</v>
      </c>
      <c r="AF124" s="198"/>
      <c r="AG124" s="54">
        <v>0</v>
      </c>
    </row>
    <row r="125" spans="2:33" ht="18" x14ac:dyDescent="0.25">
      <c r="B125" s="191"/>
      <c r="C125" s="192"/>
      <c r="D125" s="73" t="s">
        <v>225</v>
      </c>
      <c r="E125" s="42"/>
      <c r="F125" s="193" t="s">
        <v>569</v>
      </c>
      <c r="G125" s="58" t="s">
        <v>570</v>
      </c>
      <c r="H125" s="58" t="s">
        <v>571</v>
      </c>
      <c r="I125" s="46">
        <v>2</v>
      </c>
      <c r="J125" s="194" t="s">
        <v>59</v>
      </c>
      <c r="K125" s="58" t="s">
        <v>572</v>
      </c>
      <c r="L125" s="194" t="s">
        <v>89</v>
      </c>
      <c r="M125" s="194" t="s">
        <v>44</v>
      </c>
      <c r="N125" s="194" t="s">
        <v>45</v>
      </c>
      <c r="O125" s="194" t="s">
        <v>46</v>
      </c>
      <c r="P125" s="195">
        <f t="shared" si="39"/>
        <v>6600</v>
      </c>
      <c r="Q125" s="196">
        <v>550</v>
      </c>
      <c r="R125" s="196">
        <v>550</v>
      </c>
      <c r="S125" s="196">
        <v>550</v>
      </c>
      <c r="T125" s="196">
        <v>550</v>
      </c>
      <c r="U125" s="196">
        <v>550</v>
      </c>
      <c r="V125" s="196">
        <v>550</v>
      </c>
      <c r="W125" s="196">
        <v>550</v>
      </c>
      <c r="X125" s="196">
        <v>550</v>
      </c>
      <c r="Y125" s="196">
        <v>550</v>
      </c>
      <c r="Z125" s="196">
        <v>550</v>
      </c>
      <c r="AA125" s="196">
        <v>550</v>
      </c>
      <c r="AB125" s="196">
        <v>550</v>
      </c>
      <c r="AC125" s="54" t="s">
        <v>255</v>
      </c>
      <c r="AD125" s="197" t="s">
        <v>485</v>
      </c>
      <c r="AE125" s="54" t="s">
        <v>486</v>
      </c>
      <c r="AF125" s="198"/>
      <c r="AG125" s="54">
        <v>0</v>
      </c>
    </row>
    <row r="126" spans="2:33" ht="18" x14ac:dyDescent="0.25">
      <c r="B126" s="191"/>
      <c r="C126" s="192"/>
      <c r="D126" s="73" t="s">
        <v>225</v>
      </c>
      <c r="E126" s="42"/>
      <c r="F126" s="193" t="s">
        <v>569</v>
      </c>
      <c r="G126" s="58" t="s">
        <v>570</v>
      </c>
      <c r="H126" s="58" t="s">
        <v>571</v>
      </c>
      <c r="I126" s="46">
        <v>2</v>
      </c>
      <c r="J126" s="194" t="s">
        <v>59</v>
      </c>
      <c r="K126" s="58" t="s">
        <v>572</v>
      </c>
      <c r="L126" s="194" t="s">
        <v>89</v>
      </c>
      <c r="M126" s="194" t="s">
        <v>44</v>
      </c>
      <c r="N126" s="194" t="s">
        <v>45</v>
      </c>
      <c r="O126" s="194" t="s">
        <v>46</v>
      </c>
      <c r="P126" s="195">
        <f t="shared" si="39"/>
        <v>4500</v>
      </c>
      <c r="Q126" s="196">
        <v>350</v>
      </c>
      <c r="R126" s="196">
        <v>350</v>
      </c>
      <c r="S126" s="196">
        <v>450</v>
      </c>
      <c r="T126" s="196">
        <v>300</v>
      </c>
      <c r="U126" s="196">
        <v>450</v>
      </c>
      <c r="V126" s="196">
        <v>400</v>
      </c>
      <c r="W126" s="196">
        <v>450</v>
      </c>
      <c r="X126" s="196">
        <v>300</v>
      </c>
      <c r="Y126" s="196">
        <v>450</v>
      </c>
      <c r="Z126" s="196">
        <v>400</v>
      </c>
      <c r="AA126" s="196">
        <v>300</v>
      </c>
      <c r="AB126" s="196">
        <v>300</v>
      </c>
      <c r="AC126" s="54" t="s">
        <v>503</v>
      </c>
      <c r="AD126" s="197" t="s">
        <v>488</v>
      </c>
      <c r="AE126" s="54" t="s">
        <v>489</v>
      </c>
      <c r="AF126" s="198"/>
      <c r="AG126" s="54">
        <v>0</v>
      </c>
    </row>
    <row r="127" spans="2:33" ht="18" x14ac:dyDescent="0.25">
      <c r="B127" s="199"/>
      <c r="C127" s="200"/>
      <c r="D127" s="73" t="s">
        <v>225</v>
      </c>
      <c r="E127" s="42"/>
      <c r="F127" s="193" t="s">
        <v>569</v>
      </c>
      <c r="G127" s="58" t="s">
        <v>570</v>
      </c>
      <c r="H127" s="58" t="s">
        <v>571</v>
      </c>
      <c r="I127" s="46">
        <v>2</v>
      </c>
      <c r="J127" s="194" t="s">
        <v>59</v>
      </c>
      <c r="K127" s="58" t="s">
        <v>572</v>
      </c>
      <c r="L127" s="194" t="s">
        <v>89</v>
      </c>
      <c r="M127" s="194" t="s">
        <v>44</v>
      </c>
      <c r="N127" s="194" t="s">
        <v>45</v>
      </c>
      <c r="O127" s="194" t="s">
        <v>46</v>
      </c>
      <c r="P127" s="195">
        <f t="shared" si="39"/>
        <v>1320</v>
      </c>
      <c r="Q127" s="196">
        <v>110</v>
      </c>
      <c r="R127" s="196">
        <v>110</v>
      </c>
      <c r="S127" s="196">
        <v>110</v>
      </c>
      <c r="T127" s="196">
        <v>110</v>
      </c>
      <c r="U127" s="196">
        <v>110</v>
      </c>
      <c r="V127" s="196">
        <v>110</v>
      </c>
      <c r="W127" s="196">
        <v>110</v>
      </c>
      <c r="X127" s="196">
        <v>110</v>
      </c>
      <c r="Y127" s="196">
        <v>110</v>
      </c>
      <c r="Z127" s="196">
        <v>110</v>
      </c>
      <c r="AA127" s="196">
        <v>110</v>
      </c>
      <c r="AB127" s="196">
        <v>110</v>
      </c>
      <c r="AC127" s="54" t="s">
        <v>482</v>
      </c>
      <c r="AD127" s="197" t="s">
        <v>490</v>
      </c>
      <c r="AE127" s="54" t="s">
        <v>491</v>
      </c>
      <c r="AF127" s="198"/>
      <c r="AG127" s="54">
        <v>0</v>
      </c>
    </row>
    <row r="128" spans="2:33" ht="18" x14ac:dyDescent="0.25">
      <c r="B128" s="180" t="s">
        <v>185</v>
      </c>
      <c r="C128" s="201" t="s">
        <v>231</v>
      </c>
      <c r="D128" s="202" t="s">
        <v>198</v>
      </c>
      <c r="E128" s="182"/>
      <c r="F128" s="183" t="s">
        <v>573</v>
      </c>
      <c r="G128" s="184" t="s">
        <v>574</v>
      </c>
      <c r="H128" s="184" t="s">
        <v>575</v>
      </c>
      <c r="I128" s="185">
        <v>3</v>
      </c>
      <c r="J128" s="186" t="s">
        <v>59</v>
      </c>
      <c r="K128" s="184" t="s">
        <v>576</v>
      </c>
      <c r="L128" s="186" t="s">
        <v>89</v>
      </c>
      <c r="M128" s="186" t="s">
        <v>44</v>
      </c>
      <c r="N128" s="186" t="s">
        <v>45</v>
      </c>
      <c r="O128" s="186" t="s">
        <v>46</v>
      </c>
      <c r="P128" s="187">
        <f>SUM(P129:P133)</f>
        <v>243960</v>
      </c>
      <c r="Q128" s="187">
        <f>SUM(Q129:Q133)</f>
        <v>20330</v>
      </c>
      <c r="R128" s="187">
        <f t="shared" ref="R128:AB128" si="40">SUM(R129:R133)</f>
        <v>19330</v>
      </c>
      <c r="S128" s="187">
        <f t="shared" si="40"/>
        <v>19830</v>
      </c>
      <c r="T128" s="187">
        <f t="shared" si="40"/>
        <v>20330</v>
      </c>
      <c r="U128" s="187">
        <f t="shared" si="40"/>
        <v>20830</v>
      </c>
      <c r="V128" s="187">
        <f t="shared" si="40"/>
        <v>20330</v>
      </c>
      <c r="W128" s="187">
        <f t="shared" si="40"/>
        <v>21330</v>
      </c>
      <c r="X128" s="187">
        <f t="shared" si="40"/>
        <v>19830</v>
      </c>
      <c r="Y128" s="187">
        <f t="shared" si="40"/>
        <v>20330</v>
      </c>
      <c r="Z128" s="187">
        <f t="shared" si="40"/>
        <v>21330</v>
      </c>
      <c r="AA128" s="187">
        <f t="shared" si="40"/>
        <v>20330</v>
      </c>
      <c r="AB128" s="187">
        <f t="shared" si="40"/>
        <v>19830</v>
      </c>
      <c r="AC128" s="188" t="s">
        <v>482</v>
      </c>
      <c r="AD128" s="188" t="s">
        <v>478</v>
      </c>
      <c r="AE128" s="188" t="s">
        <v>479</v>
      </c>
      <c r="AF128" s="190">
        <v>0</v>
      </c>
      <c r="AG128" s="188">
        <v>0</v>
      </c>
    </row>
    <row r="129" spans="2:33" ht="18" x14ac:dyDescent="0.25">
      <c r="B129" s="191"/>
      <c r="C129" s="192"/>
      <c r="D129" s="73" t="s">
        <v>198</v>
      </c>
      <c r="E129" s="42"/>
      <c r="F129" s="193" t="s">
        <v>573</v>
      </c>
      <c r="G129" s="58" t="s">
        <v>574</v>
      </c>
      <c r="H129" s="58" t="s">
        <v>575</v>
      </c>
      <c r="I129" s="46">
        <v>3</v>
      </c>
      <c r="J129" s="194" t="s">
        <v>59</v>
      </c>
      <c r="K129" s="58" t="s">
        <v>576</v>
      </c>
      <c r="L129" s="194" t="s">
        <v>89</v>
      </c>
      <c r="M129" s="194" t="s">
        <v>44</v>
      </c>
      <c r="N129" s="194" t="s">
        <v>45</v>
      </c>
      <c r="O129" s="194" t="s">
        <v>46</v>
      </c>
      <c r="P129" s="195">
        <f t="shared" ref="P129:P133" si="41">+SUM(Q129:AB129)</f>
        <v>48000</v>
      </c>
      <c r="Q129" s="196">
        <v>4000</v>
      </c>
      <c r="R129" s="196">
        <v>4000</v>
      </c>
      <c r="S129" s="196">
        <v>4000</v>
      </c>
      <c r="T129" s="196">
        <v>4000</v>
      </c>
      <c r="U129" s="196">
        <v>4000</v>
      </c>
      <c r="V129" s="196">
        <v>4000</v>
      </c>
      <c r="W129" s="196">
        <v>4000</v>
      </c>
      <c r="X129" s="196">
        <v>4000</v>
      </c>
      <c r="Y129" s="196">
        <v>4000</v>
      </c>
      <c r="Z129" s="196">
        <v>4000</v>
      </c>
      <c r="AA129" s="196">
        <v>4000</v>
      </c>
      <c r="AB129" s="196">
        <v>4000</v>
      </c>
      <c r="AC129" s="54" t="s">
        <v>482</v>
      </c>
      <c r="AD129" s="197" t="s">
        <v>480</v>
      </c>
      <c r="AE129" s="54" t="s">
        <v>481</v>
      </c>
      <c r="AF129" s="198"/>
      <c r="AG129" s="54">
        <v>0</v>
      </c>
    </row>
    <row r="130" spans="2:33" ht="18" x14ac:dyDescent="0.25">
      <c r="B130" s="191"/>
      <c r="C130" s="192"/>
      <c r="D130" s="73" t="s">
        <v>198</v>
      </c>
      <c r="E130" s="42"/>
      <c r="F130" s="193" t="s">
        <v>573</v>
      </c>
      <c r="G130" s="58" t="s">
        <v>574</v>
      </c>
      <c r="H130" s="58" t="s">
        <v>575</v>
      </c>
      <c r="I130" s="46">
        <v>3</v>
      </c>
      <c r="J130" s="194" t="s">
        <v>59</v>
      </c>
      <c r="K130" s="58" t="s">
        <v>576</v>
      </c>
      <c r="L130" s="194" t="s">
        <v>89</v>
      </c>
      <c r="M130" s="194" t="s">
        <v>44</v>
      </c>
      <c r="N130" s="194" t="s">
        <v>45</v>
      </c>
      <c r="O130" s="194" t="s">
        <v>46</v>
      </c>
      <c r="P130" s="195">
        <f t="shared" si="41"/>
        <v>51000</v>
      </c>
      <c r="Q130" s="196">
        <v>4250</v>
      </c>
      <c r="R130" s="196">
        <v>4250</v>
      </c>
      <c r="S130" s="196">
        <v>4250</v>
      </c>
      <c r="T130" s="196">
        <v>4250</v>
      </c>
      <c r="U130" s="196">
        <v>4250</v>
      </c>
      <c r="V130" s="196">
        <v>4250</v>
      </c>
      <c r="W130" s="196">
        <v>4250</v>
      </c>
      <c r="X130" s="196">
        <v>4250</v>
      </c>
      <c r="Y130" s="196">
        <v>4250</v>
      </c>
      <c r="Z130" s="196">
        <v>4250</v>
      </c>
      <c r="AA130" s="196">
        <v>4250</v>
      </c>
      <c r="AB130" s="196">
        <v>4250</v>
      </c>
      <c r="AC130" s="54" t="s">
        <v>482</v>
      </c>
      <c r="AD130" s="197" t="s">
        <v>483</v>
      </c>
      <c r="AE130" s="54" t="s">
        <v>484</v>
      </c>
      <c r="AF130" s="198"/>
      <c r="AG130" s="54">
        <v>0</v>
      </c>
    </row>
    <row r="131" spans="2:33" ht="18" x14ac:dyDescent="0.25">
      <c r="B131" s="191"/>
      <c r="C131" s="192"/>
      <c r="D131" s="73" t="s">
        <v>198</v>
      </c>
      <c r="E131" s="42"/>
      <c r="F131" s="193" t="s">
        <v>573</v>
      </c>
      <c r="G131" s="58" t="s">
        <v>574</v>
      </c>
      <c r="H131" s="58" t="s">
        <v>575</v>
      </c>
      <c r="I131" s="46">
        <v>3</v>
      </c>
      <c r="J131" s="194" t="s">
        <v>59</v>
      </c>
      <c r="K131" s="58" t="s">
        <v>576</v>
      </c>
      <c r="L131" s="194" t="s">
        <v>89</v>
      </c>
      <c r="M131" s="194" t="s">
        <v>44</v>
      </c>
      <c r="N131" s="194" t="s">
        <v>45</v>
      </c>
      <c r="O131" s="194" t="s">
        <v>46</v>
      </c>
      <c r="P131" s="195">
        <f t="shared" si="41"/>
        <v>60000</v>
      </c>
      <c r="Q131" s="196">
        <v>5000</v>
      </c>
      <c r="R131" s="196">
        <v>5000</v>
      </c>
      <c r="S131" s="196">
        <v>5000</v>
      </c>
      <c r="T131" s="196">
        <v>5000</v>
      </c>
      <c r="U131" s="196">
        <v>5000</v>
      </c>
      <c r="V131" s="196">
        <v>5000</v>
      </c>
      <c r="W131" s="196">
        <v>5000</v>
      </c>
      <c r="X131" s="196">
        <v>5000</v>
      </c>
      <c r="Y131" s="196">
        <v>5000</v>
      </c>
      <c r="Z131" s="196">
        <v>5000</v>
      </c>
      <c r="AA131" s="196">
        <v>5000</v>
      </c>
      <c r="AB131" s="196">
        <v>5000</v>
      </c>
      <c r="AC131" s="54" t="s">
        <v>482</v>
      </c>
      <c r="AD131" s="197" t="s">
        <v>485</v>
      </c>
      <c r="AE131" s="54" t="s">
        <v>486</v>
      </c>
      <c r="AF131" s="198"/>
      <c r="AG131" s="54">
        <v>0</v>
      </c>
    </row>
    <row r="132" spans="2:33" ht="18" x14ac:dyDescent="0.25">
      <c r="B132" s="191"/>
      <c r="C132" s="192"/>
      <c r="D132" s="73" t="s">
        <v>198</v>
      </c>
      <c r="E132" s="42"/>
      <c r="F132" s="193" t="s">
        <v>573</v>
      </c>
      <c r="G132" s="58" t="s">
        <v>574</v>
      </c>
      <c r="H132" s="58" t="s">
        <v>575</v>
      </c>
      <c r="I132" s="46">
        <v>3</v>
      </c>
      <c r="J132" s="194" t="s">
        <v>59</v>
      </c>
      <c r="K132" s="58" t="s">
        <v>576</v>
      </c>
      <c r="L132" s="194" t="s">
        <v>89</v>
      </c>
      <c r="M132" s="194" t="s">
        <v>44</v>
      </c>
      <c r="N132" s="194" t="s">
        <v>45</v>
      </c>
      <c r="O132" s="194" t="s">
        <v>46</v>
      </c>
      <c r="P132" s="195">
        <f t="shared" si="41"/>
        <v>60000</v>
      </c>
      <c r="Q132" s="196">
        <v>5000</v>
      </c>
      <c r="R132" s="196">
        <v>4000</v>
      </c>
      <c r="S132" s="196">
        <v>4500</v>
      </c>
      <c r="T132" s="196">
        <v>5000</v>
      </c>
      <c r="U132" s="196">
        <v>5500</v>
      </c>
      <c r="V132" s="196">
        <v>5000</v>
      </c>
      <c r="W132" s="196">
        <v>6000</v>
      </c>
      <c r="X132" s="196">
        <v>4500</v>
      </c>
      <c r="Y132" s="196">
        <v>5000</v>
      </c>
      <c r="Z132" s="196">
        <v>6000</v>
      </c>
      <c r="AA132" s="196">
        <v>5000</v>
      </c>
      <c r="AB132" s="196">
        <v>4500</v>
      </c>
      <c r="AC132" s="54" t="s">
        <v>482</v>
      </c>
      <c r="AD132" s="197" t="s">
        <v>488</v>
      </c>
      <c r="AE132" s="54" t="s">
        <v>489</v>
      </c>
      <c r="AF132" s="198"/>
      <c r="AG132" s="54">
        <v>0</v>
      </c>
    </row>
    <row r="133" spans="2:33" ht="18" x14ac:dyDescent="0.25">
      <c r="B133" s="199"/>
      <c r="C133" s="200"/>
      <c r="D133" s="73" t="s">
        <v>198</v>
      </c>
      <c r="E133" s="42"/>
      <c r="F133" s="193" t="s">
        <v>573</v>
      </c>
      <c r="G133" s="58" t="s">
        <v>574</v>
      </c>
      <c r="H133" s="58" t="s">
        <v>575</v>
      </c>
      <c r="I133" s="46">
        <v>3</v>
      </c>
      <c r="J133" s="194" t="s">
        <v>59</v>
      </c>
      <c r="K133" s="58" t="s">
        <v>576</v>
      </c>
      <c r="L133" s="194" t="s">
        <v>89</v>
      </c>
      <c r="M133" s="194" t="s">
        <v>44</v>
      </c>
      <c r="N133" s="194" t="s">
        <v>45</v>
      </c>
      <c r="O133" s="194" t="s">
        <v>46</v>
      </c>
      <c r="P133" s="195">
        <f t="shared" si="41"/>
        <v>24960</v>
      </c>
      <c r="Q133" s="196">
        <v>2080</v>
      </c>
      <c r="R133" s="196">
        <v>2080</v>
      </c>
      <c r="S133" s="196">
        <v>2080</v>
      </c>
      <c r="T133" s="196">
        <v>2080</v>
      </c>
      <c r="U133" s="196">
        <v>2080</v>
      </c>
      <c r="V133" s="196">
        <v>2080</v>
      </c>
      <c r="W133" s="196">
        <v>2080</v>
      </c>
      <c r="X133" s="196">
        <v>2080</v>
      </c>
      <c r="Y133" s="196">
        <v>2080</v>
      </c>
      <c r="Z133" s="196">
        <v>2080</v>
      </c>
      <c r="AA133" s="196">
        <v>2080</v>
      </c>
      <c r="AB133" s="196">
        <v>2080</v>
      </c>
      <c r="AC133" s="54" t="s">
        <v>482</v>
      </c>
      <c r="AD133" s="197" t="s">
        <v>490</v>
      </c>
      <c r="AE133" s="54" t="s">
        <v>491</v>
      </c>
      <c r="AF133" s="198"/>
      <c r="AG133" s="54">
        <v>0</v>
      </c>
    </row>
    <row r="134" spans="2:33" ht="18" x14ac:dyDescent="0.25">
      <c r="B134" s="180" t="s">
        <v>185</v>
      </c>
      <c r="C134" s="201" t="s">
        <v>231</v>
      </c>
      <c r="D134" s="202" t="s">
        <v>225</v>
      </c>
      <c r="E134" s="182"/>
      <c r="F134" s="210" t="s">
        <v>577</v>
      </c>
      <c r="G134" s="184">
        <v>0</v>
      </c>
      <c r="H134" s="184" t="s">
        <v>575</v>
      </c>
      <c r="I134" s="185">
        <v>2</v>
      </c>
      <c r="J134" s="186" t="s">
        <v>172</v>
      </c>
      <c r="K134" s="184" t="s">
        <v>578</v>
      </c>
      <c r="L134" s="186" t="s">
        <v>89</v>
      </c>
      <c r="M134" s="186" t="s">
        <v>44</v>
      </c>
      <c r="N134" s="186" t="s">
        <v>519</v>
      </c>
      <c r="O134" s="186" t="s">
        <v>495</v>
      </c>
      <c r="P134" s="187">
        <f>SUM(P135:P139)</f>
        <v>156000</v>
      </c>
      <c r="Q134" s="187">
        <f>SUM(Q135:Q139)</f>
        <v>13000</v>
      </c>
      <c r="R134" s="187">
        <f t="shared" ref="R134:AB134" si="42">SUM(R135:R139)</f>
        <v>13000</v>
      </c>
      <c r="S134" s="187">
        <f t="shared" si="42"/>
        <v>13000</v>
      </c>
      <c r="T134" s="187">
        <f t="shared" si="42"/>
        <v>13000</v>
      </c>
      <c r="U134" s="187">
        <f t="shared" si="42"/>
        <v>13000</v>
      </c>
      <c r="V134" s="187">
        <f t="shared" si="42"/>
        <v>13000</v>
      </c>
      <c r="W134" s="187">
        <f t="shared" si="42"/>
        <v>13000</v>
      </c>
      <c r="X134" s="187">
        <f t="shared" si="42"/>
        <v>13000</v>
      </c>
      <c r="Y134" s="187">
        <f t="shared" si="42"/>
        <v>13000</v>
      </c>
      <c r="Z134" s="187">
        <f t="shared" si="42"/>
        <v>13000</v>
      </c>
      <c r="AA134" s="187">
        <f t="shared" si="42"/>
        <v>13000</v>
      </c>
      <c r="AB134" s="187">
        <f t="shared" si="42"/>
        <v>13000</v>
      </c>
      <c r="AC134" s="188" t="s">
        <v>482</v>
      </c>
      <c r="AD134" s="188" t="s">
        <v>478</v>
      </c>
      <c r="AE134" s="188" t="s">
        <v>479</v>
      </c>
      <c r="AF134" s="190">
        <v>0</v>
      </c>
      <c r="AG134" s="188">
        <v>0</v>
      </c>
    </row>
    <row r="135" spans="2:33" ht="18" x14ac:dyDescent="0.25">
      <c r="B135" s="191"/>
      <c r="C135" s="192"/>
      <c r="D135" s="73" t="s">
        <v>225</v>
      </c>
      <c r="E135" s="42"/>
      <c r="F135" s="210" t="s">
        <v>577</v>
      </c>
      <c r="G135" s="58"/>
      <c r="H135" s="58" t="s">
        <v>575</v>
      </c>
      <c r="I135" s="46">
        <v>2</v>
      </c>
      <c r="J135" s="194" t="s">
        <v>172</v>
      </c>
      <c r="K135" s="58" t="s">
        <v>578</v>
      </c>
      <c r="L135" s="194" t="s">
        <v>89</v>
      </c>
      <c r="M135" s="194" t="s">
        <v>44</v>
      </c>
      <c r="N135" s="194" t="s">
        <v>519</v>
      </c>
      <c r="O135" s="194" t="s">
        <v>495</v>
      </c>
      <c r="P135" s="195">
        <f t="shared" ref="P135:P139" si="43">+SUM(Q135:AB135)</f>
        <v>31200</v>
      </c>
      <c r="Q135" s="196">
        <v>2600</v>
      </c>
      <c r="R135" s="196">
        <v>2600</v>
      </c>
      <c r="S135" s="196">
        <v>2600</v>
      </c>
      <c r="T135" s="196">
        <v>2600</v>
      </c>
      <c r="U135" s="196">
        <v>2600</v>
      </c>
      <c r="V135" s="196">
        <v>2600</v>
      </c>
      <c r="W135" s="196">
        <v>2600</v>
      </c>
      <c r="X135" s="196">
        <v>2600</v>
      </c>
      <c r="Y135" s="196">
        <v>2600</v>
      </c>
      <c r="Z135" s="196">
        <v>2600</v>
      </c>
      <c r="AA135" s="196">
        <v>2600</v>
      </c>
      <c r="AB135" s="196">
        <v>2600</v>
      </c>
      <c r="AC135" s="54" t="s">
        <v>482</v>
      </c>
      <c r="AD135" s="197" t="s">
        <v>480</v>
      </c>
      <c r="AE135" s="54" t="s">
        <v>481</v>
      </c>
      <c r="AF135" s="198"/>
      <c r="AG135" s="54">
        <v>0</v>
      </c>
    </row>
    <row r="136" spans="2:33" ht="18" x14ac:dyDescent="0.25">
      <c r="B136" s="191"/>
      <c r="C136" s="192"/>
      <c r="D136" s="73" t="s">
        <v>225</v>
      </c>
      <c r="E136" s="42"/>
      <c r="F136" s="210" t="s">
        <v>577</v>
      </c>
      <c r="G136" s="58"/>
      <c r="H136" s="58" t="s">
        <v>575</v>
      </c>
      <c r="I136" s="46">
        <v>2</v>
      </c>
      <c r="J136" s="194" t="s">
        <v>172</v>
      </c>
      <c r="K136" s="58" t="s">
        <v>578</v>
      </c>
      <c r="L136" s="194" t="s">
        <v>89</v>
      </c>
      <c r="M136" s="194" t="s">
        <v>44</v>
      </c>
      <c r="N136" s="194" t="s">
        <v>519</v>
      </c>
      <c r="O136" s="194" t="s">
        <v>495</v>
      </c>
      <c r="P136" s="195">
        <f t="shared" si="43"/>
        <v>31200</v>
      </c>
      <c r="Q136" s="196">
        <v>2600</v>
      </c>
      <c r="R136" s="196">
        <v>2600</v>
      </c>
      <c r="S136" s="196">
        <v>2600</v>
      </c>
      <c r="T136" s="196">
        <v>2600</v>
      </c>
      <c r="U136" s="196">
        <v>2600</v>
      </c>
      <c r="V136" s="196">
        <v>2600</v>
      </c>
      <c r="W136" s="196">
        <v>2600</v>
      </c>
      <c r="X136" s="196">
        <v>2600</v>
      </c>
      <c r="Y136" s="196">
        <v>2600</v>
      </c>
      <c r="Z136" s="196">
        <v>2600</v>
      </c>
      <c r="AA136" s="196">
        <v>2600</v>
      </c>
      <c r="AB136" s="196">
        <v>2600</v>
      </c>
      <c r="AC136" s="54" t="s">
        <v>482</v>
      </c>
      <c r="AD136" s="197" t="s">
        <v>483</v>
      </c>
      <c r="AE136" s="54" t="s">
        <v>484</v>
      </c>
      <c r="AF136" s="198"/>
      <c r="AG136" s="54">
        <v>0</v>
      </c>
    </row>
    <row r="137" spans="2:33" ht="18" x14ac:dyDescent="0.25">
      <c r="B137" s="191"/>
      <c r="C137" s="192"/>
      <c r="D137" s="73" t="s">
        <v>225</v>
      </c>
      <c r="E137" s="42"/>
      <c r="F137" s="210" t="s">
        <v>577</v>
      </c>
      <c r="G137" s="58"/>
      <c r="H137" s="58" t="s">
        <v>575</v>
      </c>
      <c r="I137" s="46">
        <v>2</v>
      </c>
      <c r="J137" s="194" t="s">
        <v>172</v>
      </c>
      <c r="K137" s="58" t="s">
        <v>578</v>
      </c>
      <c r="L137" s="194" t="s">
        <v>89</v>
      </c>
      <c r="M137" s="194" t="s">
        <v>44</v>
      </c>
      <c r="N137" s="194" t="s">
        <v>519</v>
      </c>
      <c r="O137" s="194" t="s">
        <v>495</v>
      </c>
      <c r="P137" s="195">
        <f t="shared" si="43"/>
        <v>31200</v>
      </c>
      <c r="Q137" s="196">
        <v>2600</v>
      </c>
      <c r="R137" s="196">
        <v>2600</v>
      </c>
      <c r="S137" s="196">
        <v>2600</v>
      </c>
      <c r="T137" s="196">
        <v>2600</v>
      </c>
      <c r="U137" s="196">
        <v>2600</v>
      </c>
      <c r="V137" s="196">
        <v>2600</v>
      </c>
      <c r="W137" s="196">
        <v>2600</v>
      </c>
      <c r="X137" s="196">
        <v>2600</v>
      </c>
      <c r="Y137" s="196">
        <v>2600</v>
      </c>
      <c r="Z137" s="196">
        <v>2600</v>
      </c>
      <c r="AA137" s="196">
        <v>2600</v>
      </c>
      <c r="AB137" s="196">
        <v>2600</v>
      </c>
      <c r="AC137" s="54" t="s">
        <v>482</v>
      </c>
      <c r="AD137" s="197" t="s">
        <v>485</v>
      </c>
      <c r="AE137" s="54" t="s">
        <v>486</v>
      </c>
      <c r="AF137" s="198"/>
      <c r="AG137" s="54">
        <v>0</v>
      </c>
    </row>
    <row r="138" spans="2:33" ht="18" x14ac:dyDescent="0.25">
      <c r="B138" s="191"/>
      <c r="C138" s="192"/>
      <c r="D138" s="73" t="s">
        <v>225</v>
      </c>
      <c r="E138" s="42"/>
      <c r="F138" s="210" t="s">
        <v>577</v>
      </c>
      <c r="G138" s="58"/>
      <c r="H138" s="58" t="s">
        <v>575</v>
      </c>
      <c r="I138" s="46">
        <v>2</v>
      </c>
      <c r="J138" s="194" t="s">
        <v>172</v>
      </c>
      <c r="K138" s="58" t="s">
        <v>578</v>
      </c>
      <c r="L138" s="194" t="s">
        <v>89</v>
      </c>
      <c r="M138" s="194" t="s">
        <v>44</v>
      </c>
      <c r="N138" s="194" t="s">
        <v>519</v>
      </c>
      <c r="O138" s="194" t="s">
        <v>495</v>
      </c>
      <c r="P138" s="195">
        <f t="shared" si="43"/>
        <v>31200</v>
      </c>
      <c r="Q138" s="196">
        <v>2600</v>
      </c>
      <c r="R138" s="196">
        <v>2600</v>
      </c>
      <c r="S138" s="196">
        <v>2600</v>
      </c>
      <c r="T138" s="196">
        <v>2600</v>
      </c>
      <c r="U138" s="196">
        <v>2600</v>
      </c>
      <c r="V138" s="196">
        <v>2600</v>
      </c>
      <c r="W138" s="196">
        <v>2600</v>
      </c>
      <c r="X138" s="196">
        <v>2600</v>
      </c>
      <c r="Y138" s="196">
        <v>2600</v>
      </c>
      <c r="Z138" s="196">
        <v>2600</v>
      </c>
      <c r="AA138" s="196">
        <v>2600</v>
      </c>
      <c r="AB138" s="196">
        <v>2600</v>
      </c>
      <c r="AC138" s="54" t="s">
        <v>482</v>
      </c>
      <c r="AD138" s="197" t="s">
        <v>488</v>
      </c>
      <c r="AE138" s="54" t="s">
        <v>489</v>
      </c>
      <c r="AF138" s="198"/>
      <c r="AG138" s="54">
        <v>0</v>
      </c>
    </row>
    <row r="139" spans="2:33" ht="18" x14ac:dyDescent="0.25">
      <c r="B139" s="199"/>
      <c r="C139" s="200"/>
      <c r="D139" s="73" t="s">
        <v>225</v>
      </c>
      <c r="E139" s="42"/>
      <c r="F139" s="210" t="s">
        <v>577</v>
      </c>
      <c r="G139" s="58"/>
      <c r="H139" s="58" t="s">
        <v>575</v>
      </c>
      <c r="I139" s="46">
        <v>2</v>
      </c>
      <c r="J139" s="194" t="s">
        <v>172</v>
      </c>
      <c r="K139" s="58" t="s">
        <v>578</v>
      </c>
      <c r="L139" s="194" t="s">
        <v>89</v>
      </c>
      <c r="M139" s="194" t="s">
        <v>44</v>
      </c>
      <c r="N139" s="194" t="s">
        <v>519</v>
      </c>
      <c r="O139" s="194" t="s">
        <v>495</v>
      </c>
      <c r="P139" s="195">
        <f t="shared" si="43"/>
        <v>31200</v>
      </c>
      <c r="Q139" s="196">
        <v>2600</v>
      </c>
      <c r="R139" s="196">
        <v>2600</v>
      </c>
      <c r="S139" s="196">
        <v>2600</v>
      </c>
      <c r="T139" s="196">
        <v>2600</v>
      </c>
      <c r="U139" s="196">
        <v>2600</v>
      </c>
      <c r="V139" s="196">
        <v>2600</v>
      </c>
      <c r="W139" s="196">
        <v>2600</v>
      </c>
      <c r="X139" s="196">
        <v>2600</v>
      </c>
      <c r="Y139" s="196">
        <v>2600</v>
      </c>
      <c r="Z139" s="196">
        <v>2600</v>
      </c>
      <c r="AA139" s="196">
        <v>2600</v>
      </c>
      <c r="AB139" s="196">
        <v>2600</v>
      </c>
      <c r="AC139" s="54" t="s">
        <v>482</v>
      </c>
      <c r="AD139" s="197" t="s">
        <v>490</v>
      </c>
      <c r="AE139" s="54" t="s">
        <v>491</v>
      </c>
      <c r="AF139" s="198"/>
      <c r="AG139" s="54">
        <v>0</v>
      </c>
    </row>
    <row r="140" spans="2:33" ht="18" x14ac:dyDescent="0.25">
      <c r="B140" s="180" t="s">
        <v>185</v>
      </c>
      <c r="C140" s="201" t="s">
        <v>231</v>
      </c>
      <c r="D140" s="202" t="s">
        <v>364</v>
      </c>
      <c r="E140" s="182"/>
      <c r="F140" s="183" t="s">
        <v>579</v>
      </c>
      <c r="G140" s="184" t="s">
        <v>580</v>
      </c>
      <c r="H140" s="184" t="s">
        <v>581</v>
      </c>
      <c r="I140" s="185">
        <v>1</v>
      </c>
      <c r="J140" s="186" t="s">
        <v>321</v>
      </c>
      <c r="K140" s="184" t="s">
        <v>353</v>
      </c>
      <c r="L140" s="186" t="s">
        <v>89</v>
      </c>
      <c r="M140" s="186" t="s">
        <v>44</v>
      </c>
      <c r="N140" s="186" t="s">
        <v>519</v>
      </c>
      <c r="O140" s="186" t="s">
        <v>495</v>
      </c>
      <c r="P140" s="187">
        <f>SUM(P141:P145)</f>
        <v>63300</v>
      </c>
      <c r="Q140" s="187">
        <f>SUM(Q141:Q145)</f>
        <v>5297</v>
      </c>
      <c r="R140" s="187">
        <f t="shared" ref="R140:AB140" si="44">SUM(R141:R145)</f>
        <v>5292</v>
      </c>
      <c r="S140" s="187">
        <f t="shared" si="44"/>
        <v>5297</v>
      </c>
      <c r="T140" s="187">
        <f t="shared" si="44"/>
        <v>5162</v>
      </c>
      <c r="U140" s="187">
        <f t="shared" si="44"/>
        <v>5262</v>
      </c>
      <c r="V140" s="187">
        <f t="shared" si="44"/>
        <v>5262</v>
      </c>
      <c r="W140" s="187">
        <f t="shared" si="44"/>
        <v>5362</v>
      </c>
      <c r="X140" s="187">
        <f t="shared" si="44"/>
        <v>5262</v>
      </c>
      <c r="Y140" s="187">
        <f t="shared" si="44"/>
        <v>5277</v>
      </c>
      <c r="Z140" s="187">
        <f t="shared" si="44"/>
        <v>5297</v>
      </c>
      <c r="AA140" s="187">
        <f t="shared" si="44"/>
        <v>5262</v>
      </c>
      <c r="AB140" s="187">
        <f t="shared" si="44"/>
        <v>5268</v>
      </c>
      <c r="AC140" s="188" t="s">
        <v>582</v>
      </c>
      <c r="AD140" s="188" t="s">
        <v>478</v>
      </c>
      <c r="AE140" s="188" t="s">
        <v>479</v>
      </c>
      <c r="AF140" s="190">
        <v>0</v>
      </c>
      <c r="AG140" s="188">
        <v>0</v>
      </c>
    </row>
    <row r="141" spans="2:33" ht="18" x14ac:dyDescent="0.25">
      <c r="B141" s="191"/>
      <c r="C141" s="192"/>
      <c r="D141" s="73" t="s">
        <v>364</v>
      </c>
      <c r="E141" s="42"/>
      <c r="F141" s="193" t="s">
        <v>579</v>
      </c>
      <c r="G141" s="58" t="s">
        <v>580</v>
      </c>
      <c r="H141" s="58" t="s">
        <v>581</v>
      </c>
      <c r="I141" s="46">
        <v>1</v>
      </c>
      <c r="J141" s="194" t="s">
        <v>321</v>
      </c>
      <c r="K141" s="58" t="s">
        <v>353</v>
      </c>
      <c r="L141" s="194" t="s">
        <v>89</v>
      </c>
      <c r="M141" s="194" t="s">
        <v>44</v>
      </c>
      <c r="N141" s="194" t="s">
        <v>519</v>
      </c>
      <c r="O141" s="194" t="s">
        <v>495</v>
      </c>
      <c r="P141" s="195">
        <f t="shared" ref="P141:P145" si="45">+SUM(Q141:AB141)</f>
        <v>2600</v>
      </c>
      <c r="Q141" s="196">
        <v>217</v>
      </c>
      <c r="R141" s="196">
        <v>217</v>
      </c>
      <c r="S141" s="196">
        <v>217</v>
      </c>
      <c r="T141" s="196">
        <v>217</v>
      </c>
      <c r="U141" s="196">
        <v>217</v>
      </c>
      <c r="V141" s="196">
        <v>217</v>
      </c>
      <c r="W141" s="196">
        <v>217</v>
      </c>
      <c r="X141" s="196">
        <v>217</v>
      </c>
      <c r="Y141" s="196">
        <v>217</v>
      </c>
      <c r="Z141" s="196">
        <v>217</v>
      </c>
      <c r="AA141" s="196">
        <v>217</v>
      </c>
      <c r="AB141" s="196">
        <v>213</v>
      </c>
      <c r="AC141" s="54" t="s">
        <v>582</v>
      </c>
      <c r="AD141" s="197" t="s">
        <v>480</v>
      </c>
      <c r="AE141" s="54" t="s">
        <v>481</v>
      </c>
      <c r="AF141" s="198"/>
      <c r="AG141" s="54">
        <v>0</v>
      </c>
    </row>
    <row r="142" spans="2:33" ht="18" x14ac:dyDescent="0.25">
      <c r="B142" s="191"/>
      <c r="C142" s="192"/>
      <c r="D142" s="73" t="s">
        <v>364</v>
      </c>
      <c r="E142" s="42"/>
      <c r="F142" s="193" t="s">
        <v>579</v>
      </c>
      <c r="G142" s="58" t="s">
        <v>580</v>
      </c>
      <c r="H142" s="58" t="s">
        <v>581</v>
      </c>
      <c r="I142" s="46">
        <v>1</v>
      </c>
      <c r="J142" s="194" t="s">
        <v>321</v>
      </c>
      <c r="K142" s="58" t="s">
        <v>353</v>
      </c>
      <c r="L142" s="194" t="s">
        <v>89</v>
      </c>
      <c r="M142" s="194" t="s">
        <v>44</v>
      </c>
      <c r="N142" s="194" t="s">
        <v>519</v>
      </c>
      <c r="O142" s="194" t="s">
        <v>495</v>
      </c>
      <c r="P142" s="195">
        <f t="shared" si="45"/>
        <v>17000</v>
      </c>
      <c r="Q142" s="196">
        <v>1420</v>
      </c>
      <c r="R142" s="196">
        <v>1420</v>
      </c>
      <c r="S142" s="196">
        <v>1420</v>
      </c>
      <c r="T142" s="196">
        <v>1420</v>
      </c>
      <c r="U142" s="196">
        <v>1420</v>
      </c>
      <c r="V142" s="196">
        <v>1420</v>
      </c>
      <c r="W142" s="196">
        <v>1420</v>
      </c>
      <c r="X142" s="196">
        <v>1420</v>
      </c>
      <c r="Y142" s="196">
        <v>1400</v>
      </c>
      <c r="Z142" s="196">
        <v>1420</v>
      </c>
      <c r="AA142" s="196">
        <v>1420</v>
      </c>
      <c r="AB142" s="196">
        <v>1400</v>
      </c>
      <c r="AC142" s="54" t="s">
        <v>482</v>
      </c>
      <c r="AD142" s="197" t="s">
        <v>483</v>
      </c>
      <c r="AE142" s="54" t="s">
        <v>484</v>
      </c>
      <c r="AF142" s="198"/>
      <c r="AG142" s="54">
        <v>0</v>
      </c>
    </row>
    <row r="143" spans="2:33" ht="18" x14ac:dyDescent="0.25">
      <c r="B143" s="191"/>
      <c r="C143" s="192"/>
      <c r="D143" s="73" t="s">
        <v>364</v>
      </c>
      <c r="E143" s="42"/>
      <c r="F143" s="193" t="s">
        <v>579</v>
      </c>
      <c r="G143" s="58" t="s">
        <v>580</v>
      </c>
      <c r="H143" s="58" t="s">
        <v>581</v>
      </c>
      <c r="I143" s="46">
        <v>1</v>
      </c>
      <c r="J143" s="194" t="s">
        <v>321</v>
      </c>
      <c r="K143" s="58" t="s">
        <v>353</v>
      </c>
      <c r="L143" s="194" t="s">
        <v>89</v>
      </c>
      <c r="M143" s="194" t="s">
        <v>44</v>
      </c>
      <c r="N143" s="194" t="s">
        <v>519</v>
      </c>
      <c r="O143" s="194" t="s">
        <v>495</v>
      </c>
      <c r="P143" s="195">
        <f t="shared" si="45"/>
        <v>18000</v>
      </c>
      <c r="Q143" s="196">
        <v>1500</v>
      </c>
      <c r="R143" s="196">
        <v>1500</v>
      </c>
      <c r="S143" s="196">
        <v>1500</v>
      </c>
      <c r="T143" s="196">
        <v>1500</v>
      </c>
      <c r="U143" s="196">
        <v>1500</v>
      </c>
      <c r="V143" s="196">
        <v>1500</v>
      </c>
      <c r="W143" s="196">
        <v>1500</v>
      </c>
      <c r="X143" s="196">
        <v>1500</v>
      </c>
      <c r="Y143" s="196">
        <v>1500</v>
      </c>
      <c r="Z143" s="196">
        <v>1500</v>
      </c>
      <c r="AA143" s="196">
        <v>1500</v>
      </c>
      <c r="AB143" s="196">
        <v>1500</v>
      </c>
      <c r="AC143" s="54" t="s">
        <v>582</v>
      </c>
      <c r="AD143" s="197" t="s">
        <v>485</v>
      </c>
      <c r="AE143" s="54" t="s">
        <v>486</v>
      </c>
      <c r="AF143" s="198"/>
      <c r="AG143" s="54">
        <v>0</v>
      </c>
    </row>
    <row r="144" spans="2:33" ht="18" x14ac:dyDescent="0.25">
      <c r="B144" s="191"/>
      <c r="C144" s="192"/>
      <c r="D144" s="73" t="s">
        <v>364</v>
      </c>
      <c r="E144" s="42"/>
      <c r="F144" s="193" t="s">
        <v>579</v>
      </c>
      <c r="G144" s="58" t="s">
        <v>580</v>
      </c>
      <c r="H144" s="58" t="s">
        <v>581</v>
      </c>
      <c r="I144" s="46">
        <v>1</v>
      </c>
      <c r="J144" s="194" t="s">
        <v>321</v>
      </c>
      <c r="K144" s="58" t="s">
        <v>353</v>
      </c>
      <c r="L144" s="194" t="s">
        <v>89</v>
      </c>
      <c r="M144" s="194" t="s">
        <v>44</v>
      </c>
      <c r="N144" s="194" t="s">
        <v>519</v>
      </c>
      <c r="O144" s="194" t="s">
        <v>495</v>
      </c>
      <c r="P144" s="195">
        <f t="shared" si="45"/>
        <v>21800</v>
      </c>
      <c r="Q144" s="196">
        <v>1835</v>
      </c>
      <c r="R144" s="196">
        <v>1830</v>
      </c>
      <c r="S144" s="196">
        <v>1835</v>
      </c>
      <c r="T144" s="196">
        <v>1700</v>
      </c>
      <c r="U144" s="196">
        <v>1800</v>
      </c>
      <c r="V144" s="196">
        <v>1800</v>
      </c>
      <c r="W144" s="196">
        <v>1900</v>
      </c>
      <c r="X144" s="196">
        <v>1800</v>
      </c>
      <c r="Y144" s="196">
        <v>1835</v>
      </c>
      <c r="Z144" s="196">
        <v>1835</v>
      </c>
      <c r="AA144" s="196">
        <v>1800</v>
      </c>
      <c r="AB144" s="196">
        <v>1830</v>
      </c>
      <c r="AC144" s="54" t="s">
        <v>582</v>
      </c>
      <c r="AD144" s="197" t="s">
        <v>488</v>
      </c>
      <c r="AE144" s="54" t="s">
        <v>489</v>
      </c>
      <c r="AF144" s="198"/>
      <c r="AG144" s="54">
        <v>0</v>
      </c>
    </row>
    <row r="145" spans="2:33" ht="18" x14ac:dyDescent="0.25">
      <c r="B145" s="199"/>
      <c r="C145" s="200"/>
      <c r="D145" s="73" t="s">
        <v>364</v>
      </c>
      <c r="E145" s="42"/>
      <c r="F145" s="193" t="s">
        <v>579</v>
      </c>
      <c r="G145" s="58" t="s">
        <v>580</v>
      </c>
      <c r="H145" s="58" t="s">
        <v>581</v>
      </c>
      <c r="I145" s="46">
        <v>1</v>
      </c>
      <c r="J145" s="194" t="s">
        <v>321</v>
      </c>
      <c r="K145" s="58" t="s">
        <v>353</v>
      </c>
      <c r="L145" s="194" t="s">
        <v>89</v>
      </c>
      <c r="M145" s="194" t="s">
        <v>44</v>
      </c>
      <c r="N145" s="194" t="s">
        <v>519</v>
      </c>
      <c r="O145" s="194" t="s">
        <v>495</v>
      </c>
      <c r="P145" s="195">
        <f t="shared" si="45"/>
        <v>3900</v>
      </c>
      <c r="Q145" s="196">
        <v>325</v>
      </c>
      <c r="R145" s="196">
        <v>325</v>
      </c>
      <c r="S145" s="196">
        <v>325</v>
      </c>
      <c r="T145" s="196">
        <v>325</v>
      </c>
      <c r="U145" s="196">
        <v>325</v>
      </c>
      <c r="V145" s="196">
        <v>325</v>
      </c>
      <c r="W145" s="196">
        <v>325</v>
      </c>
      <c r="X145" s="196">
        <v>325</v>
      </c>
      <c r="Y145" s="196">
        <v>325</v>
      </c>
      <c r="Z145" s="196">
        <v>325</v>
      </c>
      <c r="AA145" s="196">
        <v>325</v>
      </c>
      <c r="AB145" s="196">
        <v>325</v>
      </c>
      <c r="AC145" s="54" t="s">
        <v>582</v>
      </c>
      <c r="AD145" s="197" t="s">
        <v>490</v>
      </c>
      <c r="AE145" s="54" t="s">
        <v>491</v>
      </c>
      <c r="AF145" s="198"/>
      <c r="AG145" s="54">
        <v>0</v>
      </c>
    </row>
    <row r="146" spans="2:33" ht="18" x14ac:dyDescent="0.25">
      <c r="B146" s="180" t="s">
        <v>83</v>
      </c>
      <c r="C146" s="201" t="s">
        <v>135</v>
      </c>
      <c r="D146" s="202" t="s">
        <v>364</v>
      </c>
      <c r="E146" s="182"/>
      <c r="F146" s="183" t="s">
        <v>583</v>
      </c>
      <c r="G146" s="184" t="s">
        <v>584</v>
      </c>
      <c r="H146" s="184" t="s">
        <v>585</v>
      </c>
      <c r="I146" s="185">
        <v>3</v>
      </c>
      <c r="J146" s="186" t="s">
        <v>176</v>
      </c>
      <c r="K146" s="184" t="s">
        <v>586</v>
      </c>
      <c r="L146" s="186" t="s">
        <v>89</v>
      </c>
      <c r="M146" s="186" t="s">
        <v>44</v>
      </c>
      <c r="N146" s="186" t="s">
        <v>45</v>
      </c>
      <c r="O146" s="186" t="s">
        <v>46</v>
      </c>
      <c r="P146" s="223">
        <f>SUM(P147:P151)</f>
        <v>10</v>
      </c>
      <c r="Q146" s="223">
        <f>SUM(Q147:Q151)</f>
        <v>5</v>
      </c>
      <c r="R146" s="223"/>
      <c r="S146" s="223"/>
      <c r="T146" s="223"/>
      <c r="U146" s="223"/>
      <c r="V146" s="223"/>
      <c r="W146" s="223">
        <f t="shared" ref="W146" si="46">SUM(W147:W151)</f>
        <v>5</v>
      </c>
      <c r="X146" s="223"/>
      <c r="Y146" s="223"/>
      <c r="Z146" s="223"/>
      <c r="AA146" s="223"/>
      <c r="AB146" s="223"/>
      <c r="AC146" s="188" t="s">
        <v>587</v>
      </c>
      <c r="AD146" s="188" t="s">
        <v>478</v>
      </c>
      <c r="AE146" s="188" t="s">
        <v>479</v>
      </c>
      <c r="AF146" s="190" t="s">
        <v>273</v>
      </c>
      <c r="AG146" s="188">
        <v>0</v>
      </c>
    </row>
    <row r="147" spans="2:33" ht="18" x14ac:dyDescent="0.25">
      <c r="B147" s="191"/>
      <c r="C147" s="192"/>
      <c r="D147" s="73" t="s">
        <v>364</v>
      </c>
      <c r="E147" s="42"/>
      <c r="F147" s="193" t="s">
        <v>583</v>
      </c>
      <c r="G147" s="58" t="s">
        <v>584</v>
      </c>
      <c r="H147" s="58" t="s">
        <v>585</v>
      </c>
      <c r="I147" s="46">
        <v>3</v>
      </c>
      <c r="J147" s="194" t="s">
        <v>176</v>
      </c>
      <c r="K147" s="58" t="s">
        <v>586</v>
      </c>
      <c r="L147" s="194" t="s">
        <v>89</v>
      </c>
      <c r="M147" s="194" t="s">
        <v>44</v>
      </c>
      <c r="N147" s="194" t="s">
        <v>45</v>
      </c>
      <c r="O147" s="194" t="s">
        <v>46</v>
      </c>
      <c r="P147" s="195">
        <f t="shared" ref="P147:P151" si="47">+SUM(Q147:AB147)</f>
        <v>2</v>
      </c>
      <c r="Q147" s="224">
        <v>1</v>
      </c>
      <c r="R147" s="224"/>
      <c r="S147" s="224"/>
      <c r="T147" s="224"/>
      <c r="U147" s="224"/>
      <c r="V147" s="224"/>
      <c r="W147" s="224">
        <v>1</v>
      </c>
      <c r="X147" s="224"/>
      <c r="Y147" s="224"/>
      <c r="Z147" s="224"/>
      <c r="AA147" s="224"/>
      <c r="AB147" s="224"/>
      <c r="AC147" s="54" t="s">
        <v>587</v>
      </c>
      <c r="AD147" s="197" t="s">
        <v>480</v>
      </c>
      <c r="AE147" s="54" t="s">
        <v>481</v>
      </c>
      <c r="AF147" s="198" t="s">
        <v>273</v>
      </c>
      <c r="AG147" s="54">
        <v>0</v>
      </c>
    </row>
    <row r="148" spans="2:33" ht="18" x14ac:dyDescent="0.25">
      <c r="B148" s="191"/>
      <c r="C148" s="192"/>
      <c r="D148" s="73" t="s">
        <v>364</v>
      </c>
      <c r="E148" s="42"/>
      <c r="F148" s="193" t="s">
        <v>583</v>
      </c>
      <c r="G148" s="58" t="s">
        <v>584</v>
      </c>
      <c r="H148" s="58" t="s">
        <v>585</v>
      </c>
      <c r="I148" s="46">
        <v>3</v>
      </c>
      <c r="J148" s="194" t="s">
        <v>176</v>
      </c>
      <c r="K148" s="58" t="s">
        <v>586</v>
      </c>
      <c r="L148" s="194" t="s">
        <v>89</v>
      </c>
      <c r="M148" s="194" t="s">
        <v>44</v>
      </c>
      <c r="N148" s="194" t="s">
        <v>45</v>
      </c>
      <c r="O148" s="194" t="s">
        <v>46</v>
      </c>
      <c r="P148" s="195">
        <f t="shared" si="47"/>
        <v>2</v>
      </c>
      <c r="Q148" s="224">
        <v>1</v>
      </c>
      <c r="R148" s="224"/>
      <c r="S148" s="224"/>
      <c r="T148" s="224"/>
      <c r="U148" s="224"/>
      <c r="V148" s="224"/>
      <c r="W148" s="224">
        <v>1</v>
      </c>
      <c r="X148" s="224"/>
      <c r="Y148" s="224"/>
      <c r="Z148" s="224"/>
      <c r="AA148" s="224"/>
      <c r="AB148" s="224"/>
      <c r="AC148" s="54" t="s">
        <v>588</v>
      </c>
      <c r="AD148" s="197" t="s">
        <v>483</v>
      </c>
      <c r="AE148" s="54" t="s">
        <v>484</v>
      </c>
      <c r="AF148" s="198" t="s">
        <v>273</v>
      </c>
      <c r="AG148" s="54">
        <v>0</v>
      </c>
    </row>
    <row r="149" spans="2:33" ht="18" x14ac:dyDescent="0.25">
      <c r="B149" s="191"/>
      <c r="C149" s="192"/>
      <c r="D149" s="73" t="s">
        <v>364</v>
      </c>
      <c r="E149" s="42"/>
      <c r="F149" s="193" t="s">
        <v>583</v>
      </c>
      <c r="G149" s="58" t="s">
        <v>584</v>
      </c>
      <c r="H149" s="58" t="s">
        <v>585</v>
      </c>
      <c r="I149" s="46">
        <v>3</v>
      </c>
      <c r="J149" s="194" t="s">
        <v>176</v>
      </c>
      <c r="K149" s="58" t="s">
        <v>586</v>
      </c>
      <c r="L149" s="194" t="s">
        <v>89</v>
      </c>
      <c r="M149" s="194" t="s">
        <v>44</v>
      </c>
      <c r="N149" s="194" t="s">
        <v>45</v>
      </c>
      <c r="O149" s="194" t="s">
        <v>46</v>
      </c>
      <c r="P149" s="195">
        <f t="shared" si="47"/>
        <v>2</v>
      </c>
      <c r="Q149" s="224">
        <v>1</v>
      </c>
      <c r="R149" s="224"/>
      <c r="S149" s="224"/>
      <c r="T149" s="224"/>
      <c r="U149" s="224"/>
      <c r="V149" s="224"/>
      <c r="W149" s="224">
        <v>1</v>
      </c>
      <c r="X149" s="224"/>
      <c r="Y149" s="224"/>
      <c r="Z149" s="224"/>
      <c r="AA149" s="224"/>
      <c r="AB149" s="224"/>
      <c r="AC149" s="54" t="s">
        <v>588</v>
      </c>
      <c r="AD149" s="197" t="s">
        <v>485</v>
      </c>
      <c r="AE149" s="54" t="s">
        <v>486</v>
      </c>
      <c r="AF149" s="198" t="s">
        <v>273</v>
      </c>
      <c r="AG149" s="54">
        <v>0</v>
      </c>
    </row>
    <row r="150" spans="2:33" ht="18" x14ac:dyDescent="0.25">
      <c r="B150" s="191"/>
      <c r="C150" s="192"/>
      <c r="D150" s="73" t="s">
        <v>364</v>
      </c>
      <c r="E150" s="42"/>
      <c r="F150" s="193" t="s">
        <v>583</v>
      </c>
      <c r="G150" s="58" t="s">
        <v>584</v>
      </c>
      <c r="H150" s="58" t="s">
        <v>585</v>
      </c>
      <c r="I150" s="46">
        <v>3</v>
      </c>
      <c r="J150" s="194" t="s">
        <v>176</v>
      </c>
      <c r="K150" s="58" t="s">
        <v>586</v>
      </c>
      <c r="L150" s="194" t="s">
        <v>89</v>
      </c>
      <c r="M150" s="194" t="s">
        <v>44</v>
      </c>
      <c r="N150" s="194" t="s">
        <v>45</v>
      </c>
      <c r="O150" s="194" t="s">
        <v>46</v>
      </c>
      <c r="P150" s="195">
        <f t="shared" si="47"/>
        <v>2</v>
      </c>
      <c r="Q150" s="224">
        <v>1</v>
      </c>
      <c r="R150" s="224"/>
      <c r="S150" s="224"/>
      <c r="T150" s="224"/>
      <c r="U150" s="224"/>
      <c r="V150" s="224"/>
      <c r="W150" s="224">
        <v>1</v>
      </c>
      <c r="X150" s="224"/>
      <c r="Y150" s="224"/>
      <c r="Z150" s="224"/>
      <c r="AA150" s="224"/>
      <c r="AB150" s="224"/>
      <c r="AC150" s="54" t="s">
        <v>568</v>
      </c>
      <c r="AD150" s="197" t="s">
        <v>488</v>
      </c>
      <c r="AE150" s="54" t="s">
        <v>489</v>
      </c>
      <c r="AF150" s="198" t="s">
        <v>273</v>
      </c>
      <c r="AG150" s="54">
        <v>0</v>
      </c>
    </row>
    <row r="151" spans="2:33" ht="18" x14ac:dyDescent="0.25">
      <c r="B151" s="199"/>
      <c r="C151" s="200"/>
      <c r="D151" s="73" t="s">
        <v>364</v>
      </c>
      <c r="E151" s="42"/>
      <c r="F151" s="193" t="s">
        <v>583</v>
      </c>
      <c r="G151" s="58" t="s">
        <v>584</v>
      </c>
      <c r="H151" s="58" t="s">
        <v>585</v>
      </c>
      <c r="I151" s="46">
        <v>3</v>
      </c>
      <c r="J151" s="194" t="s">
        <v>176</v>
      </c>
      <c r="K151" s="58" t="s">
        <v>586</v>
      </c>
      <c r="L151" s="194" t="s">
        <v>89</v>
      </c>
      <c r="M151" s="194" t="s">
        <v>44</v>
      </c>
      <c r="N151" s="194" t="s">
        <v>45</v>
      </c>
      <c r="O151" s="194" t="s">
        <v>46</v>
      </c>
      <c r="P151" s="195">
        <f t="shared" si="47"/>
        <v>2</v>
      </c>
      <c r="Q151" s="224">
        <v>1</v>
      </c>
      <c r="R151" s="224"/>
      <c r="S151" s="224"/>
      <c r="T151" s="224"/>
      <c r="U151" s="224"/>
      <c r="V151" s="224"/>
      <c r="W151" s="224">
        <v>1</v>
      </c>
      <c r="X151" s="224"/>
      <c r="Y151" s="224"/>
      <c r="Z151" s="224"/>
      <c r="AA151" s="224"/>
      <c r="AB151" s="224"/>
      <c r="AC151" s="54" t="s">
        <v>587</v>
      </c>
      <c r="AD151" s="197" t="s">
        <v>490</v>
      </c>
      <c r="AE151" s="54" t="s">
        <v>491</v>
      </c>
      <c r="AF151" s="198" t="s">
        <v>273</v>
      </c>
      <c r="AG151" s="54">
        <v>0</v>
      </c>
    </row>
    <row r="152" spans="2:33" ht="18" x14ac:dyDescent="0.25">
      <c r="B152" s="180" t="s">
        <v>185</v>
      </c>
      <c r="C152" s="201" t="s">
        <v>231</v>
      </c>
      <c r="D152" s="202" t="s">
        <v>225</v>
      </c>
      <c r="E152" s="182"/>
      <c r="F152" s="183" t="s">
        <v>589</v>
      </c>
      <c r="G152" s="184" t="s">
        <v>590</v>
      </c>
      <c r="H152" s="184" t="s">
        <v>591</v>
      </c>
      <c r="I152" s="185">
        <v>3</v>
      </c>
      <c r="J152" s="186" t="s">
        <v>100</v>
      </c>
      <c r="K152" s="184" t="s">
        <v>592</v>
      </c>
      <c r="L152" s="186" t="s">
        <v>43</v>
      </c>
      <c r="M152" s="186" t="s">
        <v>44</v>
      </c>
      <c r="N152" s="186" t="s">
        <v>45</v>
      </c>
      <c r="O152" s="186" t="s">
        <v>46</v>
      </c>
      <c r="P152" s="207">
        <f>AVERAGE(P153:P157)</f>
        <v>0.87116666666666676</v>
      </c>
      <c r="Q152" s="207">
        <f t="shared" ref="Q152:AB152" si="48">AVERAGE(Q153:Q157)</f>
        <v>0.87200000000000011</v>
      </c>
      <c r="R152" s="207">
        <f t="shared" si="48"/>
        <v>0.8620000000000001</v>
      </c>
      <c r="S152" s="207">
        <f t="shared" si="48"/>
        <v>0.8620000000000001</v>
      </c>
      <c r="T152" s="207">
        <f t="shared" si="48"/>
        <v>0.88200000000000001</v>
      </c>
      <c r="U152" s="207">
        <f t="shared" si="48"/>
        <v>0.88200000000000001</v>
      </c>
      <c r="V152" s="207">
        <f t="shared" si="48"/>
        <v>0.87200000000000011</v>
      </c>
      <c r="W152" s="207">
        <f t="shared" si="48"/>
        <v>0.87200000000000011</v>
      </c>
      <c r="X152" s="207">
        <f t="shared" si="48"/>
        <v>0.8620000000000001</v>
      </c>
      <c r="Y152" s="207">
        <f t="shared" si="48"/>
        <v>0.8620000000000001</v>
      </c>
      <c r="Z152" s="207">
        <f t="shared" si="48"/>
        <v>0.88200000000000001</v>
      </c>
      <c r="AA152" s="207">
        <f t="shared" si="48"/>
        <v>0.87200000000000011</v>
      </c>
      <c r="AB152" s="207">
        <f t="shared" si="48"/>
        <v>0.87200000000000011</v>
      </c>
      <c r="AC152" s="188" t="s">
        <v>477</v>
      </c>
      <c r="AD152" s="188" t="s">
        <v>478</v>
      </c>
      <c r="AE152" s="188" t="s">
        <v>479</v>
      </c>
      <c r="AF152" s="190">
        <v>0</v>
      </c>
      <c r="AG152" s="188">
        <v>0</v>
      </c>
    </row>
    <row r="153" spans="2:33" ht="18" x14ac:dyDescent="0.25">
      <c r="B153" s="191"/>
      <c r="C153" s="192"/>
      <c r="D153" s="73" t="s">
        <v>225</v>
      </c>
      <c r="E153" s="42"/>
      <c r="F153" s="193" t="s">
        <v>589</v>
      </c>
      <c r="G153" s="58" t="s">
        <v>590</v>
      </c>
      <c r="H153" s="58" t="s">
        <v>591</v>
      </c>
      <c r="I153" s="46">
        <v>3</v>
      </c>
      <c r="J153" s="194" t="s">
        <v>100</v>
      </c>
      <c r="K153" s="58" t="s">
        <v>592</v>
      </c>
      <c r="L153" s="194" t="s">
        <v>43</v>
      </c>
      <c r="M153" s="194" t="s">
        <v>44</v>
      </c>
      <c r="N153" s="194" t="s">
        <v>45</v>
      </c>
      <c r="O153" s="194" t="s">
        <v>46</v>
      </c>
      <c r="P153" s="208">
        <f t="shared" ref="P153:P157" si="49">+AVERAGE(Q153:AB153)</f>
        <v>0.84999999999999976</v>
      </c>
      <c r="Q153" s="209">
        <v>0.85</v>
      </c>
      <c r="R153" s="209">
        <v>0.85</v>
      </c>
      <c r="S153" s="209">
        <v>0.85</v>
      </c>
      <c r="T153" s="209">
        <v>0.85</v>
      </c>
      <c r="U153" s="209">
        <v>0.85</v>
      </c>
      <c r="V153" s="209">
        <v>0.85</v>
      </c>
      <c r="W153" s="209">
        <v>0.85</v>
      </c>
      <c r="X153" s="209">
        <v>0.85</v>
      </c>
      <c r="Y153" s="209">
        <v>0.85</v>
      </c>
      <c r="Z153" s="209">
        <v>0.85</v>
      </c>
      <c r="AA153" s="209">
        <v>0.85</v>
      </c>
      <c r="AB153" s="209">
        <v>0.85</v>
      </c>
      <c r="AC153" s="54" t="s">
        <v>477</v>
      </c>
      <c r="AD153" s="197" t="s">
        <v>480</v>
      </c>
      <c r="AE153" s="54" t="s">
        <v>481</v>
      </c>
      <c r="AF153" s="198"/>
      <c r="AG153" s="54">
        <v>0</v>
      </c>
    </row>
    <row r="154" spans="2:33" ht="18" x14ac:dyDescent="0.25">
      <c r="B154" s="191"/>
      <c r="C154" s="192"/>
      <c r="D154" s="73" t="s">
        <v>225</v>
      </c>
      <c r="E154" s="42"/>
      <c r="F154" s="193" t="s">
        <v>589</v>
      </c>
      <c r="G154" s="58" t="s">
        <v>590</v>
      </c>
      <c r="H154" s="58" t="s">
        <v>591</v>
      </c>
      <c r="I154" s="46">
        <v>3</v>
      </c>
      <c r="J154" s="194" t="s">
        <v>100</v>
      </c>
      <c r="K154" s="58" t="s">
        <v>592</v>
      </c>
      <c r="L154" s="194" t="s">
        <v>43</v>
      </c>
      <c r="M154" s="194" t="s">
        <v>44</v>
      </c>
      <c r="N154" s="194" t="s">
        <v>45</v>
      </c>
      <c r="O154" s="194" t="s">
        <v>46</v>
      </c>
      <c r="P154" s="208">
        <f t="shared" si="49"/>
        <v>0.88000000000000023</v>
      </c>
      <c r="Q154" s="209">
        <v>0.88</v>
      </c>
      <c r="R154" s="209">
        <v>0.88</v>
      </c>
      <c r="S154" s="209">
        <v>0.88</v>
      </c>
      <c r="T154" s="209">
        <v>0.88</v>
      </c>
      <c r="U154" s="209">
        <v>0.88</v>
      </c>
      <c r="V154" s="209">
        <v>0.88</v>
      </c>
      <c r="W154" s="209">
        <v>0.88</v>
      </c>
      <c r="X154" s="209">
        <v>0.88</v>
      </c>
      <c r="Y154" s="209">
        <v>0.88</v>
      </c>
      <c r="Z154" s="209">
        <v>0.88</v>
      </c>
      <c r="AA154" s="209">
        <v>0.88</v>
      </c>
      <c r="AB154" s="209">
        <v>0.88</v>
      </c>
      <c r="AC154" s="54" t="s">
        <v>482</v>
      </c>
      <c r="AD154" s="197" t="s">
        <v>483</v>
      </c>
      <c r="AE154" s="54" t="s">
        <v>484</v>
      </c>
      <c r="AF154" s="198"/>
      <c r="AG154" s="54">
        <v>0</v>
      </c>
    </row>
    <row r="155" spans="2:33" ht="18" x14ac:dyDescent="0.25">
      <c r="B155" s="191"/>
      <c r="C155" s="192"/>
      <c r="D155" s="73" t="s">
        <v>225</v>
      </c>
      <c r="E155" s="42"/>
      <c r="F155" s="193" t="s">
        <v>589</v>
      </c>
      <c r="G155" s="58" t="s">
        <v>590</v>
      </c>
      <c r="H155" s="58" t="s">
        <v>591</v>
      </c>
      <c r="I155" s="46">
        <v>3</v>
      </c>
      <c r="J155" s="194" t="s">
        <v>100</v>
      </c>
      <c r="K155" s="58" t="s">
        <v>592</v>
      </c>
      <c r="L155" s="194" t="s">
        <v>43</v>
      </c>
      <c r="M155" s="194" t="s">
        <v>44</v>
      </c>
      <c r="N155" s="194" t="s">
        <v>45</v>
      </c>
      <c r="O155" s="194" t="s">
        <v>46</v>
      </c>
      <c r="P155" s="208">
        <f t="shared" si="49"/>
        <v>0.88000000000000023</v>
      </c>
      <c r="Q155" s="209">
        <v>0.88</v>
      </c>
      <c r="R155" s="209">
        <v>0.88</v>
      </c>
      <c r="S155" s="209">
        <v>0.88</v>
      </c>
      <c r="T155" s="209">
        <v>0.88</v>
      </c>
      <c r="U155" s="209">
        <v>0.88</v>
      </c>
      <c r="V155" s="209">
        <v>0.88</v>
      </c>
      <c r="W155" s="209">
        <v>0.88</v>
      </c>
      <c r="X155" s="209">
        <v>0.88</v>
      </c>
      <c r="Y155" s="209">
        <v>0.88</v>
      </c>
      <c r="Z155" s="209">
        <v>0.88</v>
      </c>
      <c r="AA155" s="209">
        <v>0.88</v>
      </c>
      <c r="AB155" s="209">
        <v>0.88</v>
      </c>
      <c r="AC155" s="54" t="s">
        <v>389</v>
      </c>
      <c r="AD155" s="197" t="s">
        <v>485</v>
      </c>
      <c r="AE155" s="54" t="s">
        <v>486</v>
      </c>
      <c r="AF155" s="198"/>
      <c r="AG155" s="54">
        <v>0</v>
      </c>
    </row>
    <row r="156" spans="2:33" ht="18" x14ac:dyDescent="0.25">
      <c r="B156" s="191"/>
      <c r="C156" s="192"/>
      <c r="D156" s="73" t="s">
        <v>225</v>
      </c>
      <c r="E156" s="42"/>
      <c r="F156" s="193" t="s">
        <v>589</v>
      </c>
      <c r="G156" s="58" t="s">
        <v>590</v>
      </c>
      <c r="H156" s="58" t="s">
        <v>591</v>
      </c>
      <c r="I156" s="46">
        <v>3</v>
      </c>
      <c r="J156" s="194" t="s">
        <v>100</v>
      </c>
      <c r="K156" s="58" t="s">
        <v>592</v>
      </c>
      <c r="L156" s="194" t="s">
        <v>43</v>
      </c>
      <c r="M156" s="194" t="s">
        <v>44</v>
      </c>
      <c r="N156" s="194" t="s">
        <v>45</v>
      </c>
      <c r="O156" s="194" t="s">
        <v>46</v>
      </c>
      <c r="P156" s="208">
        <f t="shared" si="49"/>
        <v>0.84583333333333321</v>
      </c>
      <c r="Q156" s="209">
        <v>0.85</v>
      </c>
      <c r="R156" s="209">
        <v>0.8</v>
      </c>
      <c r="S156" s="209">
        <v>0.8</v>
      </c>
      <c r="T156" s="209">
        <v>0.9</v>
      </c>
      <c r="U156" s="209">
        <v>0.9</v>
      </c>
      <c r="V156" s="209">
        <v>0.85</v>
      </c>
      <c r="W156" s="209">
        <v>0.85</v>
      </c>
      <c r="X156" s="209">
        <v>0.8</v>
      </c>
      <c r="Y156" s="209">
        <v>0.8</v>
      </c>
      <c r="Z156" s="209">
        <v>0.9</v>
      </c>
      <c r="AA156" s="209">
        <v>0.85</v>
      </c>
      <c r="AB156" s="209">
        <v>0.85</v>
      </c>
      <c r="AC156" s="54" t="s">
        <v>487</v>
      </c>
      <c r="AD156" s="197" t="s">
        <v>488</v>
      </c>
      <c r="AE156" s="54" t="s">
        <v>489</v>
      </c>
      <c r="AF156" s="198"/>
      <c r="AG156" s="54">
        <v>0</v>
      </c>
    </row>
    <row r="157" spans="2:33" ht="18" x14ac:dyDescent="0.25">
      <c r="B157" s="199"/>
      <c r="C157" s="200"/>
      <c r="D157" s="73" t="s">
        <v>225</v>
      </c>
      <c r="E157" s="42"/>
      <c r="F157" s="193" t="s">
        <v>589</v>
      </c>
      <c r="G157" s="58" t="s">
        <v>590</v>
      </c>
      <c r="H157" s="58" t="s">
        <v>591</v>
      </c>
      <c r="I157" s="46">
        <v>3</v>
      </c>
      <c r="J157" s="194" t="s">
        <v>100</v>
      </c>
      <c r="K157" s="58" t="s">
        <v>592</v>
      </c>
      <c r="L157" s="194" t="s">
        <v>43</v>
      </c>
      <c r="M157" s="194" t="s">
        <v>44</v>
      </c>
      <c r="N157" s="194" t="s">
        <v>45</v>
      </c>
      <c r="O157" s="194" t="s">
        <v>46</v>
      </c>
      <c r="P157" s="208">
        <f t="shared" si="49"/>
        <v>0.90000000000000024</v>
      </c>
      <c r="Q157" s="209">
        <v>0.9</v>
      </c>
      <c r="R157" s="209">
        <v>0.9</v>
      </c>
      <c r="S157" s="209">
        <v>0.9</v>
      </c>
      <c r="T157" s="209">
        <v>0.9</v>
      </c>
      <c r="U157" s="209">
        <v>0.9</v>
      </c>
      <c r="V157" s="209">
        <v>0.9</v>
      </c>
      <c r="W157" s="209">
        <v>0.9</v>
      </c>
      <c r="X157" s="209">
        <v>0.9</v>
      </c>
      <c r="Y157" s="209">
        <v>0.9</v>
      </c>
      <c r="Z157" s="209">
        <v>0.9</v>
      </c>
      <c r="AA157" s="209">
        <v>0.9</v>
      </c>
      <c r="AB157" s="209">
        <v>0.9</v>
      </c>
      <c r="AC157" s="54" t="s">
        <v>477</v>
      </c>
      <c r="AD157" s="197" t="s">
        <v>490</v>
      </c>
      <c r="AE157" s="54" t="s">
        <v>491</v>
      </c>
      <c r="AF157" s="198"/>
      <c r="AG157" s="54">
        <v>0</v>
      </c>
    </row>
    <row r="158" spans="2:33" ht="18" x14ac:dyDescent="0.25">
      <c r="B158" s="180" t="s">
        <v>185</v>
      </c>
      <c r="C158" s="201" t="s">
        <v>231</v>
      </c>
      <c r="D158" s="202" t="s">
        <v>225</v>
      </c>
      <c r="E158" s="182"/>
      <c r="F158" s="183" t="s">
        <v>593</v>
      </c>
      <c r="G158" s="184" t="s">
        <v>594</v>
      </c>
      <c r="H158" s="184" t="s">
        <v>595</v>
      </c>
      <c r="I158" s="185">
        <v>3</v>
      </c>
      <c r="J158" s="186" t="s">
        <v>182</v>
      </c>
      <c r="K158" s="184" t="s">
        <v>592</v>
      </c>
      <c r="L158" s="186" t="s">
        <v>43</v>
      </c>
      <c r="M158" s="186" t="s">
        <v>44</v>
      </c>
      <c r="N158" s="186" t="s">
        <v>45</v>
      </c>
      <c r="O158" s="186" t="s">
        <v>46</v>
      </c>
      <c r="P158" s="207">
        <f>AVERAGE(P159:P163)</f>
        <v>0.92949999999999999</v>
      </c>
      <c r="Q158" s="207">
        <f t="shared" ref="Q158:AB158" si="50">AVERAGE(Q159:Q163)</f>
        <v>0.93199999999999983</v>
      </c>
      <c r="R158" s="207">
        <f t="shared" si="50"/>
        <v>0.92199999999999993</v>
      </c>
      <c r="S158" s="207">
        <f t="shared" si="50"/>
        <v>0.93199999999999983</v>
      </c>
      <c r="T158" s="207">
        <f t="shared" si="50"/>
        <v>0.92199999999999993</v>
      </c>
      <c r="U158" s="207">
        <f t="shared" si="50"/>
        <v>0.93199999999999983</v>
      </c>
      <c r="V158" s="207">
        <f t="shared" si="50"/>
        <v>0.92199999999999993</v>
      </c>
      <c r="W158" s="207">
        <f t="shared" si="50"/>
        <v>0.93199999999999983</v>
      </c>
      <c r="X158" s="207">
        <f t="shared" si="50"/>
        <v>0.93199999999999983</v>
      </c>
      <c r="Y158" s="207">
        <f t="shared" si="50"/>
        <v>0.93199999999999983</v>
      </c>
      <c r="Z158" s="207">
        <f t="shared" si="50"/>
        <v>0.93199999999999983</v>
      </c>
      <c r="AA158" s="207">
        <f t="shared" si="50"/>
        <v>0.93199999999999983</v>
      </c>
      <c r="AB158" s="207">
        <f t="shared" si="50"/>
        <v>0.93199999999999983</v>
      </c>
      <c r="AC158" s="188" t="s">
        <v>477</v>
      </c>
      <c r="AD158" s="188" t="s">
        <v>478</v>
      </c>
      <c r="AE158" s="188" t="s">
        <v>479</v>
      </c>
      <c r="AF158" s="190">
        <v>0</v>
      </c>
      <c r="AG158" s="188">
        <v>0</v>
      </c>
    </row>
    <row r="159" spans="2:33" ht="18" x14ac:dyDescent="0.25">
      <c r="B159" s="191"/>
      <c r="C159" s="192"/>
      <c r="D159" s="73" t="s">
        <v>225</v>
      </c>
      <c r="E159" s="42"/>
      <c r="F159" s="193" t="s">
        <v>593</v>
      </c>
      <c r="G159" s="58" t="s">
        <v>594</v>
      </c>
      <c r="H159" s="58" t="s">
        <v>595</v>
      </c>
      <c r="I159" s="46">
        <v>3</v>
      </c>
      <c r="J159" s="194" t="s">
        <v>182</v>
      </c>
      <c r="K159" s="58" t="s">
        <v>592</v>
      </c>
      <c r="L159" s="194" t="s">
        <v>43</v>
      </c>
      <c r="M159" s="194" t="s">
        <v>44</v>
      </c>
      <c r="N159" s="194" t="s">
        <v>45</v>
      </c>
      <c r="O159" s="194" t="s">
        <v>46</v>
      </c>
      <c r="P159" s="208">
        <f t="shared" ref="P159:P163" si="51">+AVERAGE(Q159:AB159)</f>
        <v>0.94999999999999984</v>
      </c>
      <c r="Q159" s="209">
        <v>0.95</v>
      </c>
      <c r="R159" s="209">
        <v>0.95</v>
      </c>
      <c r="S159" s="209">
        <v>0.95</v>
      </c>
      <c r="T159" s="209">
        <v>0.95</v>
      </c>
      <c r="U159" s="209">
        <v>0.95</v>
      </c>
      <c r="V159" s="209">
        <v>0.95</v>
      </c>
      <c r="W159" s="209">
        <v>0.95</v>
      </c>
      <c r="X159" s="209">
        <v>0.95</v>
      </c>
      <c r="Y159" s="209">
        <v>0.95</v>
      </c>
      <c r="Z159" s="209">
        <v>0.95</v>
      </c>
      <c r="AA159" s="209">
        <v>0.95</v>
      </c>
      <c r="AB159" s="209">
        <v>0.95</v>
      </c>
      <c r="AC159" s="54" t="s">
        <v>477</v>
      </c>
      <c r="AD159" s="197" t="s">
        <v>480</v>
      </c>
      <c r="AE159" s="54" t="s">
        <v>481</v>
      </c>
      <c r="AF159" s="198"/>
      <c r="AG159" s="54">
        <v>0</v>
      </c>
    </row>
    <row r="160" spans="2:33" ht="18" x14ac:dyDescent="0.25">
      <c r="B160" s="191"/>
      <c r="C160" s="192"/>
      <c r="D160" s="73" t="s">
        <v>225</v>
      </c>
      <c r="E160" s="42"/>
      <c r="F160" s="193" t="s">
        <v>593</v>
      </c>
      <c r="G160" s="58" t="s">
        <v>594</v>
      </c>
      <c r="H160" s="58" t="s">
        <v>595</v>
      </c>
      <c r="I160" s="46">
        <v>3</v>
      </c>
      <c r="J160" s="194" t="s">
        <v>182</v>
      </c>
      <c r="K160" s="58" t="s">
        <v>592</v>
      </c>
      <c r="L160" s="194" t="s">
        <v>43</v>
      </c>
      <c r="M160" s="194" t="s">
        <v>44</v>
      </c>
      <c r="N160" s="194" t="s">
        <v>45</v>
      </c>
      <c r="O160" s="194" t="s">
        <v>46</v>
      </c>
      <c r="P160" s="208">
        <f t="shared" si="51"/>
        <v>0.9600000000000003</v>
      </c>
      <c r="Q160" s="209">
        <v>0.96</v>
      </c>
      <c r="R160" s="209">
        <v>0.96</v>
      </c>
      <c r="S160" s="209">
        <v>0.96</v>
      </c>
      <c r="T160" s="209">
        <v>0.96</v>
      </c>
      <c r="U160" s="209">
        <v>0.96</v>
      </c>
      <c r="V160" s="209">
        <v>0.96</v>
      </c>
      <c r="W160" s="209">
        <v>0.96</v>
      </c>
      <c r="X160" s="209">
        <v>0.96</v>
      </c>
      <c r="Y160" s="209">
        <v>0.96</v>
      </c>
      <c r="Z160" s="209">
        <v>0.96</v>
      </c>
      <c r="AA160" s="209">
        <v>0.96</v>
      </c>
      <c r="AB160" s="209">
        <v>0.96</v>
      </c>
      <c r="AC160" s="54" t="s">
        <v>482</v>
      </c>
      <c r="AD160" s="197" t="s">
        <v>483</v>
      </c>
      <c r="AE160" s="54" t="s">
        <v>484</v>
      </c>
      <c r="AF160" s="198"/>
      <c r="AG160" s="54">
        <v>0</v>
      </c>
    </row>
    <row r="161" spans="2:33" ht="18" x14ac:dyDescent="0.25">
      <c r="B161" s="191"/>
      <c r="C161" s="192"/>
      <c r="D161" s="73" t="s">
        <v>225</v>
      </c>
      <c r="E161" s="42"/>
      <c r="F161" s="193" t="s">
        <v>593</v>
      </c>
      <c r="G161" s="58" t="s">
        <v>594</v>
      </c>
      <c r="H161" s="58" t="s">
        <v>595</v>
      </c>
      <c r="I161" s="46">
        <v>3</v>
      </c>
      <c r="J161" s="194" t="s">
        <v>182</v>
      </c>
      <c r="K161" s="58" t="s">
        <v>592</v>
      </c>
      <c r="L161" s="194" t="s">
        <v>43</v>
      </c>
      <c r="M161" s="194" t="s">
        <v>44</v>
      </c>
      <c r="N161" s="194" t="s">
        <v>45</v>
      </c>
      <c r="O161" s="194" t="s">
        <v>46</v>
      </c>
      <c r="P161" s="208">
        <f t="shared" si="51"/>
        <v>0.94999999999999984</v>
      </c>
      <c r="Q161" s="209">
        <v>0.95</v>
      </c>
      <c r="R161" s="209">
        <v>0.95</v>
      </c>
      <c r="S161" s="209">
        <v>0.95</v>
      </c>
      <c r="T161" s="209">
        <v>0.95</v>
      </c>
      <c r="U161" s="209">
        <v>0.95</v>
      </c>
      <c r="V161" s="209">
        <v>0.95</v>
      </c>
      <c r="W161" s="209">
        <v>0.95</v>
      </c>
      <c r="X161" s="209">
        <v>0.95</v>
      </c>
      <c r="Y161" s="209">
        <v>0.95</v>
      </c>
      <c r="Z161" s="209">
        <v>0.95</v>
      </c>
      <c r="AA161" s="209">
        <v>0.95</v>
      </c>
      <c r="AB161" s="209">
        <v>0.95</v>
      </c>
      <c r="AC161" s="54" t="s">
        <v>477</v>
      </c>
      <c r="AD161" s="197" t="s">
        <v>485</v>
      </c>
      <c r="AE161" s="54" t="s">
        <v>486</v>
      </c>
      <c r="AF161" s="198"/>
      <c r="AG161" s="54">
        <v>0</v>
      </c>
    </row>
    <row r="162" spans="2:33" ht="18" x14ac:dyDescent="0.25">
      <c r="B162" s="191"/>
      <c r="C162" s="192"/>
      <c r="D162" s="73" t="s">
        <v>225</v>
      </c>
      <c r="E162" s="42"/>
      <c r="F162" s="193" t="s">
        <v>593</v>
      </c>
      <c r="G162" s="58" t="s">
        <v>594</v>
      </c>
      <c r="H162" s="58" t="s">
        <v>595</v>
      </c>
      <c r="I162" s="46">
        <v>3</v>
      </c>
      <c r="J162" s="194" t="s">
        <v>182</v>
      </c>
      <c r="K162" s="58" t="s">
        <v>592</v>
      </c>
      <c r="L162" s="194" t="s">
        <v>43</v>
      </c>
      <c r="M162" s="194" t="s">
        <v>44</v>
      </c>
      <c r="N162" s="194" t="s">
        <v>45</v>
      </c>
      <c r="O162" s="194" t="s">
        <v>46</v>
      </c>
      <c r="P162" s="208">
        <f t="shared" si="51"/>
        <v>0.93749999999999989</v>
      </c>
      <c r="Q162" s="209">
        <v>0.95</v>
      </c>
      <c r="R162" s="209">
        <v>0.9</v>
      </c>
      <c r="S162" s="209">
        <v>0.95</v>
      </c>
      <c r="T162" s="209">
        <v>0.9</v>
      </c>
      <c r="U162" s="209">
        <v>0.95</v>
      </c>
      <c r="V162" s="209">
        <v>0.9</v>
      </c>
      <c r="W162" s="209">
        <v>0.95</v>
      </c>
      <c r="X162" s="209">
        <v>0.95</v>
      </c>
      <c r="Y162" s="209">
        <v>0.95</v>
      </c>
      <c r="Z162" s="209">
        <v>0.95</v>
      </c>
      <c r="AA162" s="209">
        <v>0.95</v>
      </c>
      <c r="AB162" s="209">
        <v>0.95</v>
      </c>
      <c r="AC162" s="54" t="s">
        <v>477</v>
      </c>
      <c r="AD162" s="197" t="s">
        <v>488</v>
      </c>
      <c r="AE162" s="54" t="s">
        <v>489</v>
      </c>
      <c r="AF162" s="198"/>
      <c r="AG162" s="54">
        <v>0</v>
      </c>
    </row>
    <row r="163" spans="2:33" ht="18" x14ac:dyDescent="0.25">
      <c r="B163" s="199"/>
      <c r="C163" s="200"/>
      <c r="D163" s="73" t="s">
        <v>225</v>
      </c>
      <c r="E163" s="42"/>
      <c r="F163" s="193" t="s">
        <v>593</v>
      </c>
      <c r="G163" s="58" t="s">
        <v>594</v>
      </c>
      <c r="H163" s="58" t="s">
        <v>595</v>
      </c>
      <c r="I163" s="46">
        <v>3</v>
      </c>
      <c r="J163" s="194" t="s">
        <v>182</v>
      </c>
      <c r="K163" s="58" t="s">
        <v>592</v>
      </c>
      <c r="L163" s="194" t="s">
        <v>43</v>
      </c>
      <c r="M163" s="194" t="s">
        <v>44</v>
      </c>
      <c r="N163" s="194" t="s">
        <v>45</v>
      </c>
      <c r="O163" s="194" t="s">
        <v>46</v>
      </c>
      <c r="P163" s="208">
        <f t="shared" si="51"/>
        <v>0.84999999999999976</v>
      </c>
      <c r="Q163" s="209">
        <v>0.85</v>
      </c>
      <c r="R163" s="209">
        <v>0.85</v>
      </c>
      <c r="S163" s="209">
        <v>0.85</v>
      </c>
      <c r="T163" s="209">
        <v>0.85</v>
      </c>
      <c r="U163" s="209">
        <v>0.85</v>
      </c>
      <c r="V163" s="209">
        <v>0.85</v>
      </c>
      <c r="W163" s="209">
        <v>0.85</v>
      </c>
      <c r="X163" s="209">
        <v>0.85</v>
      </c>
      <c r="Y163" s="209">
        <v>0.85</v>
      </c>
      <c r="Z163" s="209">
        <v>0.85</v>
      </c>
      <c r="AA163" s="209">
        <v>0.85</v>
      </c>
      <c r="AB163" s="209">
        <v>0.85</v>
      </c>
      <c r="AC163" s="54" t="s">
        <v>477</v>
      </c>
      <c r="AD163" s="197" t="s">
        <v>490</v>
      </c>
      <c r="AE163" s="54" t="s">
        <v>491</v>
      </c>
      <c r="AF163" s="198"/>
      <c r="AG163" s="54">
        <v>0</v>
      </c>
    </row>
    <row r="164" spans="2:33" ht="18" x14ac:dyDescent="0.25">
      <c r="B164" s="180" t="s">
        <v>55</v>
      </c>
      <c r="C164" s="201" t="s">
        <v>56</v>
      </c>
      <c r="D164" s="202" t="s">
        <v>225</v>
      </c>
      <c r="E164" s="182"/>
      <c r="F164" s="183" t="s">
        <v>596</v>
      </c>
      <c r="G164" s="184" t="s">
        <v>597</v>
      </c>
      <c r="H164" s="184" t="s">
        <v>598</v>
      </c>
      <c r="I164" s="185">
        <v>3</v>
      </c>
      <c r="J164" s="186" t="s">
        <v>73</v>
      </c>
      <c r="K164" s="184" t="s">
        <v>599</v>
      </c>
      <c r="L164" s="186" t="s">
        <v>549</v>
      </c>
      <c r="M164" s="186" t="s">
        <v>317</v>
      </c>
      <c r="N164" s="186" t="s">
        <v>214</v>
      </c>
      <c r="O164" s="186" t="s">
        <v>46</v>
      </c>
      <c r="P164" s="218">
        <f>AVERAGE(P165:P169)</f>
        <v>1.5</v>
      </c>
      <c r="Q164" s="218">
        <f t="shared" ref="Q164:AB164" si="52">AVERAGE(Q165:Q169)</f>
        <v>1.5</v>
      </c>
      <c r="R164" s="218">
        <f t="shared" si="52"/>
        <v>1.5</v>
      </c>
      <c r="S164" s="218">
        <f t="shared" si="52"/>
        <v>1.5</v>
      </c>
      <c r="T164" s="218">
        <f t="shared" si="52"/>
        <v>1.5</v>
      </c>
      <c r="U164" s="218">
        <f t="shared" si="52"/>
        <v>1.5</v>
      </c>
      <c r="V164" s="218">
        <f t="shared" si="52"/>
        <v>1.5</v>
      </c>
      <c r="W164" s="218">
        <f t="shared" si="52"/>
        <v>1.5</v>
      </c>
      <c r="X164" s="218">
        <f t="shared" si="52"/>
        <v>1.5</v>
      </c>
      <c r="Y164" s="218">
        <f t="shared" si="52"/>
        <v>1.5</v>
      </c>
      <c r="Z164" s="218">
        <f t="shared" si="52"/>
        <v>1.5</v>
      </c>
      <c r="AA164" s="218">
        <f t="shared" si="52"/>
        <v>1.5</v>
      </c>
      <c r="AB164" s="218">
        <f t="shared" si="52"/>
        <v>1.5</v>
      </c>
      <c r="AC164" s="188" t="s">
        <v>482</v>
      </c>
      <c r="AD164" s="188" t="s">
        <v>478</v>
      </c>
      <c r="AE164" s="188" t="s">
        <v>479</v>
      </c>
      <c r="AF164" s="190">
        <v>0</v>
      </c>
      <c r="AG164" s="188">
        <v>0</v>
      </c>
    </row>
    <row r="165" spans="2:33" ht="18" x14ac:dyDescent="0.25">
      <c r="B165" s="191"/>
      <c r="C165" s="192"/>
      <c r="D165" s="73" t="s">
        <v>225</v>
      </c>
      <c r="E165" s="42"/>
      <c r="F165" s="193" t="s">
        <v>596</v>
      </c>
      <c r="G165" s="58" t="s">
        <v>597</v>
      </c>
      <c r="H165" s="58" t="s">
        <v>598</v>
      </c>
      <c r="I165" s="46">
        <v>3</v>
      </c>
      <c r="J165" s="194" t="s">
        <v>73</v>
      </c>
      <c r="K165" s="58" t="s">
        <v>599</v>
      </c>
      <c r="L165" s="194" t="s">
        <v>549</v>
      </c>
      <c r="M165" s="194" t="s">
        <v>317</v>
      </c>
      <c r="N165" s="194" t="s">
        <v>214</v>
      </c>
      <c r="O165" s="194" t="s">
        <v>46</v>
      </c>
      <c r="P165" s="219">
        <f t="shared" ref="P165:P169" si="53">+AVERAGE(Q165:AB165)</f>
        <v>1.5</v>
      </c>
      <c r="Q165" s="220">
        <v>1.5</v>
      </c>
      <c r="R165" s="220">
        <v>1.5</v>
      </c>
      <c r="S165" s="220">
        <v>1.5</v>
      </c>
      <c r="T165" s="220">
        <v>1.5</v>
      </c>
      <c r="U165" s="220">
        <v>1.5</v>
      </c>
      <c r="V165" s="220">
        <v>1.5</v>
      </c>
      <c r="W165" s="220">
        <v>1.5</v>
      </c>
      <c r="X165" s="220">
        <v>1.5</v>
      </c>
      <c r="Y165" s="220">
        <v>1.5</v>
      </c>
      <c r="Z165" s="220">
        <v>1.5</v>
      </c>
      <c r="AA165" s="220">
        <v>1.5</v>
      </c>
      <c r="AB165" s="220">
        <v>1.5</v>
      </c>
      <c r="AC165" s="54" t="s">
        <v>482</v>
      </c>
      <c r="AD165" s="197" t="s">
        <v>480</v>
      </c>
      <c r="AE165" s="54" t="s">
        <v>481</v>
      </c>
      <c r="AF165" s="198"/>
      <c r="AG165" s="54">
        <v>0</v>
      </c>
    </row>
    <row r="166" spans="2:33" ht="18" x14ac:dyDescent="0.25">
      <c r="B166" s="191"/>
      <c r="C166" s="192"/>
      <c r="D166" s="73" t="s">
        <v>225</v>
      </c>
      <c r="E166" s="42"/>
      <c r="F166" s="193" t="s">
        <v>596</v>
      </c>
      <c r="G166" s="58" t="s">
        <v>597</v>
      </c>
      <c r="H166" s="58" t="s">
        <v>598</v>
      </c>
      <c r="I166" s="46">
        <v>3</v>
      </c>
      <c r="J166" s="194" t="s">
        <v>73</v>
      </c>
      <c r="K166" s="58" t="s">
        <v>599</v>
      </c>
      <c r="L166" s="194" t="s">
        <v>549</v>
      </c>
      <c r="M166" s="194" t="s">
        <v>317</v>
      </c>
      <c r="N166" s="194" t="s">
        <v>214</v>
      </c>
      <c r="O166" s="194" t="s">
        <v>46</v>
      </c>
      <c r="P166" s="219">
        <f t="shared" si="53"/>
        <v>1.5</v>
      </c>
      <c r="Q166" s="220">
        <v>1.5</v>
      </c>
      <c r="R166" s="220">
        <v>1.5</v>
      </c>
      <c r="S166" s="220">
        <v>1.5</v>
      </c>
      <c r="T166" s="220">
        <v>1.5</v>
      </c>
      <c r="U166" s="220">
        <v>1.5</v>
      </c>
      <c r="V166" s="220">
        <v>1.5</v>
      </c>
      <c r="W166" s="220">
        <v>1.5</v>
      </c>
      <c r="X166" s="220">
        <v>1.5</v>
      </c>
      <c r="Y166" s="220">
        <v>1.5</v>
      </c>
      <c r="Z166" s="220">
        <v>1.5</v>
      </c>
      <c r="AA166" s="220">
        <v>1.5</v>
      </c>
      <c r="AB166" s="220">
        <v>1.5</v>
      </c>
      <c r="AC166" s="54" t="s">
        <v>482</v>
      </c>
      <c r="AD166" s="197" t="s">
        <v>483</v>
      </c>
      <c r="AE166" s="54" t="s">
        <v>484</v>
      </c>
      <c r="AF166" s="198"/>
      <c r="AG166" s="54">
        <v>0</v>
      </c>
    </row>
    <row r="167" spans="2:33" ht="18" x14ac:dyDescent="0.25">
      <c r="B167" s="191"/>
      <c r="C167" s="192"/>
      <c r="D167" s="73" t="s">
        <v>225</v>
      </c>
      <c r="E167" s="42"/>
      <c r="F167" s="193" t="s">
        <v>596</v>
      </c>
      <c r="G167" s="58" t="s">
        <v>597</v>
      </c>
      <c r="H167" s="58" t="s">
        <v>598</v>
      </c>
      <c r="I167" s="46">
        <v>3</v>
      </c>
      <c r="J167" s="194" t="s">
        <v>73</v>
      </c>
      <c r="K167" s="58" t="s">
        <v>599</v>
      </c>
      <c r="L167" s="194" t="s">
        <v>549</v>
      </c>
      <c r="M167" s="194" t="s">
        <v>317</v>
      </c>
      <c r="N167" s="194" t="s">
        <v>214</v>
      </c>
      <c r="O167" s="194" t="s">
        <v>46</v>
      </c>
      <c r="P167" s="219">
        <f t="shared" si="53"/>
        <v>1.5</v>
      </c>
      <c r="Q167" s="220">
        <v>1.5</v>
      </c>
      <c r="R167" s="220">
        <v>1.5</v>
      </c>
      <c r="S167" s="220">
        <v>1.5</v>
      </c>
      <c r="T167" s="220">
        <v>1.5</v>
      </c>
      <c r="U167" s="220">
        <v>1.5</v>
      </c>
      <c r="V167" s="220">
        <v>1.5</v>
      </c>
      <c r="W167" s="220">
        <v>1.5</v>
      </c>
      <c r="X167" s="220">
        <v>1.5</v>
      </c>
      <c r="Y167" s="220">
        <v>1.5</v>
      </c>
      <c r="Z167" s="220">
        <v>1.5</v>
      </c>
      <c r="AA167" s="220">
        <v>1.5</v>
      </c>
      <c r="AB167" s="220">
        <v>1.5</v>
      </c>
      <c r="AC167" s="54" t="s">
        <v>239</v>
      </c>
      <c r="AD167" s="197" t="s">
        <v>485</v>
      </c>
      <c r="AE167" s="54" t="s">
        <v>486</v>
      </c>
      <c r="AF167" s="198"/>
      <c r="AG167" s="54">
        <v>0</v>
      </c>
    </row>
    <row r="168" spans="2:33" ht="18" x14ac:dyDescent="0.25">
      <c r="B168" s="191"/>
      <c r="C168" s="192"/>
      <c r="D168" s="73" t="s">
        <v>225</v>
      </c>
      <c r="E168" s="42"/>
      <c r="F168" s="193" t="s">
        <v>596</v>
      </c>
      <c r="G168" s="58" t="s">
        <v>597</v>
      </c>
      <c r="H168" s="58" t="s">
        <v>598</v>
      </c>
      <c r="I168" s="46">
        <v>3</v>
      </c>
      <c r="J168" s="194" t="s">
        <v>73</v>
      </c>
      <c r="K168" s="58" t="s">
        <v>599</v>
      </c>
      <c r="L168" s="194" t="s">
        <v>549</v>
      </c>
      <c r="M168" s="194" t="s">
        <v>317</v>
      </c>
      <c r="N168" s="194" t="s">
        <v>214</v>
      </c>
      <c r="O168" s="194" t="s">
        <v>46</v>
      </c>
      <c r="P168" s="219">
        <f t="shared" si="53"/>
        <v>1.5</v>
      </c>
      <c r="Q168" s="220">
        <v>1.5</v>
      </c>
      <c r="R168" s="220">
        <v>1.5</v>
      </c>
      <c r="S168" s="220">
        <v>1.5</v>
      </c>
      <c r="T168" s="220">
        <v>1.5</v>
      </c>
      <c r="U168" s="220">
        <v>1.5</v>
      </c>
      <c r="V168" s="220">
        <v>1.5</v>
      </c>
      <c r="W168" s="220">
        <v>1.5</v>
      </c>
      <c r="X168" s="220">
        <v>1.5</v>
      </c>
      <c r="Y168" s="220">
        <v>1.5</v>
      </c>
      <c r="Z168" s="220">
        <v>1.5</v>
      </c>
      <c r="AA168" s="220">
        <v>1.5</v>
      </c>
      <c r="AB168" s="220">
        <v>1.5</v>
      </c>
      <c r="AC168" s="54" t="s">
        <v>503</v>
      </c>
      <c r="AD168" s="197" t="s">
        <v>488</v>
      </c>
      <c r="AE168" s="54" t="s">
        <v>489</v>
      </c>
      <c r="AF168" s="198"/>
      <c r="AG168" s="54">
        <v>0</v>
      </c>
    </row>
    <row r="169" spans="2:33" ht="18" x14ac:dyDescent="0.25">
      <c r="B169" s="199"/>
      <c r="C169" s="200"/>
      <c r="D169" s="73" t="s">
        <v>225</v>
      </c>
      <c r="E169" s="42"/>
      <c r="F169" s="193" t="s">
        <v>596</v>
      </c>
      <c r="G169" s="58" t="s">
        <v>597</v>
      </c>
      <c r="H169" s="58" t="s">
        <v>598</v>
      </c>
      <c r="I169" s="46">
        <v>3</v>
      </c>
      <c r="J169" s="194" t="s">
        <v>73</v>
      </c>
      <c r="K169" s="58" t="s">
        <v>599</v>
      </c>
      <c r="L169" s="194" t="s">
        <v>549</v>
      </c>
      <c r="M169" s="194" t="s">
        <v>317</v>
      </c>
      <c r="N169" s="194" t="s">
        <v>214</v>
      </c>
      <c r="O169" s="194" t="s">
        <v>46</v>
      </c>
      <c r="P169" s="219">
        <f t="shared" si="53"/>
        <v>1.5</v>
      </c>
      <c r="Q169" s="220">
        <v>1.5</v>
      </c>
      <c r="R169" s="220">
        <v>1.5</v>
      </c>
      <c r="S169" s="220">
        <v>1.5</v>
      </c>
      <c r="T169" s="220">
        <v>1.5</v>
      </c>
      <c r="U169" s="220">
        <v>1.5</v>
      </c>
      <c r="V169" s="220">
        <v>1.5</v>
      </c>
      <c r="W169" s="220">
        <v>1.5</v>
      </c>
      <c r="X169" s="220">
        <v>1.5</v>
      </c>
      <c r="Y169" s="220">
        <v>1.5</v>
      </c>
      <c r="Z169" s="220">
        <v>1.5</v>
      </c>
      <c r="AA169" s="220">
        <v>1.5</v>
      </c>
      <c r="AB169" s="220">
        <v>1.5</v>
      </c>
      <c r="AC169" s="54" t="s">
        <v>482</v>
      </c>
      <c r="AD169" s="197" t="s">
        <v>490</v>
      </c>
      <c r="AE169" s="54" t="s">
        <v>491</v>
      </c>
      <c r="AF169" s="198"/>
      <c r="AG169" s="54">
        <v>0</v>
      </c>
    </row>
    <row r="170" spans="2:33" ht="18" x14ac:dyDescent="0.25">
      <c r="B170" s="180" t="s">
        <v>185</v>
      </c>
      <c r="C170" s="201" t="s">
        <v>231</v>
      </c>
      <c r="D170" s="202" t="s">
        <v>225</v>
      </c>
      <c r="E170" s="182"/>
      <c r="F170" s="183" t="s">
        <v>600</v>
      </c>
      <c r="G170" s="184" t="s">
        <v>601</v>
      </c>
      <c r="H170" s="184" t="s">
        <v>602</v>
      </c>
      <c r="I170" s="185">
        <v>3</v>
      </c>
      <c r="J170" s="186" t="s">
        <v>100</v>
      </c>
      <c r="K170" s="184" t="s">
        <v>603</v>
      </c>
      <c r="L170" s="186" t="s">
        <v>549</v>
      </c>
      <c r="M170" s="186" t="s">
        <v>317</v>
      </c>
      <c r="N170" s="186" t="s">
        <v>214</v>
      </c>
      <c r="O170" s="186" t="s">
        <v>46</v>
      </c>
      <c r="P170" s="218">
        <f>AVERAGE(P171:P175)</f>
        <v>1.5</v>
      </c>
      <c r="Q170" s="218">
        <f t="shared" ref="Q170:AB170" si="54">AVERAGE(Q171:Q175)</f>
        <v>1.5</v>
      </c>
      <c r="R170" s="218">
        <f t="shared" si="54"/>
        <v>1.5</v>
      </c>
      <c r="S170" s="218">
        <f t="shared" si="54"/>
        <v>1.5</v>
      </c>
      <c r="T170" s="218">
        <f t="shared" si="54"/>
        <v>1.5</v>
      </c>
      <c r="U170" s="218">
        <f t="shared" si="54"/>
        <v>1.5</v>
      </c>
      <c r="V170" s="218">
        <f t="shared" si="54"/>
        <v>1.5</v>
      </c>
      <c r="W170" s="218">
        <f t="shared" si="54"/>
        <v>1.5</v>
      </c>
      <c r="X170" s="218">
        <f t="shared" si="54"/>
        <v>1.5</v>
      </c>
      <c r="Y170" s="218">
        <f t="shared" si="54"/>
        <v>1.5</v>
      </c>
      <c r="Z170" s="218">
        <f t="shared" si="54"/>
        <v>1.5</v>
      </c>
      <c r="AA170" s="218">
        <f t="shared" si="54"/>
        <v>1.5</v>
      </c>
      <c r="AB170" s="218">
        <f t="shared" si="54"/>
        <v>1.5</v>
      </c>
      <c r="AC170" s="188" t="s">
        <v>477</v>
      </c>
      <c r="AD170" s="188" t="s">
        <v>478</v>
      </c>
      <c r="AE170" s="188" t="s">
        <v>479</v>
      </c>
      <c r="AF170" s="190">
        <v>0</v>
      </c>
      <c r="AG170" s="188">
        <v>0</v>
      </c>
    </row>
    <row r="171" spans="2:33" ht="18" x14ac:dyDescent="0.25">
      <c r="B171" s="191"/>
      <c r="C171" s="192"/>
      <c r="D171" s="73" t="s">
        <v>225</v>
      </c>
      <c r="E171" s="42"/>
      <c r="F171" s="193" t="s">
        <v>600</v>
      </c>
      <c r="G171" s="58" t="s">
        <v>601</v>
      </c>
      <c r="H171" s="58" t="s">
        <v>602</v>
      </c>
      <c r="I171" s="46">
        <v>3</v>
      </c>
      <c r="J171" s="194" t="s">
        <v>100</v>
      </c>
      <c r="K171" s="58" t="s">
        <v>603</v>
      </c>
      <c r="L171" s="194" t="s">
        <v>549</v>
      </c>
      <c r="M171" s="194" t="s">
        <v>317</v>
      </c>
      <c r="N171" s="194" t="s">
        <v>214</v>
      </c>
      <c r="O171" s="194" t="s">
        <v>46</v>
      </c>
      <c r="P171" s="219">
        <f t="shared" ref="P171:P175" si="55">+AVERAGE(Q171:AB171)</f>
        <v>1.5</v>
      </c>
      <c r="Q171" s="220">
        <v>1.5</v>
      </c>
      <c r="R171" s="220">
        <v>1.5</v>
      </c>
      <c r="S171" s="220">
        <v>1.5</v>
      </c>
      <c r="T171" s="220">
        <v>1.5</v>
      </c>
      <c r="U171" s="220">
        <v>1.5</v>
      </c>
      <c r="V171" s="220">
        <v>1.5</v>
      </c>
      <c r="W171" s="220">
        <v>1.5</v>
      </c>
      <c r="X171" s="220">
        <v>1.5</v>
      </c>
      <c r="Y171" s="220">
        <v>1.5</v>
      </c>
      <c r="Z171" s="220">
        <v>1.5</v>
      </c>
      <c r="AA171" s="220">
        <v>1.5</v>
      </c>
      <c r="AB171" s="220">
        <v>1.5</v>
      </c>
      <c r="AC171" s="54" t="s">
        <v>477</v>
      </c>
      <c r="AD171" s="197" t="s">
        <v>480</v>
      </c>
      <c r="AE171" s="54" t="s">
        <v>481</v>
      </c>
      <c r="AF171" s="198"/>
      <c r="AG171" s="54">
        <v>0</v>
      </c>
    </row>
    <row r="172" spans="2:33" ht="18" x14ac:dyDescent="0.25">
      <c r="B172" s="191"/>
      <c r="C172" s="192"/>
      <c r="D172" s="73" t="s">
        <v>225</v>
      </c>
      <c r="E172" s="42"/>
      <c r="F172" s="193" t="s">
        <v>600</v>
      </c>
      <c r="G172" s="58" t="s">
        <v>601</v>
      </c>
      <c r="H172" s="58" t="s">
        <v>602</v>
      </c>
      <c r="I172" s="46">
        <v>3</v>
      </c>
      <c r="J172" s="194" t="s">
        <v>100</v>
      </c>
      <c r="K172" s="58" t="s">
        <v>603</v>
      </c>
      <c r="L172" s="194" t="s">
        <v>549</v>
      </c>
      <c r="M172" s="194" t="s">
        <v>317</v>
      </c>
      <c r="N172" s="194" t="s">
        <v>214</v>
      </c>
      <c r="O172" s="194" t="s">
        <v>46</v>
      </c>
      <c r="P172" s="219">
        <f t="shared" si="55"/>
        <v>1.5</v>
      </c>
      <c r="Q172" s="220">
        <v>1.5</v>
      </c>
      <c r="R172" s="220">
        <v>1.5</v>
      </c>
      <c r="S172" s="220">
        <v>1.5</v>
      </c>
      <c r="T172" s="220">
        <v>1.5</v>
      </c>
      <c r="U172" s="220">
        <v>1.5</v>
      </c>
      <c r="V172" s="220">
        <v>1.5</v>
      </c>
      <c r="W172" s="220">
        <v>1.5</v>
      </c>
      <c r="X172" s="220">
        <v>1.5</v>
      </c>
      <c r="Y172" s="220">
        <v>1.5</v>
      </c>
      <c r="Z172" s="220">
        <v>1.5</v>
      </c>
      <c r="AA172" s="220">
        <v>1.5</v>
      </c>
      <c r="AB172" s="220">
        <v>1.5</v>
      </c>
      <c r="AC172" s="54" t="s">
        <v>482</v>
      </c>
      <c r="AD172" s="197" t="s">
        <v>483</v>
      </c>
      <c r="AE172" s="54" t="s">
        <v>484</v>
      </c>
      <c r="AF172" s="198"/>
      <c r="AG172" s="54">
        <v>0</v>
      </c>
    </row>
    <row r="173" spans="2:33" ht="18" x14ac:dyDescent="0.25">
      <c r="B173" s="191"/>
      <c r="C173" s="192"/>
      <c r="D173" s="73" t="s">
        <v>225</v>
      </c>
      <c r="E173" s="42"/>
      <c r="F173" s="193" t="s">
        <v>600</v>
      </c>
      <c r="G173" s="58" t="s">
        <v>601</v>
      </c>
      <c r="H173" s="58" t="s">
        <v>602</v>
      </c>
      <c r="I173" s="46">
        <v>3</v>
      </c>
      <c r="J173" s="194" t="s">
        <v>100</v>
      </c>
      <c r="K173" s="58" t="s">
        <v>603</v>
      </c>
      <c r="L173" s="194" t="s">
        <v>549</v>
      </c>
      <c r="M173" s="194" t="s">
        <v>317</v>
      </c>
      <c r="N173" s="194" t="s">
        <v>214</v>
      </c>
      <c r="O173" s="194" t="s">
        <v>46</v>
      </c>
      <c r="P173" s="219">
        <f t="shared" si="55"/>
        <v>1.5</v>
      </c>
      <c r="Q173" s="220">
        <v>1.5</v>
      </c>
      <c r="R173" s="220">
        <v>1.5</v>
      </c>
      <c r="S173" s="220">
        <v>1.5</v>
      </c>
      <c r="T173" s="220">
        <v>1.5</v>
      </c>
      <c r="U173" s="220">
        <v>1.5</v>
      </c>
      <c r="V173" s="220">
        <v>1.5</v>
      </c>
      <c r="W173" s="220">
        <v>1.5</v>
      </c>
      <c r="X173" s="220">
        <v>1.5</v>
      </c>
      <c r="Y173" s="220">
        <v>1.5</v>
      </c>
      <c r="Z173" s="220">
        <v>1.5</v>
      </c>
      <c r="AA173" s="220">
        <v>1.5</v>
      </c>
      <c r="AB173" s="220">
        <v>1.5</v>
      </c>
      <c r="AC173" s="54" t="s">
        <v>389</v>
      </c>
      <c r="AD173" s="197" t="s">
        <v>485</v>
      </c>
      <c r="AE173" s="54" t="s">
        <v>486</v>
      </c>
      <c r="AF173" s="198"/>
      <c r="AG173" s="54">
        <v>0</v>
      </c>
    </row>
    <row r="174" spans="2:33" ht="18" x14ac:dyDescent="0.25">
      <c r="B174" s="191"/>
      <c r="C174" s="192"/>
      <c r="D174" s="73" t="s">
        <v>225</v>
      </c>
      <c r="E174" s="42"/>
      <c r="F174" s="193" t="s">
        <v>600</v>
      </c>
      <c r="G174" s="58" t="s">
        <v>601</v>
      </c>
      <c r="H174" s="58" t="s">
        <v>602</v>
      </c>
      <c r="I174" s="46">
        <v>3</v>
      </c>
      <c r="J174" s="194" t="s">
        <v>100</v>
      </c>
      <c r="K174" s="58" t="s">
        <v>603</v>
      </c>
      <c r="L174" s="194" t="s">
        <v>549</v>
      </c>
      <c r="M174" s="194" t="s">
        <v>317</v>
      </c>
      <c r="N174" s="194" t="s">
        <v>214</v>
      </c>
      <c r="O174" s="194" t="s">
        <v>46</v>
      </c>
      <c r="P174" s="219">
        <f t="shared" si="55"/>
        <v>1.5</v>
      </c>
      <c r="Q174" s="220">
        <v>1.5</v>
      </c>
      <c r="R174" s="220">
        <v>1.5</v>
      </c>
      <c r="S174" s="220">
        <v>1.5</v>
      </c>
      <c r="T174" s="220">
        <v>1.5</v>
      </c>
      <c r="U174" s="220">
        <v>1.5</v>
      </c>
      <c r="V174" s="220">
        <v>1.5</v>
      </c>
      <c r="W174" s="220">
        <v>1.5</v>
      </c>
      <c r="X174" s="220">
        <v>1.5</v>
      </c>
      <c r="Y174" s="220">
        <v>1.5</v>
      </c>
      <c r="Z174" s="220">
        <v>1.5</v>
      </c>
      <c r="AA174" s="220">
        <v>1.5</v>
      </c>
      <c r="AB174" s="220">
        <v>1.5</v>
      </c>
      <c r="AC174" s="54" t="s">
        <v>487</v>
      </c>
      <c r="AD174" s="197" t="s">
        <v>488</v>
      </c>
      <c r="AE174" s="54" t="s">
        <v>489</v>
      </c>
      <c r="AF174" s="198"/>
      <c r="AG174" s="54">
        <v>0</v>
      </c>
    </row>
    <row r="175" spans="2:33" ht="18" x14ac:dyDescent="0.25">
      <c r="B175" s="199"/>
      <c r="C175" s="200"/>
      <c r="D175" s="73" t="s">
        <v>225</v>
      </c>
      <c r="E175" s="42"/>
      <c r="F175" s="225" t="s">
        <v>600</v>
      </c>
      <c r="G175" s="58" t="s">
        <v>601</v>
      </c>
      <c r="H175" s="58" t="s">
        <v>602</v>
      </c>
      <c r="I175" s="46">
        <v>3</v>
      </c>
      <c r="J175" s="194" t="s">
        <v>100</v>
      </c>
      <c r="K175" s="58" t="s">
        <v>603</v>
      </c>
      <c r="L175" s="194" t="s">
        <v>549</v>
      </c>
      <c r="M175" s="194" t="s">
        <v>317</v>
      </c>
      <c r="N175" s="194" t="s">
        <v>214</v>
      </c>
      <c r="O175" s="194" t="s">
        <v>46</v>
      </c>
      <c r="P175" s="219">
        <f t="shared" si="55"/>
        <v>1.5</v>
      </c>
      <c r="Q175" s="220">
        <v>1.5</v>
      </c>
      <c r="R175" s="220">
        <v>1.5</v>
      </c>
      <c r="S175" s="220">
        <v>1.5</v>
      </c>
      <c r="T175" s="220">
        <v>1.5</v>
      </c>
      <c r="U175" s="220">
        <v>1.5</v>
      </c>
      <c r="V175" s="220">
        <v>1.5</v>
      </c>
      <c r="W175" s="220">
        <v>1.5</v>
      </c>
      <c r="X175" s="220">
        <v>1.5</v>
      </c>
      <c r="Y175" s="220">
        <v>1.5</v>
      </c>
      <c r="Z175" s="220">
        <v>1.5</v>
      </c>
      <c r="AA175" s="220">
        <v>1.5</v>
      </c>
      <c r="AB175" s="220">
        <v>1.5</v>
      </c>
      <c r="AC175" s="54" t="s">
        <v>477</v>
      </c>
      <c r="AD175" s="197" t="s">
        <v>490</v>
      </c>
      <c r="AE175" s="54" t="s">
        <v>491</v>
      </c>
      <c r="AF175" s="198"/>
      <c r="AG175" s="54">
        <v>0</v>
      </c>
    </row>
  </sheetData>
  <sheetProtection formatCells="0" formatColumns="0" autoFilter="0"/>
  <autoFilter ref="B7:AG175"/>
  <mergeCells count="67">
    <mergeCell ref="B158:B163"/>
    <mergeCell ref="C158:C163"/>
    <mergeCell ref="B164:B169"/>
    <mergeCell ref="C164:C169"/>
    <mergeCell ref="B170:B175"/>
    <mergeCell ref="C170:C175"/>
    <mergeCell ref="B140:B145"/>
    <mergeCell ref="C140:C145"/>
    <mergeCell ref="B146:B151"/>
    <mergeCell ref="C146:C151"/>
    <mergeCell ref="B152:B157"/>
    <mergeCell ref="C152:C157"/>
    <mergeCell ref="B122:B127"/>
    <mergeCell ref="C122:C127"/>
    <mergeCell ref="B128:B133"/>
    <mergeCell ref="C128:C133"/>
    <mergeCell ref="B134:B139"/>
    <mergeCell ref="C134:C139"/>
    <mergeCell ref="B104:B109"/>
    <mergeCell ref="C104:C109"/>
    <mergeCell ref="B110:B115"/>
    <mergeCell ref="C110:C115"/>
    <mergeCell ref="B116:B121"/>
    <mergeCell ref="C116:C121"/>
    <mergeCell ref="B86:B91"/>
    <mergeCell ref="C86:C91"/>
    <mergeCell ref="B92:B97"/>
    <mergeCell ref="C92:C97"/>
    <mergeCell ref="B98:B103"/>
    <mergeCell ref="C98:C103"/>
    <mergeCell ref="B68:B73"/>
    <mergeCell ref="C68:C73"/>
    <mergeCell ref="B74:B79"/>
    <mergeCell ref="C74:C79"/>
    <mergeCell ref="B80:B85"/>
    <mergeCell ref="C80:C85"/>
    <mergeCell ref="B50:B55"/>
    <mergeCell ref="C50:C55"/>
    <mergeCell ref="B56:B61"/>
    <mergeCell ref="C56:C61"/>
    <mergeCell ref="B62:B67"/>
    <mergeCell ref="C62:C67"/>
    <mergeCell ref="B32:B37"/>
    <mergeCell ref="C32:C37"/>
    <mergeCell ref="B38:B43"/>
    <mergeCell ref="C38:C43"/>
    <mergeCell ref="B44:B49"/>
    <mergeCell ref="C44:C49"/>
    <mergeCell ref="B14:B19"/>
    <mergeCell ref="C14:C19"/>
    <mergeCell ref="B20:B25"/>
    <mergeCell ref="C20:C25"/>
    <mergeCell ref="B26:B31"/>
    <mergeCell ref="C26:C31"/>
    <mergeCell ref="AC6:AC7"/>
    <mergeCell ref="AD6:AD7"/>
    <mergeCell ref="AE6:AE7"/>
    <mergeCell ref="AF6:AF7"/>
    <mergeCell ref="AG6:AG7"/>
    <mergeCell ref="B8:B13"/>
    <mergeCell ref="C8:C13"/>
    <mergeCell ref="B6:C6"/>
    <mergeCell ref="D6:D7"/>
    <mergeCell ref="E6:E7"/>
    <mergeCell ref="F6:F7"/>
    <mergeCell ref="P6:P7"/>
    <mergeCell ref="Q6:AB6"/>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'P:\2-Gerencia de Planificacion y Presupuesto\3- GERENCIA PLANIFICACION Y PRESUPUESTOS\PLANES OPERATIVOS 2020 - EDENORTE\DC\[Plan Operativo Anual 2020 - DC.xlsx]Hoja1'!#REF!</xm:f>
          </x14:formula1>
          <xm:sqref>AF8:AF25 I8:J25 L8:O25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30"/>
  <sheetViews>
    <sheetView showGridLines="0" zoomScale="50" zoomScaleNormal="50" zoomScaleSheetLayoutView="50" workbookViewId="0">
      <pane xSplit="3" ySplit="7" topLeftCell="D8" activePane="bottomRight" state="frozen"/>
      <selection pane="topRight" activeCell="D1" sqref="D1"/>
      <selection pane="bottomLeft" activeCell="A11" sqref="A11"/>
      <selection pane="bottomRight" activeCell="C18" sqref="C18"/>
    </sheetView>
  </sheetViews>
  <sheetFormatPr baseColWidth="10" defaultColWidth="11.42578125" defaultRowHeight="16.5" x14ac:dyDescent="0.3"/>
  <cols>
    <col min="1" max="1" width="11.7109375" style="94" customWidth="1"/>
    <col min="2" max="2" width="35.140625" style="94" customWidth="1"/>
    <col min="3" max="3" width="82" style="94" customWidth="1"/>
    <col min="4" max="4" width="34.140625" style="94" customWidth="1"/>
    <col min="5" max="5" width="40" style="94" customWidth="1"/>
    <col min="6" max="6" width="48.42578125" style="94" customWidth="1"/>
    <col min="7" max="7" width="41.5703125" style="94" customWidth="1"/>
    <col min="8" max="8" width="64" style="94" customWidth="1"/>
    <col min="9" max="9" width="16.28515625" style="94" bestFit="1" customWidth="1"/>
    <col min="10" max="10" width="53.42578125" style="226" customWidth="1"/>
    <col min="11" max="11" width="29" style="226" bestFit="1" customWidth="1"/>
    <col min="12" max="12" width="26.5703125" style="94" bestFit="1" customWidth="1"/>
    <col min="13" max="13" width="18" style="94" bestFit="1" customWidth="1"/>
    <col min="14" max="14" width="15.140625" style="94" customWidth="1"/>
    <col min="15" max="15" width="17.7109375" style="94" customWidth="1"/>
    <col min="16" max="16" width="14" style="94" customWidth="1"/>
    <col min="17" max="28" width="11" style="94" customWidth="1"/>
    <col min="29" max="29" width="27" style="94" customWidth="1"/>
    <col min="30" max="30" width="31.42578125" style="94" customWidth="1"/>
    <col min="31" max="32" width="28.5703125" style="94" customWidth="1"/>
    <col min="33" max="33" width="22.7109375" style="98" hidden="1" customWidth="1"/>
    <col min="34" max="40" width="11.42578125" style="98"/>
    <col min="41" max="41" width="5" style="94" customWidth="1"/>
    <col min="42" max="16384" width="11.42578125" style="94"/>
  </cols>
  <sheetData>
    <row r="1" spans="1:40" ht="26.25" customHeight="1" x14ac:dyDescent="0.3"/>
    <row r="2" spans="1:40" ht="45.75" x14ac:dyDescent="0.3">
      <c r="C2" s="227" t="s">
        <v>0</v>
      </c>
      <c r="D2" s="227"/>
      <c r="E2" s="100"/>
      <c r="F2" s="100"/>
      <c r="G2" s="100"/>
      <c r="H2" s="100"/>
      <c r="I2" s="100"/>
      <c r="J2" s="228"/>
      <c r="K2" s="228"/>
      <c r="L2" s="100"/>
      <c r="M2" s="100"/>
      <c r="N2" s="100"/>
      <c r="O2" s="100"/>
      <c r="P2" s="100"/>
      <c r="Q2" s="100"/>
      <c r="R2" s="100"/>
      <c r="S2" s="100"/>
      <c r="T2" s="100"/>
      <c r="U2" s="100"/>
      <c r="V2" s="100"/>
      <c r="W2" s="100"/>
      <c r="X2" s="100"/>
      <c r="Y2" s="100"/>
      <c r="Z2" s="100"/>
      <c r="AA2" s="100"/>
      <c r="AB2" s="100"/>
      <c r="AC2" s="100"/>
      <c r="AD2" s="100"/>
    </row>
    <row r="3" spans="1:40" ht="24" customHeight="1" x14ac:dyDescent="0.3">
      <c r="C3" s="229" t="s">
        <v>604</v>
      </c>
      <c r="D3" s="229"/>
      <c r="E3" s="105"/>
    </row>
    <row r="6" spans="1:40" s="108" customFormat="1" ht="29.25" customHeight="1" x14ac:dyDescent="0.35">
      <c r="B6" s="173" t="s">
        <v>2</v>
      </c>
      <c r="C6" s="174"/>
      <c r="D6" s="109" t="s">
        <v>3</v>
      </c>
      <c r="E6" s="109" t="s">
        <v>4</v>
      </c>
      <c r="F6" s="109" t="s">
        <v>5</v>
      </c>
      <c r="G6" s="110" t="s">
        <v>6</v>
      </c>
      <c r="H6" s="109" t="s">
        <v>7</v>
      </c>
      <c r="I6" s="110" t="s">
        <v>8</v>
      </c>
      <c r="J6" s="110" t="s">
        <v>9</v>
      </c>
      <c r="K6" s="109" t="s">
        <v>10</v>
      </c>
      <c r="L6" s="109" t="s">
        <v>11</v>
      </c>
      <c r="M6" s="110" t="s">
        <v>12</v>
      </c>
      <c r="N6" s="110" t="s">
        <v>13</v>
      </c>
      <c r="O6" s="110" t="s">
        <v>14</v>
      </c>
      <c r="P6" s="109" t="s">
        <v>15</v>
      </c>
      <c r="Q6" s="109" t="s">
        <v>16</v>
      </c>
      <c r="R6" s="109"/>
      <c r="S6" s="109"/>
      <c r="T6" s="109"/>
      <c r="U6" s="109"/>
      <c r="V6" s="109"/>
      <c r="W6" s="109"/>
      <c r="X6" s="109"/>
      <c r="Y6" s="109"/>
      <c r="Z6" s="109"/>
      <c r="AA6" s="109"/>
      <c r="AB6" s="109"/>
      <c r="AC6" s="109" t="s">
        <v>17</v>
      </c>
      <c r="AD6" s="109" t="s">
        <v>18</v>
      </c>
      <c r="AE6" s="109" t="s">
        <v>19</v>
      </c>
      <c r="AF6" s="110" t="s">
        <v>605</v>
      </c>
      <c r="AG6" s="109" t="s">
        <v>21</v>
      </c>
      <c r="AH6" s="111"/>
      <c r="AI6" s="111"/>
      <c r="AJ6" s="111"/>
      <c r="AK6" s="111"/>
      <c r="AL6" s="111"/>
      <c r="AM6" s="111"/>
      <c r="AN6" s="111"/>
    </row>
    <row r="7" spans="1:40" s="108" customFormat="1" ht="47.25" customHeight="1" thickBot="1" x14ac:dyDescent="0.4">
      <c r="A7" s="230"/>
      <c r="B7" s="177" t="s">
        <v>22</v>
      </c>
      <c r="C7" s="177" t="s">
        <v>23</v>
      </c>
      <c r="D7" s="231"/>
      <c r="E7" s="231"/>
      <c r="F7" s="231"/>
      <c r="G7" s="178"/>
      <c r="H7" s="231"/>
      <c r="I7" s="178"/>
      <c r="J7" s="178"/>
      <c r="K7" s="231"/>
      <c r="L7" s="231"/>
      <c r="M7" s="178"/>
      <c r="N7" s="178"/>
      <c r="O7" s="178"/>
      <c r="P7" s="231"/>
      <c r="Q7" s="177" t="s">
        <v>24</v>
      </c>
      <c r="R7" s="177" t="s">
        <v>25</v>
      </c>
      <c r="S7" s="177" t="s">
        <v>26</v>
      </c>
      <c r="T7" s="177" t="s">
        <v>27</v>
      </c>
      <c r="U7" s="177" t="s">
        <v>28</v>
      </c>
      <c r="V7" s="177" t="s">
        <v>29</v>
      </c>
      <c r="W7" s="177" t="s">
        <v>30</v>
      </c>
      <c r="X7" s="177" t="s">
        <v>31</v>
      </c>
      <c r="Y7" s="177" t="s">
        <v>32</v>
      </c>
      <c r="Z7" s="177" t="s">
        <v>33</v>
      </c>
      <c r="AA7" s="177" t="s">
        <v>34</v>
      </c>
      <c r="AB7" s="177" t="s">
        <v>35</v>
      </c>
      <c r="AC7" s="231"/>
      <c r="AD7" s="231"/>
      <c r="AE7" s="231"/>
      <c r="AF7" s="178"/>
      <c r="AG7" s="231"/>
      <c r="AH7" s="111"/>
      <c r="AI7" s="111"/>
      <c r="AJ7" s="111"/>
      <c r="AK7" s="111"/>
      <c r="AL7" s="111"/>
      <c r="AM7" s="111"/>
      <c r="AN7" s="111"/>
    </row>
    <row r="8" spans="1:40" ht="83.25" customHeight="1" thickTop="1" x14ac:dyDescent="0.25">
      <c r="B8" s="232" t="s">
        <v>83</v>
      </c>
      <c r="C8" s="233" t="s">
        <v>84</v>
      </c>
      <c r="D8" s="234"/>
      <c r="E8" s="234"/>
      <c r="F8" s="235" t="s">
        <v>606</v>
      </c>
      <c r="G8" s="236"/>
      <c r="H8" s="237" t="s">
        <v>607</v>
      </c>
      <c r="I8" s="238">
        <v>1</v>
      </c>
      <c r="J8" s="239" t="s">
        <v>182</v>
      </c>
      <c r="K8" s="240" t="s">
        <v>608</v>
      </c>
      <c r="L8" s="238" t="s">
        <v>43</v>
      </c>
      <c r="M8" s="238" t="s">
        <v>44</v>
      </c>
      <c r="N8" s="241" t="s">
        <v>214</v>
      </c>
      <c r="O8" s="241" t="s">
        <v>46</v>
      </c>
      <c r="P8" s="242">
        <v>1</v>
      </c>
      <c r="Q8" s="243"/>
      <c r="R8" s="243"/>
      <c r="S8" s="243"/>
      <c r="T8" s="244">
        <v>1</v>
      </c>
      <c r="U8" s="243"/>
      <c r="V8" s="243"/>
      <c r="W8" s="243"/>
      <c r="X8" s="244">
        <v>1</v>
      </c>
      <c r="Y8" s="243"/>
      <c r="Z8" s="243"/>
      <c r="AA8" s="243"/>
      <c r="AB8" s="244">
        <v>1</v>
      </c>
      <c r="AC8" s="241" t="s">
        <v>239</v>
      </c>
      <c r="AD8" s="241" t="s">
        <v>609</v>
      </c>
      <c r="AE8" s="241" t="s">
        <v>610</v>
      </c>
      <c r="AF8" s="245"/>
      <c r="AG8" s="168"/>
      <c r="AH8" s="94"/>
      <c r="AI8" s="94"/>
      <c r="AJ8" s="94"/>
      <c r="AK8" s="94"/>
      <c r="AL8" s="94"/>
      <c r="AM8" s="94"/>
      <c r="AN8" s="94"/>
    </row>
    <row r="9" spans="1:40" ht="54" x14ac:dyDescent="0.25">
      <c r="B9" s="232"/>
      <c r="C9" s="233"/>
      <c r="D9" s="234"/>
      <c r="E9" s="234"/>
      <c r="F9" s="246" t="s">
        <v>611</v>
      </c>
      <c r="G9" s="236"/>
      <c r="H9" s="80" t="s">
        <v>612</v>
      </c>
      <c r="I9" s="238">
        <v>2</v>
      </c>
      <c r="J9" s="239" t="s">
        <v>182</v>
      </c>
      <c r="K9" s="240" t="s">
        <v>613</v>
      </c>
      <c r="L9" s="238" t="s">
        <v>89</v>
      </c>
      <c r="M9" s="238" t="s">
        <v>44</v>
      </c>
      <c r="N9" s="241" t="s">
        <v>45</v>
      </c>
      <c r="O9" s="241" t="s">
        <v>46</v>
      </c>
      <c r="P9" s="247">
        <v>3</v>
      </c>
      <c r="Q9" s="243"/>
      <c r="R9" s="248">
        <v>1</v>
      </c>
      <c r="S9" s="248"/>
      <c r="T9" s="248"/>
      <c r="U9" s="248"/>
      <c r="V9" s="248">
        <v>1</v>
      </c>
      <c r="W9" s="248"/>
      <c r="X9" s="248"/>
      <c r="Y9" s="248"/>
      <c r="Z9" s="248">
        <v>1</v>
      </c>
      <c r="AA9" s="248"/>
      <c r="AB9" s="248"/>
      <c r="AC9" s="241" t="s">
        <v>614</v>
      </c>
      <c r="AD9" s="241" t="s">
        <v>609</v>
      </c>
      <c r="AE9" s="241" t="s">
        <v>610</v>
      </c>
      <c r="AF9" s="241" t="s">
        <v>230</v>
      </c>
      <c r="AG9" s="168"/>
      <c r="AH9" s="94"/>
      <c r="AI9" s="94"/>
      <c r="AJ9" s="94"/>
      <c r="AK9" s="94"/>
      <c r="AL9" s="94"/>
      <c r="AM9" s="94"/>
      <c r="AN9" s="94"/>
    </row>
    <row r="10" spans="1:40" ht="54" x14ac:dyDescent="0.25">
      <c r="B10" s="232"/>
      <c r="C10" s="233"/>
      <c r="D10" s="249"/>
      <c r="E10" s="234"/>
      <c r="F10" s="235" t="s">
        <v>615</v>
      </c>
      <c r="G10" s="236"/>
      <c r="H10" s="237" t="s">
        <v>616</v>
      </c>
      <c r="I10" s="238">
        <v>2</v>
      </c>
      <c r="J10" s="239" t="s">
        <v>182</v>
      </c>
      <c r="K10" s="240" t="s">
        <v>617</v>
      </c>
      <c r="L10" s="238" t="s">
        <v>89</v>
      </c>
      <c r="M10" s="238" t="s">
        <v>44</v>
      </c>
      <c r="N10" s="241" t="s">
        <v>45</v>
      </c>
      <c r="O10" s="241" t="s">
        <v>46</v>
      </c>
      <c r="P10" s="247">
        <v>35</v>
      </c>
      <c r="Q10" s="243"/>
      <c r="R10" s="248">
        <v>3</v>
      </c>
      <c r="S10" s="248">
        <v>4</v>
      </c>
      <c r="T10" s="248">
        <v>3</v>
      </c>
      <c r="U10" s="248">
        <v>4</v>
      </c>
      <c r="V10" s="248">
        <v>3</v>
      </c>
      <c r="W10" s="248">
        <v>4</v>
      </c>
      <c r="X10" s="248">
        <v>4</v>
      </c>
      <c r="Y10" s="248">
        <v>3</v>
      </c>
      <c r="Z10" s="248">
        <v>4</v>
      </c>
      <c r="AA10" s="248">
        <v>3</v>
      </c>
      <c r="AB10" s="248"/>
      <c r="AC10" s="241" t="s">
        <v>239</v>
      </c>
      <c r="AD10" s="241" t="s">
        <v>609</v>
      </c>
      <c r="AE10" s="241" t="s">
        <v>610</v>
      </c>
      <c r="AF10" s="241" t="s">
        <v>112</v>
      </c>
      <c r="AG10" s="168"/>
      <c r="AH10" s="94"/>
      <c r="AI10" s="94"/>
      <c r="AJ10" s="94"/>
      <c r="AK10" s="94"/>
      <c r="AL10" s="94"/>
      <c r="AM10" s="94"/>
      <c r="AN10" s="94"/>
    </row>
    <row r="11" spans="1:40" ht="53.25" customHeight="1" x14ac:dyDescent="0.25">
      <c r="B11" s="232"/>
      <c r="C11" s="233"/>
      <c r="D11" s="249"/>
      <c r="E11" s="234"/>
      <c r="F11" s="237" t="s">
        <v>618</v>
      </c>
      <c r="G11" s="236"/>
      <c r="H11" s="237" t="s">
        <v>619</v>
      </c>
      <c r="I11" s="238">
        <v>2</v>
      </c>
      <c r="J11" s="239" t="s">
        <v>100</v>
      </c>
      <c r="K11" s="250" t="s">
        <v>620</v>
      </c>
      <c r="L11" s="238" t="s">
        <v>43</v>
      </c>
      <c r="M11" s="238" t="s">
        <v>44</v>
      </c>
      <c r="N11" s="241" t="s">
        <v>45</v>
      </c>
      <c r="O11" s="241" t="s">
        <v>46</v>
      </c>
      <c r="P11" s="242">
        <v>1</v>
      </c>
      <c r="Q11" s="243"/>
      <c r="R11" s="248"/>
      <c r="S11" s="248"/>
      <c r="T11" s="251">
        <v>1</v>
      </c>
      <c r="U11" s="248"/>
      <c r="V11" s="248"/>
      <c r="W11" s="248"/>
      <c r="X11" s="251">
        <v>1</v>
      </c>
      <c r="Y11" s="248"/>
      <c r="Z11" s="248"/>
      <c r="AA11" s="248"/>
      <c r="AB11" s="251">
        <v>1</v>
      </c>
      <c r="AC11" s="241" t="s">
        <v>621</v>
      </c>
      <c r="AD11" s="241" t="s">
        <v>609</v>
      </c>
      <c r="AE11" s="241" t="s">
        <v>610</v>
      </c>
      <c r="AF11" s="245"/>
      <c r="AG11" s="168"/>
      <c r="AH11" s="94"/>
      <c r="AI11" s="94"/>
      <c r="AJ11" s="94"/>
      <c r="AK11" s="94"/>
      <c r="AL11" s="94"/>
      <c r="AM11" s="94"/>
      <c r="AN11" s="94"/>
    </row>
    <row r="12" spans="1:40" ht="198.75" customHeight="1" x14ac:dyDescent="0.25">
      <c r="B12" s="232"/>
      <c r="C12" s="233"/>
      <c r="D12" s="249"/>
      <c r="E12" s="234"/>
      <c r="F12" s="237" t="s">
        <v>622</v>
      </c>
      <c r="G12" s="236"/>
      <c r="H12" s="252" t="s">
        <v>623</v>
      </c>
      <c r="I12" s="238">
        <v>2</v>
      </c>
      <c r="J12" s="239" t="s">
        <v>100</v>
      </c>
      <c r="K12" s="240" t="s">
        <v>624</v>
      </c>
      <c r="L12" s="238" t="s">
        <v>89</v>
      </c>
      <c r="M12" s="238" t="s">
        <v>44</v>
      </c>
      <c r="N12" s="241" t="s">
        <v>45</v>
      </c>
      <c r="O12" s="241" t="s">
        <v>46</v>
      </c>
      <c r="P12" s="247">
        <v>4</v>
      </c>
      <c r="Q12" s="243"/>
      <c r="R12" s="248"/>
      <c r="S12" s="248">
        <v>1</v>
      </c>
      <c r="T12" s="248"/>
      <c r="U12" s="248"/>
      <c r="V12" s="248">
        <v>1</v>
      </c>
      <c r="W12" s="248"/>
      <c r="X12" s="248"/>
      <c r="Y12" s="248">
        <v>1</v>
      </c>
      <c r="Z12" s="248"/>
      <c r="AA12" s="248"/>
      <c r="AB12" s="248">
        <v>1</v>
      </c>
      <c r="AC12" s="241" t="s">
        <v>255</v>
      </c>
      <c r="AD12" s="241" t="s">
        <v>609</v>
      </c>
      <c r="AE12" s="241" t="s">
        <v>610</v>
      </c>
      <c r="AF12" s="245"/>
      <c r="AG12" s="168"/>
      <c r="AH12" s="94"/>
      <c r="AI12" s="94"/>
      <c r="AJ12" s="94"/>
      <c r="AK12" s="94"/>
      <c r="AL12" s="94"/>
      <c r="AM12" s="94"/>
      <c r="AN12" s="94"/>
    </row>
    <row r="13" spans="1:40" ht="84" customHeight="1" x14ac:dyDescent="0.25">
      <c r="B13" s="253" t="s">
        <v>185</v>
      </c>
      <c r="C13" s="254" t="s">
        <v>224</v>
      </c>
      <c r="D13" s="255" t="s">
        <v>625</v>
      </c>
      <c r="E13" s="234"/>
      <c r="F13" s="256" t="s">
        <v>626</v>
      </c>
      <c r="G13" s="236"/>
      <c r="H13" s="237" t="s">
        <v>627</v>
      </c>
      <c r="I13" s="238">
        <v>1</v>
      </c>
      <c r="J13" s="239" t="s">
        <v>100</v>
      </c>
      <c r="K13" s="240" t="s">
        <v>628</v>
      </c>
      <c r="L13" s="238" t="s">
        <v>89</v>
      </c>
      <c r="M13" s="238" t="s">
        <v>44</v>
      </c>
      <c r="N13" s="241" t="s">
        <v>45</v>
      </c>
      <c r="O13" s="241" t="s">
        <v>46</v>
      </c>
      <c r="P13" s="247">
        <v>12</v>
      </c>
      <c r="Q13" s="243">
        <v>1</v>
      </c>
      <c r="R13" s="248">
        <v>1</v>
      </c>
      <c r="S13" s="248">
        <v>1</v>
      </c>
      <c r="T13" s="248">
        <v>1</v>
      </c>
      <c r="U13" s="248">
        <v>1</v>
      </c>
      <c r="V13" s="248">
        <v>1</v>
      </c>
      <c r="W13" s="248">
        <v>1</v>
      </c>
      <c r="X13" s="248">
        <v>1</v>
      </c>
      <c r="Y13" s="248">
        <v>1</v>
      </c>
      <c r="Z13" s="248">
        <v>1</v>
      </c>
      <c r="AA13" s="248">
        <v>1</v>
      </c>
      <c r="AB13" s="248">
        <v>1</v>
      </c>
      <c r="AC13" s="241" t="s">
        <v>239</v>
      </c>
      <c r="AD13" s="241" t="s">
        <v>609</v>
      </c>
      <c r="AE13" s="241" t="s">
        <v>610</v>
      </c>
      <c r="AF13" s="245"/>
      <c r="AG13" s="168"/>
      <c r="AH13" s="94"/>
      <c r="AI13" s="94"/>
      <c r="AJ13" s="94"/>
      <c r="AK13" s="94"/>
      <c r="AL13" s="94"/>
      <c r="AM13" s="94"/>
      <c r="AN13" s="94"/>
    </row>
    <row r="14" spans="1:40" ht="84" customHeight="1" x14ac:dyDescent="0.25">
      <c r="B14" s="232"/>
      <c r="C14" s="254" t="s">
        <v>231</v>
      </c>
      <c r="D14" s="249"/>
      <c r="E14" s="234"/>
      <c r="F14" s="256" t="s">
        <v>629</v>
      </c>
      <c r="G14" s="236"/>
      <c r="H14" s="237" t="s">
        <v>630</v>
      </c>
      <c r="I14" s="238">
        <v>1</v>
      </c>
      <c r="J14" s="239" t="s">
        <v>59</v>
      </c>
      <c r="K14" s="240" t="s">
        <v>631</v>
      </c>
      <c r="L14" s="238" t="s">
        <v>43</v>
      </c>
      <c r="M14" s="238" t="s">
        <v>44</v>
      </c>
      <c r="N14" s="241" t="s">
        <v>214</v>
      </c>
      <c r="O14" s="241" t="s">
        <v>46</v>
      </c>
      <c r="P14" s="242">
        <v>1</v>
      </c>
      <c r="Q14" s="244">
        <v>1</v>
      </c>
      <c r="R14" s="244">
        <v>1</v>
      </c>
      <c r="S14" s="244">
        <v>1</v>
      </c>
      <c r="T14" s="244">
        <v>1</v>
      </c>
      <c r="U14" s="244">
        <v>1</v>
      </c>
      <c r="V14" s="244">
        <v>1</v>
      </c>
      <c r="W14" s="244">
        <v>1</v>
      </c>
      <c r="X14" s="244">
        <v>1</v>
      </c>
      <c r="Y14" s="244">
        <v>1</v>
      </c>
      <c r="Z14" s="244">
        <v>1</v>
      </c>
      <c r="AA14" s="244">
        <v>1</v>
      </c>
      <c r="AB14" s="244">
        <v>1</v>
      </c>
      <c r="AC14" s="241" t="s">
        <v>255</v>
      </c>
      <c r="AD14" s="241" t="s">
        <v>609</v>
      </c>
      <c r="AE14" s="241" t="s">
        <v>610</v>
      </c>
      <c r="AF14" s="245"/>
      <c r="AG14" s="168"/>
      <c r="AH14" s="94"/>
      <c r="AI14" s="94"/>
      <c r="AJ14" s="94"/>
      <c r="AK14" s="94"/>
      <c r="AL14" s="94"/>
      <c r="AM14" s="94"/>
      <c r="AN14" s="94"/>
    </row>
    <row r="15" spans="1:40" ht="85.5" customHeight="1" x14ac:dyDescent="0.25">
      <c r="B15" s="257" t="s">
        <v>55</v>
      </c>
      <c r="C15" s="258" t="s">
        <v>56</v>
      </c>
      <c r="D15" s="116" t="s">
        <v>632</v>
      </c>
      <c r="E15" s="117" t="s">
        <v>633</v>
      </c>
      <c r="F15" s="117" t="s">
        <v>633</v>
      </c>
      <c r="G15" s="259" t="s">
        <v>634</v>
      </c>
      <c r="H15" s="259" t="s">
        <v>635</v>
      </c>
      <c r="I15" s="238">
        <v>2</v>
      </c>
      <c r="J15" s="260" t="s">
        <v>59</v>
      </c>
      <c r="K15" s="43" t="s">
        <v>636</v>
      </c>
      <c r="L15" s="47" t="s">
        <v>43</v>
      </c>
      <c r="M15" s="46" t="s">
        <v>44</v>
      </c>
      <c r="N15" s="46" t="s">
        <v>214</v>
      </c>
      <c r="O15" s="46" t="s">
        <v>46</v>
      </c>
      <c r="P15" s="261">
        <f>+AVERAGE(Q15:AB15)</f>
        <v>1</v>
      </c>
      <c r="Q15" s="262">
        <v>1</v>
      </c>
      <c r="R15" s="262">
        <v>1</v>
      </c>
      <c r="S15" s="262">
        <v>1</v>
      </c>
      <c r="T15" s="262">
        <v>1</v>
      </c>
      <c r="U15" s="262">
        <v>1</v>
      </c>
      <c r="V15" s="262">
        <v>1</v>
      </c>
      <c r="W15" s="262">
        <v>1</v>
      </c>
      <c r="X15" s="262">
        <v>1</v>
      </c>
      <c r="Y15" s="262">
        <v>1</v>
      </c>
      <c r="Z15" s="262">
        <v>1</v>
      </c>
      <c r="AA15" s="262">
        <v>1</v>
      </c>
      <c r="AB15" s="262">
        <v>1</v>
      </c>
      <c r="AC15" s="43" t="s">
        <v>637</v>
      </c>
      <c r="AD15" s="43" t="s">
        <v>638</v>
      </c>
      <c r="AE15" s="43" t="s">
        <v>639</v>
      </c>
      <c r="AF15" s="43"/>
      <c r="AG15" s="263"/>
      <c r="AH15" s="94"/>
      <c r="AI15" s="94"/>
      <c r="AJ15" s="94"/>
      <c r="AK15" s="94"/>
      <c r="AL15" s="94"/>
      <c r="AM15" s="94"/>
      <c r="AN15" s="94"/>
    </row>
    <row r="16" spans="1:40" ht="69" customHeight="1" x14ac:dyDescent="0.25">
      <c r="B16" s="257" t="s">
        <v>83</v>
      </c>
      <c r="C16" s="258" t="s">
        <v>84</v>
      </c>
      <c r="D16" s="116" t="s">
        <v>632</v>
      </c>
      <c r="E16" s="117" t="s">
        <v>640</v>
      </c>
      <c r="F16" s="117" t="s">
        <v>640</v>
      </c>
      <c r="G16" s="259" t="s">
        <v>641</v>
      </c>
      <c r="H16" s="259" t="s">
        <v>641</v>
      </c>
      <c r="I16" s="238">
        <v>2</v>
      </c>
      <c r="J16" s="260" t="s">
        <v>100</v>
      </c>
      <c r="K16" s="264" t="s">
        <v>642</v>
      </c>
      <c r="L16" s="46" t="s">
        <v>549</v>
      </c>
      <c r="M16" s="46" t="s">
        <v>317</v>
      </c>
      <c r="N16" s="46" t="s">
        <v>214</v>
      </c>
      <c r="O16" s="46" t="s">
        <v>46</v>
      </c>
      <c r="P16" s="261">
        <f>+AVERAGE(Q16:AB16)</f>
        <v>1</v>
      </c>
      <c r="Q16" s="262">
        <v>1</v>
      </c>
      <c r="R16" s="262">
        <v>1</v>
      </c>
      <c r="S16" s="262">
        <v>1</v>
      </c>
      <c r="T16" s="262">
        <v>1</v>
      </c>
      <c r="U16" s="262">
        <v>1</v>
      </c>
      <c r="V16" s="262">
        <v>1</v>
      </c>
      <c r="W16" s="262">
        <v>1</v>
      </c>
      <c r="X16" s="262">
        <v>1</v>
      </c>
      <c r="Y16" s="262">
        <v>1</v>
      </c>
      <c r="Z16" s="262">
        <v>1</v>
      </c>
      <c r="AA16" s="262">
        <v>1</v>
      </c>
      <c r="AB16" s="262">
        <v>1</v>
      </c>
      <c r="AC16" s="43" t="s">
        <v>643</v>
      </c>
      <c r="AD16" s="43" t="s">
        <v>638</v>
      </c>
      <c r="AE16" s="43" t="s">
        <v>639</v>
      </c>
      <c r="AF16" s="43"/>
      <c r="AG16" s="263"/>
      <c r="AH16" s="94"/>
      <c r="AI16" s="94"/>
      <c r="AJ16" s="94"/>
      <c r="AK16" s="94"/>
      <c r="AL16" s="94"/>
      <c r="AM16" s="94"/>
      <c r="AN16" s="94"/>
    </row>
    <row r="17" spans="2:40" ht="72" x14ac:dyDescent="0.25">
      <c r="B17" s="257" t="s">
        <v>36</v>
      </c>
      <c r="C17" s="258" t="s">
        <v>632</v>
      </c>
      <c r="D17" s="116" t="s">
        <v>632</v>
      </c>
      <c r="E17" s="117" t="s">
        <v>644</v>
      </c>
      <c r="F17" s="117" t="s">
        <v>644</v>
      </c>
      <c r="G17" s="237" t="s">
        <v>645</v>
      </c>
      <c r="H17" s="237" t="s">
        <v>645</v>
      </c>
      <c r="I17" s="238">
        <v>1</v>
      </c>
      <c r="J17" s="260" t="s">
        <v>73</v>
      </c>
      <c r="K17" s="72" t="s">
        <v>646</v>
      </c>
      <c r="L17" s="46" t="s">
        <v>43</v>
      </c>
      <c r="M17" s="46" t="s">
        <v>44</v>
      </c>
      <c r="N17" s="46" t="s">
        <v>214</v>
      </c>
      <c r="O17" s="46" t="s">
        <v>46</v>
      </c>
      <c r="P17" s="261">
        <f>+AVERAGE(Q17:AB17)</f>
        <v>1</v>
      </c>
      <c r="Q17" s="262">
        <v>1</v>
      </c>
      <c r="R17" s="262">
        <v>1</v>
      </c>
      <c r="S17" s="262">
        <v>1</v>
      </c>
      <c r="T17" s="262">
        <v>1</v>
      </c>
      <c r="U17" s="262">
        <v>1</v>
      </c>
      <c r="V17" s="262">
        <v>1</v>
      </c>
      <c r="W17" s="262">
        <v>1</v>
      </c>
      <c r="X17" s="262">
        <v>1</v>
      </c>
      <c r="Y17" s="262">
        <v>1</v>
      </c>
      <c r="Z17" s="262">
        <v>1</v>
      </c>
      <c r="AA17" s="262">
        <v>1</v>
      </c>
      <c r="AB17" s="262">
        <v>1</v>
      </c>
      <c r="AC17" s="43" t="s">
        <v>647</v>
      </c>
      <c r="AD17" s="43" t="s">
        <v>638</v>
      </c>
      <c r="AE17" s="43" t="s">
        <v>639</v>
      </c>
      <c r="AF17" s="43"/>
      <c r="AG17" s="263"/>
      <c r="AH17" s="94"/>
      <c r="AI17" s="94"/>
      <c r="AJ17" s="94"/>
      <c r="AK17" s="94"/>
      <c r="AL17" s="94"/>
      <c r="AM17" s="94"/>
      <c r="AN17" s="94"/>
    </row>
    <row r="18" spans="2:40" ht="72" x14ac:dyDescent="0.3">
      <c r="B18" s="257" t="s">
        <v>185</v>
      </c>
      <c r="C18" s="237" t="s">
        <v>346</v>
      </c>
      <c r="D18" s="265"/>
      <c r="E18" s="259" t="s">
        <v>84</v>
      </c>
      <c r="F18" s="237" t="s">
        <v>648</v>
      </c>
      <c r="G18" s="240"/>
      <c r="H18" s="259" t="s">
        <v>649</v>
      </c>
      <c r="I18" s="238">
        <v>2</v>
      </c>
      <c r="J18" s="260" t="s">
        <v>59</v>
      </c>
      <c r="K18" s="72" t="s">
        <v>646</v>
      </c>
      <c r="L18" s="238" t="s">
        <v>89</v>
      </c>
      <c r="M18" s="46" t="s">
        <v>44</v>
      </c>
      <c r="N18" s="241" t="s">
        <v>45</v>
      </c>
      <c r="O18" s="119"/>
      <c r="P18" s="247">
        <v>4</v>
      </c>
      <c r="Q18" s="243"/>
      <c r="R18" s="243"/>
      <c r="S18" s="248">
        <v>1</v>
      </c>
      <c r="T18" s="243"/>
      <c r="U18" s="243"/>
      <c r="V18" s="248">
        <v>1</v>
      </c>
      <c r="W18" s="248"/>
      <c r="X18" s="248"/>
      <c r="Y18" s="248">
        <v>1</v>
      </c>
      <c r="Z18" s="248"/>
      <c r="AA18" s="248"/>
      <c r="AB18" s="248">
        <v>1</v>
      </c>
      <c r="AC18" s="119" t="s">
        <v>650</v>
      </c>
      <c r="AD18" s="119" t="s">
        <v>651</v>
      </c>
      <c r="AE18" s="119" t="s">
        <v>652</v>
      </c>
      <c r="AF18" s="240"/>
      <c r="AH18" s="94"/>
    </row>
    <row r="19" spans="2:40" ht="109.5" customHeight="1" x14ac:dyDescent="0.25">
      <c r="B19" s="266" t="s">
        <v>83</v>
      </c>
      <c r="C19" s="237" t="s">
        <v>105</v>
      </c>
      <c r="D19" s="265"/>
      <c r="E19" s="259" t="s">
        <v>84</v>
      </c>
      <c r="F19" s="237" t="s">
        <v>653</v>
      </c>
      <c r="G19" s="240"/>
      <c r="H19" s="259" t="s">
        <v>654</v>
      </c>
      <c r="I19" s="238">
        <v>2</v>
      </c>
      <c r="J19" s="260" t="s">
        <v>59</v>
      </c>
      <c r="K19" s="43" t="s">
        <v>655</v>
      </c>
      <c r="L19" s="238" t="s">
        <v>89</v>
      </c>
      <c r="M19" s="46" t="s">
        <v>44</v>
      </c>
      <c r="N19" s="241" t="s">
        <v>45</v>
      </c>
      <c r="O19" s="119"/>
      <c r="P19" s="247">
        <v>4</v>
      </c>
      <c r="Q19" s="243"/>
      <c r="R19" s="243"/>
      <c r="S19" s="248">
        <v>1</v>
      </c>
      <c r="T19" s="243"/>
      <c r="U19" s="243"/>
      <c r="V19" s="248">
        <v>1</v>
      </c>
      <c r="W19" s="248"/>
      <c r="X19" s="248"/>
      <c r="Y19" s="248">
        <v>1</v>
      </c>
      <c r="Z19" s="248"/>
      <c r="AA19" s="248"/>
      <c r="AB19" s="248">
        <v>1</v>
      </c>
      <c r="AC19" s="119" t="s">
        <v>656</v>
      </c>
      <c r="AD19" s="119" t="s">
        <v>651</v>
      </c>
      <c r="AE19" s="119" t="s">
        <v>652</v>
      </c>
      <c r="AF19" s="240"/>
      <c r="AG19" s="94"/>
      <c r="AH19" s="94"/>
      <c r="AI19" s="94"/>
      <c r="AJ19" s="94"/>
      <c r="AK19" s="94"/>
      <c r="AL19" s="94"/>
      <c r="AM19" s="94"/>
      <c r="AN19" s="94"/>
    </row>
    <row r="20" spans="2:40" ht="114.75" customHeight="1" x14ac:dyDescent="0.25">
      <c r="B20" s="267"/>
      <c r="C20" s="237" t="s">
        <v>84</v>
      </c>
      <c r="D20" s="265"/>
      <c r="E20" s="259" t="s">
        <v>84</v>
      </c>
      <c r="F20" s="237" t="s">
        <v>657</v>
      </c>
      <c r="G20" s="240"/>
      <c r="H20" s="259" t="s">
        <v>658</v>
      </c>
      <c r="I20" s="238">
        <v>2</v>
      </c>
      <c r="J20" s="260" t="s">
        <v>59</v>
      </c>
      <c r="K20" s="43" t="s">
        <v>659</v>
      </c>
      <c r="L20" s="46" t="s">
        <v>43</v>
      </c>
      <c r="M20" s="46" t="s">
        <v>44</v>
      </c>
      <c r="N20" s="46" t="s">
        <v>214</v>
      </c>
      <c r="O20" s="119"/>
      <c r="P20" s="261">
        <v>1</v>
      </c>
      <c r="Q20" s="262">
        <v>1</v>
      </c>
      <c r="R20" s="262">
        <v>1</v>
      </c>
      <c r="S20" s="262">
        <v>1</v>
      </c>
      <c r="T20" s="262">
        <v>1</v>
      </c>
      <c r="U20" s="262">
        <v>1</v>
      </c>
      <c r="V20" s="262">
        <v>1</v>
      </c>
      <c r="W20" s="262">
        <v>1</v>
      </c>
      <c r="X20" s="262">
        <v>1</v>
      </c>
      <c r="Y20" s="262">
        <v>1</v>
      </c>
      <c r="Z20" s="262">
        <v>1</v>
      </c>
      <c r="AA20" s="262">
        <v>1</v>
      </c>
      <c r="AB20" s="262">
        <v>1</v>
      </c>
      <c r="AC20" s="119" t="s">
        <v>660</v>
      </c>
      <c r="AD20" s="119" t="s">
        <v>651</v>
      </c>
      <c r="AE20" s="119" t="s">
        <v>652</v>
      </c>
      <c r="AF20" s="240"/>
      <c r="AG20" s="94"/>
      <c r="AH20" s="94"/>
      <c r="AI20" s="94"/>
      <c r="AJ20" s="94"/>
      <c r="AK20" s="94"/>
      <c r="AL20" s="94"/>
      <c r="AM20" s="94"/>
      <c r="AN20" s="94"/>
    </row>
    <row r="21" spans="2:40" x14ac:dyDescent="0.25">
      <c r="AG21" s="94"/>
      <c r="AH21" s="94"/>
      <c r="AI21" s="94"/>
      <c r="AJ21" s="94"/>
      <c r="AK21" s="94"/>
      <c r="AL21" s="94"/>
      <c r="AM21" s="94"/>
      <c r="AN21" s="94"/>
    </row>
    <row r="22" spans="2:40" x14ac:dyDescent="0.25">
      <c r="AG22" s="94"/>
      <c r="AH22" s="94"/>
      <c r="AI22" s="94"/>
      <c r="AJ22" s="94"/>
      <c r="AK22" s="94"/>
      <c r="AL22" s="94"/>
      <c r="AM22" s="94"/>
      <c r="AN22" s="94"/>
    </row>
    <row r="24" spans="2:40" ht="20.25" x14ac:dyDescent="0.3">
      <c r="K24" s="268"/>
    </row>
    <row r="30" spans="2:40" x14ac:dyDescent="0.25">
      <c r="AG30" s="94"/>
      <c r="AH30" s="94"/>
      <c r="AI30" s="94"/>
      <c r="AJ30" s="94"/>
      <c r="AK30" s="94"/>
      <c r="AL30" s="94"/>
      <c r="AM30" s="94"/>
      <c r="AN30" s="94"/>
    </row>
  </sheetData>
  <autoFilter ref="A7:AO20"/>
  <mergeCells count="24">
    <mergeCell ref="AF6:AF7"/>
    <mergeCell ref="AG6:AG7"/>
    <mergeCell ref="B8:B12"/>
    <mergeCell ref="C8:C12"/>
    <mergeCell ref="B13:B14"/>
    <mergeCell ref="B19:B20"/>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12" fitToHeight="0"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'H:\Grupos\Gerencia de Compras de Energia\02 Regulacion\Plan Operativo\POA 2021\DCER\[Plan Operativo Anual 2020 - DCER.xlsx]Hoja1'!#REF!</xm:f>
          </x14:formula1>
          <xm:sqref>L20 M18:M20 I15 I18:I20 J15:J20 N20 L15:O17 AG15:AG17</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L8:L14 L18:L19</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AF8:AF14</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O8:O14</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N8:N14 N18:N19</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M8:M14</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J8:J14</xm:sqref>
        </x14:dataValidation>
        <x14:dataValidation type="list" allowBlank="1" showInputMessage="1" showErrorMessage="1">
          <x14:formula1>
            <xm:f>'P:\2-Gerencia de Planificacion y Presupuesto\3- GERENCIA PLANIFICACION Y PRESUPUESTOS\PC\PE2021\POAS 2021\[3. Plan Operativo Anual 2021 - Dirección Compra de Energía &amp; Regulación.xlsx]Hoja1'!#REF!</xm:f>
          </x14:formula1>
          <xm:sqref>I8:I14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O69"/>
  <sheetViews>
    <sheetView showGridLines="0" topLeftCell="A2" zoomScale="50" zoomScaleNormal="50" zoomScaleSheetLayoutView="50" workbookViewId="0">
      <selection activeCell="D12" sqref="D12"/>
    </sheetView>
  </sheetViews>
  <sheetFormatPr baseColWidth="10" defaultColWidth="11.42578125" defaultRowHeight="16.5" x14ac:dyDescent="0.3"/>
  <cols>
    <col min="1" max="1" width="8.85546875" style="269" customWidth="1"/>
    <col min="2" max="2" width="29.28515625" style="94" customWidth="1"/>
    <col min="3" max="3" width="75" style="94" customWidth="1"/>
    <col min="4" max="4" width="36.5703125" style="277" customWidth="1"/>
    <col min="5" max="5" width="14.140625" style="277" customWidth="1"/>
    <col min="6" max="6" width="76.42578125" style="277" bestFit="1" customWidth="1"/>
    <col min="7" max="7" width="36.28515625" style="277" customWidth="1"/>
    <col min="8" max="8" width="43.140625" style="277" customWidth="1"/>
    <col min="9" max="9" width="16.5703125" style="277" customWidth="1"/>
    <col min="10" max="10" width="52" style="277" customWidth="1"/>
    <col min="11" max="11" width="42.140625" style="277" customWidth="1"/>
    <col min="12" max="12" width="16.42578125" style="277" customWidth="1"/>
    <col min="13" max="13" width="18.140625" style="277" customWidth="1"/>
    <col min="14" max="14" width="19" style="277" customWidth="1"/>
    <col min="15" max="15" width="18" style="277" customWidth="1"/>
    <col min="16" max="16" width="14.28515625" style="278" customWidth="1"/>
    <col min="17" max="28" width="11" style="95" customWidth="1"/>
    <col min="29" max="29" width="26.28515625" style="226" customWidth="1"/>
    <col min="30" max="30" width="28.42578125" style="226" customWidth="1"/>
    <col min="31" max="31" width="22.42578125" style="226" customWidth="1"/>
    <col min="32" max="32" width="35" style="226" customWidth="1"/>
    <col min="33" max="33" width="28.5703125" style="226" customWidth="1"/>
    <col min="34" max="34" width="22.7109375" style="274" customWidth="1"/>
    <col min="35" max="41" width="11.42578125" style="98"/>
    <col min="42" max="42" width="5" style="94" customWidth="1"/>
    <col min="43" max="16384" width="11.42578125" style="94"/>
  </cols>
  <sheetData>
    <row r="3" spans="1:41" ht="45.75" x14ac:dyDescent="0.3">
      <c r="C3" s="270" t="s">
        <v>0</v>
      </c>
      <c r="D3" s="271"/>
      <c r="E3" s="272"/>
      <c r="F3" s="272"/>
      <c r="G3" s="272"/>
      <c r="H3" s="272"/>
      <c r="I3" s="272"/>
      <c r="J3" s="272"/>
      <c r="K3" s="272"/>
      <c r="L3" s="272"/>
      <c r="M3" s="272"/>
      <c r="N3" s="272"/>
      <c r="O3" s="272"/>
      <c r="P3" s="273"/>
      <c r="Q3" s="101"/>
      <c r="R3" s="101"/>
      <c r="S3" s="101"/>
      <c r="T3" s="101"/>
      <c r="U3" s="101"/>
      <c r="V3" s="101"/>
      <c r="W3" s="101"/>
      <c r="X3" s="101"/>
      <c r="Y3" s="101"/>
      <c r="Z3" s="101"/>
      <c r="AA3" s="101"/>
      <c r="AB3" s="101"/>
      <c r="AC3" s="228"/>
      <c r="AD3" s="228"/>
      <c r="AE3" s="228"/>
    </row>
    <row r="4" spans="1:41" ht="23.25" x14ac:dyDescent="0.3">
      <c r="C4" s="275" t="s">
        <v>661</v>
      </c>
      <c r="D4" s="276"/>
      <c r="E4" s="276"/>
    </row>
    <row r="7" spans="1:41" s="108" customFormat="1" ht="23.25" x14ac:dyDescent="0.35">
      <c r="A7" s="279"/>
      <c r="B7" s="280" t="s">
        <v>2</v>
      </c>
      <c r="C7" s="281"/>
      <c r="D7" s="282" t="s">
        <v>3</v>
      </c>
      <c r="E7" s="282" t="s">
        <v>4</v>
      </c>
      <c r="F7" s="282" t="s">
        <v>5</v>
      </c>
      <c r="G7" s="282" t="s">
        <v>6</v>
      </c>
      <c r="H7" s="282" t="s">
        <v>7</v>
      </c>
      <c r="I7" s="282" t="s">
        <v>8</v>
      </c>
      <c r="J7" s="282" t="s">
        <v>9</v>
      </c>
      <c r="K7" s="282" t="s">
        <v>10</v>
      </c>
      <c r="L7" s="282" t="s">
        <v>11</v>
      </c>
      <c r="M7" s="282" t="s">
        <v>12</v>
      </c>
      <c r="N7" s="282" t="s">
        <v>13</v>
      </c>
      <c r="O7" s="282" t="s">
        <v>14</v>
      </c>
      <c r="P7" s="283" t="s">
        <v>15</v>
      </c>
      <c r="Q7" s="282" t="s">
        <v>16</v>
      </c>
      <c r="R7" s="282"/>
      <c r="S7" s="282"/>
      <c r="T7" s="282"/>
      <c r="U7" s="282"/>
      <c r="V7" s="282"/>
      <c r="W7" s="282"/>
      <c r="X7" s="282"/>
      <c r="Y7" s="282"/>
      <c r="Z7" s="282"/>
      <c r="AA7" s="282"/>
      <c r="AB7" s="282"/>
      <c r="AC7" s="282" t="s">
        <v>17</v>
      </c>
      <c r="AD7" s="282" t="s">
        <v>662</v>
      </c>
      <c r="AE7" s="282" t="s">
        <v>18</v>
      </c>
      <c r="AF7" s="282" t="s">
        <v>19</v>
      </c>
      <c r="AG7" s="282" t="s">
        <v>20</v>
      </c>
      <c r="AH7" s="282" t="s">
        <v>21</v>
      </c>
      <c r="AI7" s="111"/>
      <c r="AJ7" s="111"/>
      <c r="AK7" s="111"/>
      <c r="AL7" s="111"/>
      <c r="AM7" s="111"/>
      <c r="AN7" s="111"/>
      <c r="AO7" s="111"/>
    </row>
    <row r="8" spans="1:41" s="108" customFormat="1" ht="47.25" thickBot="1" x14ac:dyDescent="0.4">
      <c r="A8" s="284"/>
      <c r="B8" s="285" t="s">
        <v>22</v>
      </c>
      <c r="C8" s="286" t="s">
        <v>23</v>
      </c>
      <c r="D8" s="287"/>
      <c r="E8" s="282"/>
      <c r="F8" s="282"/>
      <c r="G8" s="282"/>
      <c r="H8" s="282"/>
      <c r="I8" s="282"/>
      <c r="J8" s="282"/>
      <c r="K8" s="282"/>
      <c r="L8" s="282"/>
      <c r="M8" s="282"/>
      <c r="N8" s="282"/>
      <c r="O8" s="282"/>
      <c r="P8" s="283"/>
      <c r="Q8" s="288" t="s">
        <v>24</v>
      </c>
      <c r="R8" s="288" t="s">
        <v>25</v>
      </c>
      <c r="S8" s="288" t="s">
        <v>26</v>
      </c>
      <c r="T8" s="288" t="s">
        <v>27</v>
      </c>
      <c r="U8" s="288" t="s">
        <v>28</v>
      </c>
      <c r="V8" s="288" t="s">
        <v>29</v>
      </c>
      <c r="W8" s="288" t="s">
        <v>30</v>
      </c>
      <c r="X8" s="288" t="s">
        <v>31</v>
      </c>
      <c r="Y8" s="288" t="s">
        <v>32</v>
      </c>
      <c r="Z8" s="288" t="s">
        <v>33</v>
      </c>
      <c r="AA8" s="288" t="s">
        <v>34</v>
      </c>
      <c r="AB8" s="288" t="s">
        <v>35</v>
      </c>
      <c r="AC8" s="282"/>
      <c r="AD8" s="282"/>
      <c r="AE8" s="282"/>
      <c r="AF8" s="282"/>
      <c r="AG8" s="282"/>
      <c r="AH8" s="282"/>
      <c r="AI8" s="111"/>
      <c r="AJ8" s="111"/>
      <c r="AK8" s="111"/>
      <c r="AL8" s="111"/>
      <c r="AM8" s="111"/>
      <c r="AN8" s="111"/>
      <c r="AO8" s="111"/>
    </row>
    <row r="9" spans="1:41" s="269" customFormat="1" ht="101.25" customHeight="1" thickTop="1" x14ac:dyDescent="0.25">
      <c r="B9" s="289" t="s">
        <v>55</v>
      </c>
      <c r="C9" s="249" t="s">
        <v>61</v>
      </c>
      <c r="D9" s="290" t="s">
        <v>663</v>
      </c>
      <c r="E9" s="291"/>
      <c r="F9" s="292" t="s">
        <v>664</v>
      </c>
      <c r="G9" s="292"/>
      <c r="H9" s="293" t="s">
        <v>665</v>
      </c>
      <c r="I9" s="294">
        <v>3</v>
      </c>
      <c r="J9" s="293" t="s">
        <v>73</v>
      </c>
      <c r="K9" s="294" t="s">
        <v>666</v>
      </c>
      <c r="L9" s="294" t="s">
        <v>89</v>
      </c>
      <c r="M9" s="294" t="s">
        <v>44</v>
      </c>
      <c r="N9" s="294" t="s">
        <v>45</v>
      </c>
      <c r="O9" s="294" t="s">
        <v>46</v>
      </c>
      <c r="P9" s="295">
        <f>+SUM(Q9:AB9)</f>
        <v>15</v>
      </c>
      <c r="Q9" s="296"/>
      <c r="R9" s="296"/>
      <c r="S9" s="296">
        <v>2</v>
      </c>
      <c r="T9" s="296"/>
      <c r="U9" s="296"/>
      <c r="V9" s="296">
        <v>3</v>
      </c>
      <c r="W9" s="296"/>
      <c r="X9" s="296"/>
      <c r="Y9" s="296">
        <v>5</v>
      </c>
      <c r="Z9" s="296"/>
      <c r="AA9" s="296"/>
      <c r="AB9" s="296">
        <v>5</v>
      </c>
      <c r="AC9" s="294" t="s">
        <v>667</v>
      </c>
      <c r="AD9" s="297" t="s">
        <v>668</v>
      </c>
      <c r="AE9" s="294" t="s">
        <v>669</v>
      </c>
      <c r="AF9" s="294" t="s">
        <v>670</v>
      </c>
      <c r="AG9" s="294" t="s">
        <v>205</v>
      </c>
      <c r="AH9" s="294">
        <v>0</v>
      </c>
    </row>
    <row r="10" spans="1:41" s="269" customFormat="1" ht="105" customHeight="1" x14ac:dyDescent="0.25">
      <c r="B10" s="298" t="s">
        <v>55</v>
      </c>
      <c r="C10" s="249" t="s">
        <v>65</v>
      </c>
      <c r="D10" s="290" t="s">
        <v>663</v>
      </c>
      <c r="E10" s="290"/>
      <c r="F10" s="129" t="s">
        <v>671</v>
      </c>
      <c r="G10" s="129"/>
      <c r="H10" s="145" t="s">
        <v>672</v>
      </c>
      <c r="I10" s="294">
        <v>2</v>
      </c>
      <c r="J10" s="293" t="s">
        <v>73</v>
      </c>
      <c r="K10" s="142" t="s">
        <v>673</v>
      </c>
      <c r="L10" s="294" t="s">
        <v>89</v>
      </c>
      <c r="M10" s="294" t="s">
        <v>44</v>
      </c>
      <c r="N10" s="294" t="s">
        <v>45</v>
      </c>
      <c r="O10" s="294" t="s">
        <v>46</v>
      </c>
      <c r="P10" s="295">
        <f>+SUM(Q10:AB10)</f>
        <v>16</v>
      </c>
      <c r="Q10" s="248"/>
      <c r="R10" s="248"/>
      <c r="S10" s="248"/>
      <c r="T10" s="248">
        <v>4</v>
      </c>
      <c r="U10" s="248"/>
      <c r="V10" s="248"/>
      <c r="W10" s="248">
        <v>4</v>
      </c>
      <c r="X10" s="248"/>
      <c r="Y10" s="248"/>
      <c r="Z10" s="248">
        <v>4</v>
      </c>
      <c r="AA10" s="248"/>
      <c r="AB10" s="248">
        <v>4</v>
      </c>
      <c r="AC10" s="142" t="s">
        <v>674</v>
      </c>
      <c r="AD10" s="299" t="s">
        <v>668</v>
      </c>
      <c r="AE10" s="142" t="s">
        <v>669</v>
      </c>
      <c r="AF10" s="294" t="s">
        <v>670</v>
      </c>
      <c r="AG10" s="294" t="s">
        <v>126</v>
      </c>
      <c r="AH10" s="142">
        <v>0</v>
      </c>
    </row>
    <row r="11" spans="1:41" s="269" customFormat="1" ht="106.5" customHeight="1" x14ac:dyDescent="0.3">
      <c r="B11" s="300" t="s">
        <v>191</v>
      </c>
      <c r="C11" s="299" t="s">
        <v>675</v>
      </c>
      <c r="D11" s="142" t="s">
        <v>676</v>
      </c>
      <c r="E11" s="142"/>
      <c r="F11" s="129" t="s">
        <v>677</v>
      </c>
      <c r="G11" s="129"/>
      <c r="H11" s="145" t="s">
        <v>678</v>
      </c>
      <c r="I11" s="294">
        <v>3</v>
      </c>
      <c r="J11" s="293" t="s">
        <v>250</v>
      </c>
      <c r="K11" s="142" t="s">
        <v>679</v>
      </c>
      <c r="L11" s="294" t="s">
        <v>89</v>
      </c>
      <c r="M11" s="294" t="s">
        <v>44</v>
      </c>
      <c r="N11" s="294" t="s">
        <v>45</v>
      </c>
      <c r="O11" s="294" t="s">
        <v>46</v>
      </c>
      <c r="P11" s="295">
        <f t="shared" ref="P11:P12" si="0">+SUM(Q11:AB11)</f>
        <v>10</v>
      </c>
      <c r="Q11" s="248"/>
      <c r="R11" s="248"/>
      <c r="S11" s="248">
        <v>2</v>
      </c>
      <c r="T11" s="248"/>
      <c r="U11" s="248"/>
      <c r="V11" s="248">
        <v>3</v>
      </c>
      <c r="W11" s="248"/>
      <c r="X11" s="248"/>
      <c r="Y11" s="248">
        <v>3</v>
      </c>
      <c r="Z11" s="248"/>
      <c r="AA11" s="248"/>
      <c r="AB11" s="248">
        <v>2</v>
      </c>
      <c r="AC11" s="142" t="s">
        <v>674</v>
      </c>
      <c r="AD11" s="299" t="s">
        <v>668</v>
      </c>
      <c r="AE11" s="142" t="s">
        <v>669</v>
      </c>
      <c r="AF11" s="142" t="s">
        <v>670</v>
      </c>
      <c r="AG11" s="294" t="s">
        <v>126</v>
      </c>
      <c r="AH11" s="301">
        <v>0</v>
      </c>
      <c r="AI11" s="302"/>
      <c r="AJ11" s="302"/>
      <c r="AK11" s="302"/>
      <c r="AL11" s="302"/>
      <c r="AM11" s="302"/>
      <c r="AN11" s="302"/>
      <c r="AO11" s="302"/>
    </row>
    <row r="12" spans="1:41" s="269" customFormat="1" ht="90" customHeight="1" x14ac:dyDescent="0.25">
      <c r="B12" s="300" t="s">
        <v>191</v>
      </c>
      <c r="C12" s="249" t="s">
        <v>680</v>
      </c>
      <c r="D12" s="290" t="s">
        <v>681</v>
      </c>
      <c r="E12" s="290"/>
      <c r="F12" s="129" t="s">
        <v>682</v>
      </c>
      <c r="G12" s="129"/>
      <c r="H12" s="145" t="s">
        <v>683</v>
      </c>
      <c r="I12" s="294">
        <v>3</v>
      </c>
      <c r="J12" s="145" t="s">
        <v>250</v>
      </c>
      <c r="K12" s="142" t="s">
        <v>684</v>
      </c>
      <c r="L12" s="142" t="s">
        <v>43</v>
      </c>
      <c r="M12" s="142" t="s">
        <v>44</v>
      </c>
      <c r="N12" s="294" t="s">
        <v>45</v>
      </c>
      <c r="O12" s="294" t="s">
        <v>46</v>
      </c>
      <c r="P12" s="303">
        <f t="shared" si="0"/>
        <v>1</v>
      </c>
      <c r="Q12" s="304"/>
      <c r="R12" s="304">
        <v>0.25</v>
      </c>
      <c r="S12" s="304">
        <v>0.25</v>
      </c>
      <c r="T12" s="248"/>
      <c r="U12" s="248"/>
      <c r="V12" s="304"/>
      <c r="W12" s="304"/>
      <c r="X12" s="304">
        <v>0.25</v>
      </c>
      <c r="Y12" s="304">
        <v>0.25</v>
      </c>
      <c r="Z12" s="248"/>
      <c r="AA12" s="248"/>
      <c r="AB12" s="248"/>
      <c r="AC12" s="142" t="s">
        <v>685</v>
      </c>
      <c r="AD12" s="299" t="s">
        <v>668</v>
      </c>
      <c r="AE12" s="142" t="s">
        <v>686</v>
      </c>
      <c r="AF12" s="142" t="s">
        <v>687</v>
      </c>
      <c r="AG12" s="294"/>
      <c r="AH12" s="142">
        <v>0</v>
      </c>
    </row>
    <row r="13" spans="1:41" s="269" customFormat="1" ht="163.5" customHeight="1" x14ac:dyDescent="0.3">
      <c r="B13" s="300" t="s">
        <v>191</v>
      </c>
      <c r="C13" s="299" t="s">
        <v>192</v>
      </c>
      <c r="D13" s="142" t="s">
        <v>676</v>
      </c>
      <c r="E13" s="142"/>
      <c r="F13" s="305" t="s">
        <v>688</v>
      </c>
      <c r="G13" s="129"/>
      <c r="H13" s="145" t="s">
        <v>689</v>
      </c>
      <c r="I13" s="294">
        <v>3</v>
      </c>
      <c r="J13" s="293" t="s">
        <v>250</v>
      </c>
      <c r="K13" s="142" t="s">
        <v>690</v>
      </c>
      <c r="L13" s="294" t="s">
        <v>89</v>
      </c>
      <c r="M13" s="294" t="s">
        <v>44</v>
      </c>
      <c r="N13" s="294" t="s">
        <v>45</v>
      </c>
      <c r="O13" s="294" t="s">
        <v>46</v>
      </c>
      <c r="P13" s="306">
        <v>2</v>
      </c>
      <c r="Q13" s="307"/>
      <c r="R13" s="307"/>
      <c r="S13" s="307"/>
      <c r="T13" s="307"/>
      <c r="U13" s="307"/>
      <c r="V13" s="307"/>
      <c r="W13" s="307"/>
      <c r="X13" s="307"/>
      <c r="Y13" s="307"/>
      <c r="Z13" s="308">
        <v>1</v>
      </c>
      <c r="AA13" s="308">
        <v>1</v>
      </c>
      <c r="AB13" s="307"/>
      <c r="AC13" s="142" t="s">
        <v>691</v>
      </c>
      <c r="AD13" s="299" t="s">
        <v>668</v>
      </c>
      <c r="AE13" s="142" t="s">
        <v>668</v>
      </c>
      <c r="AF13" s="142" t="s">
        <v>692</v>
      </c>
      <c r="AG13" s="294"/>
      <c r="AH13" s="309">
        <v>500000</v>
      </c>
      <c r="AI13" s="302"/>
      <c r="AJ13" s="302"/>
      <c r="AK13" s="302"/>
      <c r="AL13" s="302"/>
      <c r="AM13" s="302"/>
      <c r="AN13" s="302"/>
      <c r="AO13" s="302"/>
    </row>
    <row r="14" spans="1:41" s="269" customFormat="1" ht="90" x14ac:dyDescent="0.3">
      <c r="B14" s="300" t="s">
        <v>191</v>
      </c>
      <c r="C14" s="249" t="s">
        <v>675</v>
      </c>
      <c r="D14" s="290" t="s">
        <v>676</v>
      </c>
      <c r="E14" s="290"/>
      <c r="F14" s="129" t="s">
        <v>693</v>
      </c>
      <c r="G14" s="129"/>
      <c r="H14" s="145" t="s">
        <v>694</v>
      </c>
      <c r="I14" s="294">
        <v>2</v>
      </c>
      <c r="J14" s="293" t="s">
        <v>250</v>
      </c>
      <c r="K14" s="142" t="s">
        <v>695</v>
      </c>
      <c r="L14" s="294" t="s">
        <v>89</v>
      </c>
      <c r="M14" s="294" t="s">
        <v>44</v>
      </c>
      <c r="N14" s="294" t="s">
        <v>45</v>
      </c>
      <c r="O14" s="294" t="s">
        <v>696</v>
      </c>
      <c r="P14" s="306">
        <v>24</v>
      </c>
      <c r="Q14" s="308"/>
      <c r="R14" s="308"/>
      <c r="S14" s="308">
        <v>4</v>
      </c>
      <c r="T14" s="308"/>
      <c r="U14" s="308"/>
      <c r="V14" s="308">
        <v>7</v>
      </c>
      <c r="W14" s="308"/>
      <c r="X14" s="308"/>
      <c r="Y14" s="308">
        <v>7</v>
      </c>
      <c r="Z14" s="308"/>
      <c r="AA14" s="308"/>
      <c r="AB14" s="308">
        <v>6</v>
      </c>
      <c r="AC14" s="142" t="s">
        <v>568</v>
      </c>
      <c r="AD14" s="299" t="s">
        <v>668</v>
      </c>
      <c r="AE14" s="142" t="s">
        <v>686</v>
      </c>
      <c r="AF14" s="142" t="s">
        <v>692</v>
      </c>
      <c r="AG14" s="294"/>
      <c r="AH14" s="309">
        <v>3000000</v>
      </c>
      <c r="AI14" s="302"/>
      <c r="AJ14" s="302"/>
      <c r="AK14" s="302"/>
      <c r="AL14" s="302"/>
      <c r="AM14" s="302"/>
      <c r="AN14" s="302"/>
      <c r="AO14" s="302"/>
    </row>
    <row r="15" spans="1:41" s="269" customFormat="1" ht="72" x14ac:dyDescent="0.3">
      <c r="B15" s="300" t="s">
        <v>191</v>
      </c>
      <c r="C15" s="299" t="s">
        <v>675</v>
      </c>
      <c r="D15" s="142" t="s">
        <v>676</v>
      </c>
      <c r="E15" s="142"/>
      <c r="F15" s="310" t="s">
        <v>697</v>
      </c>
      <c r="G15" s="310"/>
      <c r="H15" s="145" t="s">
        <v>698</v>
      </c>
      <c r="I15" s="311">
        <v>3</v>
      </c>
      <c r="J15" s="145" t="s">
        <v>250</v>
      </c>
      <c r="K15" s="311" t="s">
        <v>699</v>
      </c>
      <c r="L15" s="311" t="s">
        <v>89</v>
      </c>
      <c r="M15" s="311" t="s">
        <v>44</v>
      </c>
      <c r="N15" s="311" t="s">
        <v>45</v>
      </c>
      <c r="O15" s="311" t="s">
        <v>46</v>
      </c>
      <c r="P15" s="295">
        <f t="shared" ref="P15" si="1">+SUM(Q15:AB15)</f>
        <v>800</v>
      </c>
      <c r="Q15" s="248">
        <v>50</v>
      </c>
      <c r="R15" s="248">
        <v>50</v>
      </c>
      <c r="S15" s="248">
        <v>50</v>
      </c>
      <c r="T15" s="248">
        <v>50</v>
      </c>
      <c r="U15" s="248">
        <v>50</v>
      </c>
      <c r="V15" s="248">
        <v>75</v>
      </c>
      <c r="W15" s="248">
        <v>75</v>
      </c>
      <c r="X15" s="248">
        <v>75</v>
      </c>
      <c r="Y15" s="248">
        <v>75</v>
      </c>
      <c r="Z15" s="248">
        <v>100</v>
      </c>
      <c r="AA15" s="248">
        <v>100</v>
      </c>
      <c r="AB15" s="248">
        <v>50</v>
      </c>
      <c r="AC15" s="142" t="s">
        <v>700</v>
      </c>
      <c r="AD15" s="312" t="s">
        <v>668</v>
      </c>
      <c r="AE15" s="142" t="s">
        <v>701</v>
      </c>
      <c r="AF15" s="142" t="s">
        <v>702</v>
      </c>
      <c r="AG15" s="142"/>
      <c r="AH15" s="301">
        <v>0</v>
      </c>
      <c r="AI15" s="302"/>
      <c r="AJ15" s="302"/>
      <c r="AK15" s="302"/>
      <c r="AL15" s="302"/>
      <c r="AM15" s="302"/>
      <c r="AN15" s="302"/>
      <c r="AO15" s="302"/>
    </row>
    <row r="16" spans="1:41" s="269" customFormat="1" ht="54" x14ac:dyDescent="0.25">
      <c r="B16" s="300" t="s">
        <v>55</v>
      </c>
      <c r="C16" s="313" t="s">
        <v>231</v>
      </c>
      <c r="D16" s="290" t="s">
        <v>676</v>
      </c>
      <c r="E16" s="290"/>
      <c r="F16" s="129" t="s">
        <v>703</v>
      </c>
      <c r="G16" s="129"/>
      <c r="H16" s="145" t="s">
        <v>704</v>
      </c>
      <c r="I16" s="294">
        <v>3</v>
      </c>
      <c r="J16" s="142" t="s">
        <v>705</v>
      </c>
      <c r="K16" s="142" t="s">
        <v>706</v>
      </c>
      <c r="L16" s="294" t="s">
        <v>89</v>
      </c>
      <c r="M16" s="294" t="s">
        <v>44</v>
      </c>
      <c r="N16" s="294" t="s">
        <v>214</v>
      </c>
      <c r="O16" s="294" t="s">
        <v>696</v>
      </c>
      <c r="P16" s="295">
        <v>1</v>
      </c>
      <c r="Q16" s="248"/>
      <c r="R16" s="248"/>
      <c r="S16" s="248"/>
      <c r="T16" s="248"/>
      <c r="U16" s="248"/>
      <c r="V16" s="248"/>
      <c r="W16" s="248"/>
      <c r="X16" s="248"/>
      <c r="Y16" s="248">
        <v>1</v>
      </c>
      <c r="Z16" s="248"/>
      <c r="AA16" s="248"/>
      <c r="AB16" s="248"/>
      <c r="AC16" s="142" t="s">
        <v>707</v>
      </c>
      <c r="AD16" s="299" t="s">
        <v>668</v>
      </c>
      <c r="AE16" s="142" t="s">
        <v>708</v>
      </c>
      <c r="AF16" s="142" t="s">
        <v>709</v>
      </c>
      <c r="AG16" s="294"/>
      <c r="AH16" s="314">
        <v>1500000</v>
      </c>
    </row>
    <row r="17" spans="2:41" s="269" customFormat="1" ht="72" x14ac:dyDescent="0.25">
      <c r="B17" s="300" t="s">
        <v>710</v>
      </c>
      <c r="C17" s="313" t="s">
        <v>231</v>
      </c>
      <c r="D17" s="290" t="s">
        <v>676</v>
      </c>
      <c r="E17" s="290"/>
      <c r="F17" s="129" t="s">
        <v>711</v>
      </c>
      <c r="G17" s="129"/>
      <c r="H17" s="145" t="s">
        <v>712</v>
      </c>
      <c r="I17" s="294">
        <v>3</v>
      </c>
      <c r="J17" s="293" t="s">
        <v>250</v>
      </c>
      <c r="K17" s="142" t="s">
        <v>713</v>
      </c>
      <c r="L17" s="294" t="s">
        <v>89</v>
      </c>
      <c r="M17" s="294" t="s">
        <v>44</v>
      </c>
      <c r="N17" s="294" t="s">
        <v>214</v>
      </c>
      <c r="O17" s="294" t="s">
        <v>46</v>
      </c>
      <c r="P17" s="295">
        <f>+AVERAGE(Q17:AB17)</f>
        <v>1</v>
      </c>
      <c r="Q17" s="248"/>
      <c r="R17" s="248"/>
      <c r="S17" s="248"/>
      <c r="T17" s="248"/>
      <c r="U17" s="248"/>
      <c r="V17" s="248"/>
      <c r="W17" s="248"/>
      <c r="X17" s="248"/>
      <c r="Y17" s="248">
        <v>1</v>
      </c>
      <c r="Z17" s="248"/>
      <c r="AA17" s="248"/>
      <c r="AB17" s="248"/>
      <c r="AC17" s="142" t="s">
        <v>707</v>
      </c>
      <c r="AD17" s="299" t="s">
        <v>668</v>
      </c>
      <c r="AE17" s="142" t="s">
        <v>708</v>
      </c>
      <c r="AF17" s="142" t="s">
        <v>709</v>
      </c>
      <c r="AG17" s="294" t="s">
        <v>118</v>
      </c>
      <c r="AH17" s="142">
        <v>0</v>
      </c>
    </row>
    <row r="18" spans="2:41" s="269" customFormat="1" ht="234" x14ac:dyDescent="0.25">
      <c r="B18" s="300" t="s">
        <v>710</v>
      </c>
      <c r="C18" s="313" t="s">
        <v>231</v>
      </c>
      <c r="D18" s="290" t="s">
        <v>676</v>
      </c>
      <c r="E18" s="290"/>
      <c r="F18" s="129" t="s">
        <v>714</v>
      </c>
      <c r="G18" s="129"/>
      <c r="H18" s="145" t="s">
        <v>715</v>
      </c>
      <c r="I18" s="294">
        <v>3</v>
      </c>
      <c r="J18" s="293" t="s">
        <v>250</v>
      </c>
      <c r="K18" s="142" t="s">
        <v>716</v>
      </c>
      <c r="L18" s="294" t="s">
        <v>89</v>
      </c>
      <c r="M18" s="294" t="s">
        <v>44</v>
      </c>
      <c r="N18" s="294" t="s">
        <v>45</v>
      </c>
      <c r="O18" s="294" t="s">
        <v>46</v>
      </c>
      <c r="P18" s="295">
        <f>+SUM(Q18:AB18)</f>
        <v>4</v>
      </c>
      <c r="Q18" s="248">
        <v>1</v>
      </c>
      <c r="R18" s="248"/>
      <c r="S18" s="248"/>
      <c r="T18" s="248">
        <v>1</v>
      </c>
      <c r="U18" s="248"/>
      <c r="V18" s="248"/>
      <c r="W18" s="248">
        <v>1</v>
      </c>
      <c r="X18" s="248"/>
      <c r="Y18" s="248"/>
      <c r="Z18" s="248">
        <v>1</v>
      </c>
      <c r="AA18" s="248"/>
      <c r="AB18" s="248"/>
      <c r="AC18" s="142" t="s">
        <v>717</v>
      </c>
      <c r="AD18" s="299" t="s">
        <v>668</v>
      </c>
      <c r="AE18" s="142" t="s">
        <v>708</v>
      </c>
      <c r="AF18" s="142" t="s">
        <v>709</v>
      </c>
      <c r="AG18" s="294"/>
      <c r="AH18" s="142">
        <v>0</v>
      </c>
    </row>
    <row r="19" spans="2:41" s="269" customFormat="1" ht="72" x14ac:dyDescent="0.3">
      <c r="B19" s="315" t="s">
        <v>191</v>
      </c>
      <c r="C19" s="249" t="s">
        <v>192</v>
      </c>
      <c r="D19" s="290" t="s">
        <v>676</v>
      </c>
      <c r="E19" s="290"/>
      <c r="F19" s="129" t="s">
        <v>718</v>
      </c>
      <c r="G19" s="129"/>
      <c r="H19" s="145" t="s">
        <v>719</v>
      </c>
      <c r="I19" s="294">
        <v>2</v>
      </c>
      <c r="J19" s="293" t="s">
        <v>250</v>
      </c>
      <c r="K19" s="142" t="s">
        <v>452</v>
      </c>
      <c r="L19" s="294" t="s">
        <v>89</v>
      </c>
      <c r="M19" s="294" t="s">
        <v>44</v>
      </c>
      <c r="N19" s="294" t="s">
        <v>45</v>
      </c>
      <c r="O19" s="294" t="s">
        <v>46</v>
      </c>
      <c r="P19" s="306">
        <v>3</v>
      </c>
      <c r="Q19" s="308"/>
      <c r="R19" s="308"/>
      <c r="S19" s="308"/>
      <c r="T19" s="308">
        <v>1</v>
      </c>
      <c r="U19" s="308"/>
      <c r="V19" s="308"/>
      <c r="W19" s="308"/>
      <c r="X19" s="308">
        <v>1</v>
      </c>
      <c r="Y19" s="308"/>
      <c r="Z19" s="308"/>
      <c r="AA19" s="308">
        <v>1</v>
      </c>
      <c r="AB19" s="308"/>
      <c r="AC19" s="142" t="s">
        <v>720</v>
      </c>
      <c r="AD19" s="299" t="s">
        <v>721</v>
      </c>
      <c r="AE19" s="142" t="s">
        <v>722</v>
      </c>
      <c r="AF19" s="142" t="s">
        <v>723</v>
      </c>
      <c r="AG19" s="294"/>
      <c r="AH19" s="309">
        <v>150000</v>
      </c>
      <c r="AI19" s="302"/>
      <c r="AJ19" s="302"/>
      <c r="AK19" s="302"/>
      <c r="AL19" s="302"/>
      <c r="AM19" s="302"/>
      <c r="AN19" s="302"/>
      <c r="AO19" s="302"/>
    </row>
    <row r="20" spans="2:41" s="269" customFormat="1" ht="243" customHeight="1" x14ac:dyDescent="0.3">
      <c r="B20" s="315" t="s">
        <v>191</v>
      </c>
      <c r="C20" s="249" t="s">
        <v>675</v>
      </c>
      <c r="D20" s="290" t="s">
        <v>676</v>
      </c>
      <c r="E20" s="290"/>
      <c r="F20" s="129" t="s">
        <v>724</v>
      </c>
      <c r="G20" s="129"/>
      <c r="H20" s="145" t="s">
        <v>725</v>
      </c>
      <c r="I20" s="294">
        <v>3</v>
      </c>
      <c r="J20" s="293" t="s">
        <v>250</v>
      </c>
      <c r="K20" s="142" t="s">
        <v>726</v>
      </c>
      <c r="L20" s="294" t="s">
        <v>89</v>
      </c>
      <c r="M20" s="294" t="s">
        <v>44</v>
      </c>
      <c r="N20" s="294" t="s">
        <v>45</v>
      </c>
      <c r="O20" s="294" t="s">
        <v>727</v>
      </c>
      <c r="P20" s="316">
        <v>2</v>
      </c>
      <c r="Q20" s="317"/>
      <c r="R20" s="317"/>
      <c r="S20" s="317">
        <v>1</v>
      </c>
      <c r="T20" s="317"/>
      <c r="U20" s="317"/>
      <c r="V20" s="317"/>
      <c r="W20" s="317"/>
      <c r="X20" s="317"/>
      <c r="Y20" s="317"/>
      <c r="Z20" s="317">
        <v>1</v>
      </c>
      <c r="AA20" s="317"/>
      <c r="AB20" s="317"/>
      <c r="AC20" s="142" t="s">
        <v>728</v>
      </c>
      <c r="AD20" s="299" t="s">
        <v>721</v>
      </c>
      <c r="AE20" s="142" t="s">
        <v>722</v>
      </c>
      <c r="AF20" s="142" t="s">
        <v>723</v>
      </c>
      <c r="AG20" s="294" t="s">
        <v>112</v>
      </c>
      <c r="AH20" s="309">
        <v>400000</v>
      </c>
      <c r="AI20" s="302"/>
      <c r="AJ20" s="302"/>
      <c r="AK20" s="302"/>
      <c r="AL20" s="302"/>
      <c r="AM20" s="302"/>
      <c r="AN20" s="302"/>
      <c r="AO20" s="302"/>
    </row>
    <row r="21" spans="2:41" s="269" customFormat="1" ht="217.5" customHeight="1" x14ac:dyDescent="0.3">
      <c r="B21" s="315" t="s">
        <v>191</v>
      </c>
      <c r="C21" s="249" t="s">
        <v>675</v>
      </c>
      <c r="D21" s="290" t="s">
        <v>676</v>
      </c>
      <c r="E21" s="290"/>
      <c r="F21" s="129" t="s">
        <v>729</v>
      </c>
      <c r="G21" s="129"/>
      <c r="H21" s="145" t="s">
        <v>730</v>
      </c>
      <c r="I21" s="294">
        <v>3</v>
      </c>
      <c r="J21" s="293" t="s">
        <v>250</v>
      </c>
      <c r="K21" s="142" t="s">
        <v>731</v>
      </c>
      <c r="L21" s="294" t="s">
        <v>89</v>
      </c>
      <c r="M21" s="294" t="s">
        <v>44</v>
      </c>
      <c r="N21" s="294" t="s">
        <v>45</v>
      </c>
      <c r="O21" s="294" t="s">
        <v>696</v>
      </c>
      <c r="P21" s="316">
        <v>2</v>
      </c>
      <c r="Q21" s="318"/>
      <c r="R21" s="318"/>
      <c r="S21" s="318"/>
      <c r="T21" s="318"/>
      <c r="U21" s="318"/>
      <c r="V21" s="317">
        <v>1</v>
      </c>
      <c r="W21" s="318"/>
      <c r="X21" s="318"/>
      <c r="Y21" s="317">
        <v>1</v>
      </c>
      <c r="Z21" s="318"/>
      <c r="AA21" s="318"/>
      <c r="AB21" s="318"/>
      <c r="AC21" s="142" t="s">
        <v>728</v>
      </c>
      <c r="AD21" s="299" t="s">
        <v>721</v>
      </c>
      <c r="AE21" s="142" t="s">
        <v>722</v>
      </c>
      <c r="AF21" s="142" t="s">
        <v>723</v>
      </c>
      <c r="AG21" s="294" t="s">
        <v>112</v>
      </c>
      <c r="AH21" s="309">
        <v>400000</v>
      </c>
      <c r="AI21" s="302"/>
      <c r="AJ21" s="302"/>
      <c r="AK21" s="302"/>
      <c r="AL21" s="302"/>
      <c r="AM21" s="302"/>
      <c r="AN21" s="302"/>
      <c r="AO21" s="302"/>
    </row>
    <row r="22" spans="2:41" s="269" customFormat="1" ht="93" customHeight="1" x14ac:dyDescent="0.25">
      <c r="B22" s="315" t="s">
        <v>710</v>
      </c>
      <c r="C22" s="313" t="s">
        <v>231</v>
      </c>
      <c r="D22" s="290" t="s">
        <v>732</v>
      </c>
      <c r="E22" s="290"/>
      <c r="F22" s="129" t="s">
        <v>733</v>
      </c>
      <c r="G22" s="129" t="s">
        <v>734</v>
      </c>
      <c r="H22" s="145" t="s">
        <v>735</v>
      </c>
      <c r="I22" s="294">
        <v>2</v>
      </c>
      <c r="J22" s="145" t="s">
        <v>250</v>
      </c>
      <c r="K22" s="142" t="s">
        <v>736</v>
      </c>
      <c r="L22" s="142" t="s">
        <v>89</v>
      </c>
      <c r="M22" s="142" t="s">
        <v>44</v>
      </c>
      <c r="N22" s="294" t="s">
        <v>45</v>
      </c>
      <c r="O22" s="294" t="s">
        <v>46</v>
      </c>
      <c r="P22" s="295">
        <f t="shared" ref="P22:P30" si="2">+SUM(Q22:AB22)</f>
        <v>4</v>
      </c>
      <c r="Q22" s="248"/>
      <c r="R22" s="248"/>
      <c r="S22" s="248">
        <v>1</v>
      </c>
      <c r="T22" s="248"/>
      <c r="U22" s="248"/>
      <c r="V22" s="248">
        <v>1</v>
      </c>
      <c r="W22" s="248"/>
      <c r="X22" s="248"/>
      <c r="Y22" s="248">
        <v>1</v>
      </c>
      <c r="Z22" s="248">
        <v>1</v>
      </c>
      <c r="AA22" s="248"/>
      <c r="AB22" s="248"/>
      <c r="AC22" s="142" t="s">
        <v>737</v>
      </c>
      <c r="AD22" s="299" t="s">
        <v>721</v>
      </c>
      <c r="AE22" s="142" t="s">
        <v>738</v>
      </c>
      <c r="AF22" s="142" t="s">
        <v>739</v>
      </c>
      <c r="AG22" s="294"/>
      <c r="AH22" s="142"/>
    </row>
    <row r="23" spans="2:41" s="269" customFormat="1" ht="72" x14ac:dyDescent="0.25">
      <c r="B23" s="315" t="s">
        <v>710</v>
      </c>
      <c r="C23" s="313" t="s">
        <v>231</v>
      </c>
      <c r="D23" s="290" t="s">
        <v>676</v>
      </c>
      <c r="E23" s="290"/>
      <c r="F23" s="319" t="s">
        <v>740</v>
      </c>
      <c r="G23" s="129" t="s">
        <v>741</v>
      </c>
      <c r="H23" s="145" t="s">
        <v>742</v>
      </c>
      <c r="I23" s="294">
        <v>2</v>
      </c>
      <c r="J23" s="145" t="s">
        <v>250</v>
      </c>
      <c r="K23" s="142" t="s">
        <v>743</v>
      </c>
      <c r="L23" s="311" t="s">
        <v>89</v>
      </c>
      <c r="M23" s="142" t="s">
        <v>44</v>
      </c>
      <c r="N23" s="294" t="s">
        <v>45</v>
      </c>
      <c r="O23" s="294" t="s">
        <v>46</v>
      </c>
      <c r="P23" s="295">
        <f t="shared" si="2"/>
        <v>3400</v>
      </c>
      <c r="Q23" s="248">
        <v>200</v>
      </c>
      <c r="R23" s="248">
        <v>200</v>
      </c>
      <c r="S23" s="248">
        <v>300</v>
      </c>
      <c r="T23" s="248">
        <v>300</v>
      </c>
      <c r="U23" s="248">
        <v>300</v>
      </c>
      <c r="V23" s="248">
        <v>300</v>
      </c>
      <c r="W23" s="248">
        <v>300</v>
      </c>
      <c r="X23" s="248">
        <v>300</v>
      </c>
      <c r="Y23" s="248">
        <v>300</v>
      </c>
      <c r="Z23" s="248">
        <v>300</v>
      </c>
      <c r="AA23" s="248">
        <v>300</v>
      </c>
      <c r="AB23" s="248">
        <v>300</v>
      </c>
      <c r="AC23" s="142" t="s">
        <v>744</v>
      </c>
      <c r="AD23" s="299" t="s">
        <v>721</v>
      </c>
      <c r="AE23" s="142" t="s">
        <v>745</v>
      </c>
      <c r="AF23" s="142" t="s">
        <v>746</v>
      </c>
      <c r="AG23" s="294"/>
      <c r="AH23" s="142">
        <v>0</v>
      </c>
    </row>
    <row r="24" spans="2:41" s="269" customFormat="1" ht="72" x14ac:dyDescent="0.25">
      <c r="B24" s="315" t="s">
        <v>710</v>
      </c>
      <c r="C24" s="313" t="s">
        <v>231</v>
      </c>
      <c r="D24" s="290" t="s">
        <v>676</v>
      </c>
      <c r="E24" s="290"/>
      <c r="F24" s="319"/>
      <c r="G24" s="129" t="s">
        <v>747</v>
      </c>
      <c r="H24" s="145" t="s">
        <v>748</v>
      </c>
      <c r="I24" s="294">
        <v>2</v>
      </c>
      <c r="J24" s="145" t="s">
        <v>250</v>
      </c>
      <c r="K24" s="142" t="s">
        <v>749</v>
      </c>
      <c r="L24" s="311" t="s">
        <v>89</v>
      </c>
      <c r="M24" s="142" t="s">
        <v>44</v>
      </c>
      <c r="N24" s="294" t="s">
        <v>45</v>
      </c>
      <c r="O24" s="294" t="s">
        <v>46</v>
      </c>
      <c r="P24" s="295">
        <f t="shared" si="2"/>
        <v>640</v>
      </c>
      <c r="Q24" s="248">
        <v>20</v>
      </c>
      <c r="R24" s="248">
        <v>20</v>
      </c>
      <c r="S24" s="248">
        <v>60</v>
      </c>
      <c r="T24" s="248">
        <v>60</v>
      </c>
      <c r="U24" s="248">
        <v>60</v>
      </c>
      <c r="V24" s="248">
        <v>60</v>
      </c>
      <c r="W24" s="248">
        <v>60</v>
      </c>
      <c r="X24" s="248">
        <v>60</v>
      </c>
      <c r="Y24" s="248">
        <v>60</v>
      </c>
      <c r="Z24" s="248">
        <v>60</v>
      </c>
      <c r="AA24" s="248">
        <v>60</v>
      </c>
      <c r="AB24" s="248">
        <v>60</v>
      </c>
      <c r="AC24" s="142" t="s">
        <v>744</v>
      </c>
      <c r="AD24" s="299" t="s">
        <v>721</v>
      </c>
      <c r="AE24" s="142" t="s">
        <v>745</v>
      </c>
      <c r="AF24" s="142" t="s">
        <v>746</v>
      </c>
      <c r="AG24" s="294"/>
      <c r="AH24" s="142">
        <v>0</v>
      </c>
    </row>
    <row r="25" spans="2:41" s="269" customFormat="1" ht="72" x14ac:dyDescent="0.25">
      <c r="B25" s="315" t="s">
        <v>710</v>
      </c>
      <c r="C25" s="313" t="s">
        <v>231</v>
      </c>
      <c r="D25" s="290" t="s">
        <v>676</v>
      </c>
      <c r="E25" s="290"/>
      <c r="F25" s="319"/>
      <c r="G25" s="129" t="s">
        <v>750</v>
      </c>
      <c r="H25" s="145" t="s">
        <v>751</v>
      </c>
      <c r="I25" s="294">
        <v>2</v>
      </c>
      <c r="J25" s="145" t="s">
        <v>250</v>
      </c>
      <c r="K25" s="142" t="s">
        <v>752</v>
      </c>
      <c r="L25" s="311" t="s">
        <v>89</v>
      </c>
      <c r="M25" s="142" t="s">
        <v>44</v>
      </c>
      <c r="N25" s="294" t="s">
        <v>45</v>
      </c>
      <c r="O25" s="294" t="s">
        <v>46</v>
      </c>
      <c r="P25" s="295">
        <f t="shared" si="2"/>
        <v>1400</v>
      </c>
      <c r="Q25" s="248">
        <v>75</v>
      </c>
      <c r="R25" s="248">
        <v>75</v>
      </c>
      <c r="S25" s="248">
        <v>125</v>
      </c>
      <c r="T25" s="248">
        <v>125</v>
      </c>
      <c r="U25" s="248">
        <v>125</v>
      </c>
      <c r="V25" s="248">
        <v>125</v>
      </c>
      <c r="W25" s="248">
        <v>125</v>
      </c>
      <c r="X25" s="248">
        <v>125</v>
      </c>
      <c r="Y25" s="248">
        <v>125</v>
      </c>
      <c r="Z25" s="248">
        <v>125</v>
      </c>
      <c r="AA25" s="248">
        <v>125</v>
      </c>
      <c r="AB25" s="248">
        <v>125</v>
      </c>
      <c r="AC25" s="142" t="s">
        <v>744</v>
      </c>
      <c r="AD25" s="299" t="s">
        <v>721</v>
      </c>
      <c r="AE25" s="142" t="s">
        <v>745</v>
      </c>
      <c r="AF25" s="142" t="s">
        <v>746</v>
      </c>
      <c r="AG25" s="294"/>
      <c r="AH25" s="142">
        <v>0</v>
      </c>
    </row>
    <row r="26" spans="2:41" s="269" customFormat="1" ht="72" x14ac:dyDescent="0.25">
      <c r="B26" s="315" t="s">
        <v>710</v>
      </c>
      <c r="C26" s="313" t="s">
        <v>231</v>
      </c>
      <c r="D26" s="290" t="s">
        <v>676</v>
      </c>
      <c r="E26" s="290"/>
      <c r="F26" s="319"/>
      <c r="G26" s="129" t="s">
        <v>753</v>
      </c>
      <c r="H26" s="145" t="s">
        <v>754</v>
      </c>
      <c r="I26" s="294">
        <v>2</v>
      </c>
      <c r="J26" s="145" t="s">
        <v>250</v>
      </c>
      <c r="K26" s="142" t="s">
        <v>755</v>
      </c>
      <c r="L26" s="311" t="s">
        <v>89</v>
      </c>
      <c r="M26" s="142" t="s">
        <v>44</v>
      </c>
      <c r="N26" s="294" t="s">
        <v>45</v>
      </c>
      <c r="O26" s="294" t="s">
        <v>46</v>
      </c>
      <c r="P26" s="295">
        <f t="shared" si="2"/>
        <v>8</v>
      </c>
      <c r="Q26" s="248"/>
      <c r="R26" s="248"/>
      <c r="S26" s="248">
        <v>2</v>
      </c>
      <c r="T26" s="248"/>
      <c r="U26" s="248"/>
      <c r="V26" s="248">
        <v>2</v>
      </c>
      <c r="W26" s="248"/>
      <c r="X26" s="248"/>
      <c r="Y26" s="248">
        <v>2</v>
      </c>
      <c r="Z26" s="248"/>
      <c r="AA26" s="248"/>
      <c r="AB26" s="248">
        <v>2</v>
      </c>
      <c r="AC26" s="142" t="s">
        <v>744</v>
      </c>
      <c r="AD26" s="299" t="s">
        <v>721</v>
      </c>
      <c r="AE26" s="142" t="s">
        <v>745</v>
      </c>
      <c r="AF26" s="142" t="s">
        <v>746</v>
      </c>
      <c r="AG26" s="294"/>
      <c r="AH26" s="142">
        <v>0</v>
      </c>
    </row>
    <row r="27" spans="2:41" s="269" customFormat="1" ht="72" x14ac:dyDescent="0.25">
      <c r="B27" s="315" t="s">
        <v>710</v>
      </c>
      <c r="C27" s="313" t="s">
        <v>231</v>
      </c>
      <c r="D27" s="290" t="s">
        <v>676</v>
      </c>
      <c r="E27" s="290"/>
      <c r="F27" s="319"/>
      <c r="G27" s="129" t="s">
        <v>756</v>
      </c>
      <c r="H27" s="145" t="s">
        <v>757</v>
      </c>
      <c r="I27" s="294">
        <v>2</v>
      </c>
      <c r="J27" s="145" t="s">
        <v>250</v>
      </c>
      <c r="K27" s="142" t="s">
        <v>758</v>
      </c>
      <c r="L27" s="311" t="s">
        <v>89</v>
      </c>
      <c r="M27" s="142" t="s">
        <v>44</v>
      </c>
      <c r="N27" s="294" t="s">
        <v>45</v>
      </c>
      <c r="O27" s="294" t="s">
        <v>46</v>
      </c>
      <c r="P27" s="295">
        <f t="shared" si="2"/>
        <v>550</v>
      </c>
      <c r="Q27" s="248">
        <v>25</v>
      </c>
      <c r="R27" s="248">
        <v>25</v>
      </c>
      <c r="S27" s="248">
        <v>50</v>
      </c>
      <c r="T27" s="248">
        <v>50</v>
      </c>
      <c r="U27" s="248">
        <v>50</v>
      </c>
      <c r="V27" s="248">
        <v>50</v>
      </c>
      <c r="W27" s="248">
        <v>50</v>
      </c>
      <c r="X27" s="248">
        <v>50</v>
      </c>
      <c r="Y27" s="248">
        <v>50</v>
      </c>
      <c r="Z27" s="248">
        <v>50</v>
      </c>
      <c r="AA27" s="248">
        <v>50</v>
      </c>
      <c r="AB27" s="248">
        <v>50</v>
      </c>
      <c r="AC27" s="142" t="s">
        <v>744</v>
      </c>
      <c r="AD27" s="299" t="s">
        <v>721</v>
      </c>
      <c r="AE27" s="142" t="s">
        <v>745</v>
      </c>
      <c r="AF27" s="142" t="s">
        <v>746</v>
      </c>
      <c r="AG27" s="294"/>
      <c r="AH27" s="142">
        <v>0</v>
      </c>
    </row>
    <row r="28" spans="2:41" s="269" customFormat="1" ht="79.5" customHeight="1" x14ac:dyDescent="0.25">
      <c r="B28" s="315" t="s">
        <v>710</v>
      </c>
      <c r="C28" s="313" t="s">
        <v>231</v>
      </c>
      <c r="D28" s="290" t="s">
        <v>676</v>
      </c>
      <c r="E28" s="290"/>
      <c r="F28" s="319"/>
      <c r="G28" s="129" t="s">
        <v>759</v>
      </c>
      <c r="H28" s="145" t="s">
        <v>760</v>
      </c>
      <c r="I28" s="294">
        <v>2</v>
      </c>
      <c r="J28" s="145" t="s">
        <v>250</v>
      </c>
      <c r="K28" s="142" t="s">
        <v>761</v>
      </c>
      <c r="L28" s="311" t="s">
        <v>89</v>
      </c>
      <c r="M28" s="142" t="s">
        <v>44</v>
      </c>
      <c r="N28" s="294" t="s">
        <v>45</v>
      </c>
      <c r="O28" s="294" t="s">
        <v>46</v>
      </c>
      <c r="P28" s="295">
        <f t="shared" si="2"/>
        <v>130</v>
      </c>
      <c r="Q28" s="248">
        <v>5</v>
      </c>
      <c r="R28" s="248">
        <v>5</v>
      </c>
      <c r="S28" s="248">
        <v>12</v>
      </c>
      <c r="T28" s="248">
        <v>12</v>
      </c>
      <c r="U28" s="248">
        <v>12</v>
      </c>
      <c r="V28" s="248">
        <v>12</v>
      </c>
      <c r="W28" s="248">
        <v>12</v>
      </c>
      <c r="X28" s="248">
        <v>12</v>
      </c>
      <c r="Y28" s="248">
        <v>12</v>
      </c>
      <c r="Z28" s="248">
        <v>12</v>
      </c>
      <c r="AA28" s="248">
        <v>12</v>
      </c>
      <c r="AB28" s="248">
        <v>12</v>
      </c>
      <c r="AC28" s="142" t="s">
        <v>744</v>
      </c>
      <c r="AD28" s="299" t="s">
        <v>721</v>
      </c>
      <c r="AE28" s="142" t="s">
        <v>745</v>
      </c>
      <c r="AF28" s="142" t="s">
        <v>746</v>
      </c>
      <c r="AG28" s="294"/>
      <c r="AH28" s="142">
        <v>0</v>
      </c>
    </row>
    <row r="29" spans="2:41" s="269" customFormat="1" ht="72" x14ac:dyDescent="0.25">
      <c r="B29" s="315" t="s">
        <v>710</v>
      </c>
      <c r="C29" s="313" t="s">
        <v>231</v>
      </c>
      <c r="D29" s="290" t="s">
        <v>676</v>
      </c>
      <c r="E29" s="290"/>
      <c r="F29" s="320"/>
      <c r="G29" s="129" t="s">
        <v>762</v>
      </c>
      <c r="H29" s="145" t="s">
        <v>763</v>
      </c>
      <c r="I29" s="294">
        <v>2</v>
      </c>
      <c r="J29" s="145" t="s">
        <v>250</v>
      </c>
      <c r="K29" s="142" t="s">
        <v>763</v>
      </c>
      <c r="L29" s="311" t="s">
        <v>89</v>
      </c>
      <c r="M29" s="142" t="s">
        <v>44</v>
      </c>
      <c r="N29" s="294" t="s">
        <v>45</v>
      </c>
      <c r="O29" s="294" t="s">
        <v>46</v>
      </c>
      <c r="P29" s="295">
        <f t="shared" si="2"/>
        <v>84</v>
      </c>
      <c r="Q29" s="248"/>
      <c r="R29" s="248"/>
      <c r="S29" s="248">
        <v>21</v>
      </c>
      <c r="T29" s="248"/>
      <c r="U29" s="248"/>
      <c r="V29" s="248">
        <v>21</v>
      </c>
      <c r="W29" s="248"/>
      <c r="X29" s="248"/>
      <c r="Y29" s="248">
        <v>21</v>
      </c>
      <c r="Z29" s="248"/>
      <c r="AA29" s="248"/>
      <c r="AB29" s="248">
        <v>21</v>
      </c>
      <c r="AC29" s="142" t="s">
        <v>744</v>
      </c>
      <c r="AD29" s="299" t="s">
        <v>721</v>
      </c>
      <c r="AE29" s="142" t="s">
        <v>745</v>
      </c>
      <c r="AF29" s="142" t="s">
        <v>746</v>
      </c>
      <c r="AG29" s="294"/>
      <c r="AH29" s="142">
        <v>0</v>
      </c>
    </row>
    <row r="30" spans="2:41" s="269" customFormat="1" ht="75" customHeight="1" x14ac:dyDescent="0.25">
      <c r="B30" s="315" t="s">
        <v>191</v>
      </c>
      <c r="C30" s="249" t="s">
        <v>680</v>
      </c>
      <c r="D30" s="290" t="s">
        <v>732</v>
      </c>
      <c r="E30" s="290"/>
      <c r="F30" s="129" t="s">
        <v>764</v>
      </c>
      <c r="G30" s="129"/>
      <c r="H30" s="145" t="s">
        <v>765</v>
      </c>
      <c r="I30" s="294">
        <v>3</v>
      </c>
      <c r="J30" s="145" t="s">
        <v>250</v>
      </c>
      <c r="K30" s="142" t="s">
        <v>766</v>
      </c>
      <c r="L30" s="142" t="s">
        <v>89</v>
      </c>
      <c r="M30" s="142" t="s">
        <v>44</v>
      </c>
      <c r="N30" s="294" t="s">
        <v>45</v>
      </c>
      <c r="O30" s="294" t="s">
        <v>46</v>
      </c>
      <c r="P30" s="295">
        <f t="shared" si="2"/>
        <v>2</v>
      </c>
      <c r="Q30" s="248"/>
      <c r="R30" s="248"/>
      <c r="S30" s="248"/>
      <c r="T30" s="248">
        <v>1</v>
      </c>
      <c r="U30" s="248"/>
      <c r="V30" s="248"/>
      <c r="W30" s="248"/>
      <c r="X30" s="248"/>
      <c r="Y30" s="248"/>
      <c r="Z30" s="248">
        <v>1</v>
      </c>
      <c r="AA30" s="248"/>
      <c r="AB30" s="248"/>
      <c r="AC30" s="142" t="s">
        <v>767</v>
      </c>
      <c r="AD30" s="299" t="s">
        <v>721</v>
      </c>
      <c r="AE30" s="142" t="s">
        <v>738</v>
      </c>
      <c r="AF30" s="142" t="s">
        <v>768</v>
      </c>
      <c r="AG30" s="294"/>
      <c r="AH30" s="142"/>
    </row>
    <row r="31" spans="2:41" s="269" customFormat="1" ht="90" x14ac:dyDescent="0.25">
      <c r="B31" s="315" t="s">
        <v>191</v>
      </c>
      <c r="C31" s="249" t="s">
        <v>680</v>
      </c>
      <c r="D31" s="290" t="s">
        <v>732</v>
      </c>
      <c r="E31" s="290"/>
      <c r="F31" s="321" t="s">
        <v>769</v>
      </c>
      <c r="G31" s="129" t="s">
        <v>770</v>
      </c>
      <c r="H31" s="145" t="s">
        <v>771</v>
      </c>
      <c r="I31" s="294">
        <v>3</v>
      </c>
      <c r="J31" s="145" t="s">
        <v>250</v>
      </c>
      <c r="K31" s="142" t="s">
        <v>772</v>
      </c>
      <c r="L31" s="142" t="s">
        <v>89</v>
      </c>
      <c r="M31" s="142" t="s">
        <v>44</v>
      </c>
      <c r="N31" s="294" t="s">
        <v>45</v>
      </c>
      <c r="O31" s="294" t="s">
        <v>46</v>
      </c>
      <c r="P31" s="295">
        <f>SUM(Q31:AB31)</f>
        <v>20</v>
      </c>
      <c r="Q31" s="248"/>
      <c r="R31" s="248"/>
      <c r="S31" s="248">
        <v>2</v>
      </c>
      <c r="T31" s="248">
        <v>2</v>
      </c>
      <c r="U31" s="248">
        <v>2</v>
      </c>
      <c r="V31" s="248">
        <v>2</v>
      </c>
      <c r="W31" s="248">
        <v>2</v>
      </c>
      <c r="X31" s="248">
        <v>2</v>
      </c>
      <c r="Y31" s="248">
        <v>2</v>
      </c>
      <c r="Z31" s="248">
        <v>2</v>
      </c>
      <c r="AA31" s="248">
        <v>2</v>
      </c>
      <c r="AB31" s="248">
        <v>2</v>
      </c>
      <c r="AC31" s="142" t="s">
        <v>773</v>
      </c>
      <c r="AD31" s="299" t="s">
        <v>721</v>
      </c>
      <c r="AE31" s="142" t="s">
        <v>738</v>
      </c>
      <c r="AF31" s="142" t="s">
        <v>774</v>
      </c>
      <c r="AG31" s="294" t="s">
        <v>205</v>
      </c>
      <c r="AH31" s="142" t="s">
        <v>775</v>
      </c>
    </row>
    <row r="32" spans="2:41" s="269" customFormat="1" ht="90" x14ac:dyDescent="0.25">
      <c r="B32" s="315" t="s">
        <v>191</v>
      </c>
      <c r="C32" s="249" t="s">
        <v>680</v>
      </c>
      <c r="D32" s="290" t="s">
        <v>732</v>
      </c>
      <c r="E32" s="290"/>
      <c r="F32" s="319"/>
      <c r="G32" s="129" t="s">
        <v>776</v>
      </c>
      <c r="H32" s="145" t="s">
        <v>771</v>
      </c>
      <c r="I32" s="294">
        <v>3</v>
      </c>
      <c r="J32" s="145" t="s">
        <v>250</v>
      </c>
      <c r="K32" s="142" t="s">
        <v>777</v>
      </c>
      <c r="L32" s="142" t="s">
        <v>89</v>
      </c>
      <c r="M32" s="142" t="s">
        <v>44</v>
      </c>
      <c r="N32" s="294" t="s">
        <v>45</v>
      </c>
      <c r="O32" s="294" t="s">
        <v>46</v>
      </c>
      <c r="P32" s="295">
        <f t="shared" ref="P32:P34" si="3">SUM(Q32:AB32)</f>
        <v>50</v>
      </c>
      <c r="Q32" s="248"/>
      <c r="R32" s="248"/>
      <c r="S32" s="248">
        <v>5</v>
      </c>
      <c r="T32" s="248">
        <v>5</v>
      </c>
      <c r="U32" s="248">
        <v>5</v>
      </c>
      <c r="V32" s="248">
        <v>5</v>
      </c>
      <c r="W32" s="248">
        <v>5</v>
      </c>
      <c r="X32" s="248">
        <v>5</v>
      </c>
      <c r="Y32" s="248">
        <v>5</v>
      </c>
      <c r="Z32" s="248">
        <v>5</v>
      </c>
      <c r="AA32" s="248">
        <v>5</v>
      </c>
      <c r="AB32" s="248">
        <v>5</v>
      </c>
      <c r="AC32" s="142" t="s">
        <v>773</v>
      </c>
      <c r="AD32" s="299" t="s">
        <v>721</v>
      </c>
      <c r="AE32" s="142" t="s">
        <v>738</v>
      </c>
      <c r="AF32" s="142" t="s">
        <v>774</v>
      </c>
      <c r="AG32" s="294" t="s">
        <v>205</v>
      </c>
      <c r="AH32" s="142" t="s">
        <v>775</v>
      </c>
    </row>
    <row r="33" spans="2:41" s="269" customFormat="1" ht="90" x14ac:dyDescent="0.25">
      <c r="B33" s="315" t="s">
        <v>191</v>
      </c>
      <c r="C33" s="249" t="s">
        <v>680</v>
      </c>
      <c r="D33" s="290" t="s">
        <v>732</v>
      </c>
      <c r="E33" s="290"/>
      <c r="F33" s="319"/>
      <c r="G33" s="129" t="s">
        <v>778</v>
      </c>
      <c r="H33" s="145" t="s">
        <v>771</v>
      </c>
      <c r="I33" s="294">
        <v>2</v>
      </c>
      <c r="J33" s="145" t="s">
        <v>250</v>
      </c>
      <c r="K33" s="142" t="s">
        <v>779</v>
      </c>
      <c r="L33" s="142" t="s">
        <v>89</v>
      </c>
      <c r="M33" s="142" t="s">
        <v>44</v>
      </c>
      <c r="N33" s="294" t="s">
        <v>45</v>
      </c>
      <c r="O33" s="294" t="s">
        <v>46</v>
      </c>
      <c r="P33" s="295">
        <f t="shared" si="3"/>
        <v>30</v>
      </c>
      <c r="Q33" s="248"/>
      <c r="R33" s="248"/>
      <c r="S33" s="248">
        <v>3</v>
      </c>
      <c r="T33" s="248">
        <v>3</v>
      </c>
      <c r="U33" s="248">
        <v>3</v>
      </c>
      <c r="V33" s="248">
        <v>3</v>
      </c>
      <c r="W33" s="248">
        <v>3</v>
      </c>
      <c r="X33" s="248">
        <v>3</v>
      </c>
      <c r="Y33" s="248">
        <v>3</v>
      </c>
      <c r="Z33" s="248">
        <v>3</v>
      </c>
      <c r="AA33" s="248">
        <v>3</v>
      </c>
      <c r="AB33" s="248">
        <v>3</v>
      </c>
      <c r="AC33" s="142" t="s">
        <v>780</v>
      </c>
      <c r="AD33" s="299" t="s">
        <v>721</v>
      </c>
      <c r="AE33" s="142" t="s">
        <v>738</v>
      </c>
      <c r="AF33" s="142" t="s">
        <v>774</v>
      </c>
      <c r="AG33" s="294" t="s">
        <v>205</v>
      </c>
      <c r="AH33" s="142" t="s">
        <v>775</v>
      </c>
    </row>
    <row r="34" spans="2:41" s="269" customFormat="1" ht="90" x14ac:dyDescent="0.25">
      <c r="B34" s="315" t="s">
        <v>191</v>
      </c>
      <c r="C34" s="249" t="s">
        <v>680</v>
      </c>
      <c r="D34" s="290" t="s">
        <v>732</v>
      </c>
      <c r="E34" s="290"/>
      <c r="F34" s="320"/>
      <c r="G34" s="129" t="s">
        <v>781</v>
      </c>
      <c r="H34" s="145" t="s">
        <v>771</v>
      </c>
      <c r="I34" s="294">
        <v>3</v>
      </c>
      <c r="J34" s="145" t="s">
        <v>250</v>
      </c>
      <c r="K34" s="142" t="s">
        <v>782</v>
      </c>
      <c r="L34" s="142" t="s">
        <v>89</v>
      </c>
      <c r="M34" s="142" t="s">
        <v>44</v>
      </c>
      <c r="N34" s="294" t="s">
        <v>45</v>
      </c>
      <c r="O34" s="294" t="s">
        <v>46</v>
      </c>
      <c r="P34" s="295">
        <f t="shared" si="3"/>
        <v>20</v>
      </c>
      <c r="Q34" s="248"/>
      <c r="R34" s="248"/>
      <c r="S34" s="248">
        <v>2</v>
      </c>
      <c r="T34" s="248">
        <v>2</v>
      </c>
      <c r="U34" s="248">
        <v>2</v>
      </c>
      <c r="V34" s="248">
        <v>2</v>
      </c>
      <c r="W34" s="248">
        <v>2</v>
      </c>
      <c r="X34" s="248">
        <v>2</v>
      </c>
      <c r="Y34" s="248">
        <v>2</v>
      </c>
      <c r="Z34" s="248">
        <v>2</v>
      </c>
      <c r="AA34" s="248">
        <v>2</v>
      </c>
      <c r="AB34" s="248">
        <v>2</v>
      </c>
      <c r="AC34" s="142" t="s">
        <v>783</v>
      </c>
      <c r="AD34" s="299" t="s">
        <v>721</v>
      </c>
      <c r="AE34" s="142" t="s">
        <v>738</v>
      </c>
      <c r="AF34" s="142" t="s">
        <v>774</v>
      </c>
      <c r="AG34" s="294" t="s">
        <v>205</v>
      </c>
      <c r="AH34" s="142" t="s">
        <v>775</v>
      </c>
    </row>
    <row r="35" spans="2:41" s="269" customFormat="1" ht="186" customHeight="1" x14ac:dyDescent="0.25">
      <c r="B35" s="315" t="s">
        <v>191</v>
      </c>
      <c r="C35" s="249" t="s">
        <v>680</v>
      </c>
      <c r="D35" s="290" t="s">
        <v>681</v>
      </c>
      <c r="E35" s="290"/>
      <c r="F35" s="129" t="s">
        <v>784</v>
      </c>
      <c r="G35" s="129"/>
      <c r="H35" s="145" t="s">
        <v>785</v>
      </c>
      <c r="I35" s="294">
        <v>3</v>
      </c>
      <c r="J35" s="145" t="s">
        <v>250</v>
      </c>
      <c r="K35" s="142" t="s">
        <v>786</v>
      </c>
      <c r="L35" s="142" t="s">
        <v>89</v>
      </c>
      <c r="M35" s="142" t="s">
        <v>44</v>
      </c>
      <c r="N35" s="294" t="s">
        <v>45</v>
      </c>
      <c r="O35" s="294" t="s">
        <v>46</v>
      </c>
      <c r="P35" s="295">
        <f t="shared" ref="P35" si="4">+SUM(Q35:AB35)</f>
        <v>4</v>
      </c>
      <c r="Q35" s="248"/>
      <c r="R35" s="248"/>
      <c r="S35" s="248">
        <v>1</v>
      </c>
      <c r="T35" s="248"/>
      <c r="U35" s="248"/>
      <c r="V35" s="248">
        <v>1</v>
      </c>
      <c r="W35" s="248"/>
      <c r="X35" s="248"/>
      <c r="Y35" s="248">
        <v>1</v>
      </c>
      <c r="Z35" s="248">
        <v>1</v>
      </c>
      <c r="AA35" s="248"/>
      <c r="AB35" s="248"/>
      <c r="AC35" s="142" t="s">
        <v>787</v>
      </c>
      <c r="AD35" s="299" t="s">
        <v>721</v>
      </c>
      <c r="AE35" s="142" t="s">
        <v>738</v>
      </c>
      <c r="AF35" s="142" t="s">
        <v>788</v>
      </c>
      <c r="AG35" s="294"/>
      <c r="AH35" s="142">
        <v>0</v>
      </c>
    </row>
    <row r="36" spans="2:41" s="269" customFormat="1" ht="234" x14ac:dyDescent="0.25">
      <c r="B36" s="315" t="s">
        <v>191</v>
      </c>
      <c r="C36" s="249" t="s">
        <v>680</v>
      </c>
      <c r="D36" s="290" t="s">
        <v>789</v>
      </c>
      <c r="E36" s="290"/>
      <c r="F36" s="129" t="s">
        <v>790</v>
      </c>
      <c r="G36" s="129"/>
      <c r="H36" s="145" t="s">
        <v>791</v>
      </c>
      <c r="I36" s="294">
        <v>2</v>
      </c>
      <c r="J36" s="145" t="s">
        <v>250</v>
      </c>
      <c r="K36" s="142" t="s">
        <v>792</v>
      </c>
      <c r="L36" s="142" t="s">
        <v>247</v>
      </c>
      <c r="M36" s="142" t="s">
        <v>44</v>
      </c>
      <c r="N36" s="294" t="s">
        <v>45</v>
      </c>
      <c r="O36" s="294" t="s">
        <v>46</v>
      </c>
      <c r="P36" s="295">
        <v>7000000</v>
      </c>
      <c r="Q36" s="144">
        <v>350000</v>
      </c>
      <c r="R36" s="144">
        <v>350000</v>
      </c>
      <c r="S36" s="144">
        <v>580000</v>
      </c>
      <c r="T36" s="144">
        <v>580000</v>
      </c>
      <c r="U36" s="144">
        <v>580000</v>
      </c>
      <c r="V36" s="144">
        <v>650000</v>
      </c>
      <c r="W36" s="144">
        <v>830000</v>
      </c>
      <c r="X36" s="144">
        <v>850000</v>
      </c>
      <c r="Y36" s="144">
        <v>650000</v>
      </c>
      <c r="Z36" s="144">
        <v>650000</v>
      </c>
      <c r="AA36" s="144">
        <v>580000</v>
      </c>
      <c r="AB36" s="144">
        <v>350000</v>
      </c>
      <c r="AC36" s="142" t="s">
        <v>793</v>
      </c>
      <c r="AD36" s="299" t="s">
        <v>721</v>
      </c>
      <c r="AE36" s="142" t="s">
        <v>738</v>
      </c>
      <c r="AF36" s="142" t="s">
        <v>794</v>
      </c>
      <c r="AG36" s="294"/>
      <c r="AH36" s="314">
        <v>35000</v>
      </c>
    </row>
    <row r="37" spans="2:41" s="269" customFormat="1" ht="72" x14ac:dyDescent="0.25">
      <c r="B37" s="315" t="s">
        <v>191</v>
      </c>
      <c r="C37" s="249" t="s">
        <v>680</v>
      </c>
      <c r="D37" s="290" t="s">
        <v>732</v>
      </c>
      <c r="E37" s="290"/>
      <c r="F37" s="129" t="s">
        <v>795</v>
      </c>
      <c r="G37" s="129"/>
      <c r="H37" s="145" t="s">
        <v>796</v>
      </c>
      <c r="I37" s="294">
        <v>1</v>
      </c>
      <c r="J37" s="145" t="s">
        <v>250</v>
      </c>
      <c r="K37" s="142" t="s">
        <v>797</v>
      </c>
      <c r="L37" s="142" t="s">
        <v>89</v>
      </c>
      <c r="M37" s="142" t="s">
        <v>44</v>
      </c>
      <c r="N37" s="294" t="s">
        <v>45</v>
      </c>
      <c r="O37" s="294" t="s">
        <v>696</v>
      </c>
      <c r="P37" s="295">
        <v>12</v>
      </c>
      <c r="Q37" s="248"/>
      <c r="R37" s="248"/>
      <c r="S37" s="248">
        <v>3</v>
      </c>
      <c r="T37" s="248"/>
      <c r="U37" s="248"/>
      <c r="V37" s="248">
        <v>3</v>
      </c>
      <c r="W37" s="248"/>
      <c r="X37" s="248"/>
      <c r="Y37" s="248">
        <v>3</v>
      </c>
      <c r="Z37" s="248"/>
      <c r="AA37" s="248"/>
      <c r="AB37" s="248">
        <v>3</v>
      </c>
      <c r="AC37" s="142" t="s">
        <v>798</v>
      </c>
      <c r="AD37" s="299" t="s">
        <v>721</v>
      </c>
      <c r="AE37" s="142" t="s">
        <v>738</v>
      </c>
      <c r="AF37" s="142" t="s">
        <v>799</v>
      </c>
      <c r="AG37" s="294"/>
      <c r="AH37" s="314">
        <v>60000</v>
      </c>
    </row>
    <row r="38" spans="2:41" s="269" customFormat="1" ht="75.75" customHeight="1" x14ac:dyDescent="0.25">
      <c r="B38" s="315" t="s">
        <v>191</v>
      </c>
      <c r="C38" s="322" t="s">
        <v>192</v>
      </c>
      <c r="D38" s="323" t="s">
        <v>676</v>
      </c>
      <c r="E38" s="324"/>
      <c r="F38" s="321" t="s">
        <v>800</v>
      </c>
      <c r="G38" s="129" t="s">
        <v>801</v>
      </c>
      <c r="H38" s="145" t="s">
        <v>802</v>
      </c>
      <c r="I38" s="294">
        <v>3</v>
      </c>
      <c r="J38" s="145" t="s">
        <v>250</v>
      </c>
      <c r="K38" s="142" t="s">
        <v>803</v>
      </c>
      <c r="L38" s="142" t="s">
        <v>89</v>
      </c>
      <c r="M38" s="142" t="s">
        <v>44</v>
      </c>
      <c r="N38" s="294" t="s">
        <v>45</v>
      </c>
      <c r="O38" s="294" t="s">
        <v>696</v>
      </c>
      <c r="P38" s="295">
        <v>1</v>
      </c>
      <c r="Q38" s="144"/>
      <c r="R38" s="144"/>
      <c r="S38" s="144"/>
      <c r="T38" s="144"/>
      <c r="U38" s="144"/>
      <c r="V38" s="144"/>
      <c r="W38" s="144"/>
      <c r="X38" s="144">
        <v>1</v>
      </c>
      <c r="Y38" s="144"/>
      <c r="Z38" s="144"/>
      <c r="AA38" s="144"/>
      <c r="AB38" s="144"/>
      <c r="AC38" s="142" t="s">
        <v>804</v>
      </c>
      <c r="AD38" s="299" t="s">
        <v>721</v>
      </c>
      <c r="AE38" s="142" t="s">
        <v>721</v>
      </c>
      <c r="AF38" s="142" t="s">
        <v>805</v>
      </c>
      <c r="AG38" s="294" t="s">
        <v>112</v>
      </c>
      <c r="AH38" s="314">
        <v>400000</v>
      </c>
    </row>
    <row r="39" spans="2:41" s="269" customFormat="1" ht="72" x14ac:dyDescent="0.25">
      <c r="B39" s="315" t="s">
        <v>191</v>
      </c>
      <c r="C39" s="325"/>
      <c r="D39" s="326"/>
      <c r="E39" s="327"/>
      <c r="F39" s="319"/>
      <c r="G39" s="129" t="s">
        <v>806</v>
      </c>
      <c r="H39" s="145" t="s">
        <v>802</v>
      </c>
      <c r="I39" s="294">
        <v>2</v>
      </c>
      <c r="J39" s="145" t="s">
        <v>195</v>
      </c>
      <c r="K39" s="142" t="s">
        <v>807</v>
      </c>
      <c r="L39" s="142" t="s">
        <v>89</v>
      </c>
      <c r="M39" s="142" t="s">
        <v>44</v>
      </c>
      <c r="N39" s="294" t="s">
        <v>45</v>
      </c>
      <c r="O39" s="294" t="s">
        <v>46</v>
      </c>
      <c r="P39" s="295">
        <v>9</v>
      </c>
      <c r="Q39" s="144"/>
      <c r="R39" s="144"/>
      <c r="S39" s="144"/>
      <c r="T39" s="144">
        <v>1</v>
      </c>
      <c r="U39" s="144">
        <v>2</v>
      </c>
      <c r="V39" s="144"/>
      <c r="W39" s="144"/>
      <c r="X39" s="144">
        <v>2</v>
      </c>
      <c r="Y39" s="144">
        <v>1</v>
      </c>
      <c r="Z39" s="144">
        <v>1</v>
      </c>
      <c r="AA39" s="144">
        <v>2</v>
      </c>
      <c r="AB39" s="144"/>
      <c r="AC39" s="142" t="s">
        <v>808</v>
      </c>
      <c r="AD39" s="299" t="s">
        <v>721</v>
      </c>
      <c r="AE39" s="142" t="s">
        <v>721</v>
      </c>
      <c r="AF39" s="142" t="s">
        <v>809</v>
      </c>
      <c r="AG39" s="294"/>
      <c r="AH39" s="142" t="s">
        <v>775</v>
      </c>
    </row>
    <row r="40" spans="2:41" s="269" customFormat="1" ht="72" x14ac:dyDescent="0.3">
      <c r="B40" s="315" t="s">
        <v>191</v>
      </c>
      <c r="C40" s="328"/>
      <c r="D40" s="329"/>
      <c r="E40" s="330"/>
      <c r="F40" s="320"/>
      <c r="G40" s="129" t="s">
        <v>810</v>
      </c>
      <c r="H40" s="145" t="s">
        <v>802</v>
      </c>
      <c r="I40" s="294">
        <v>1</v>
      </c>
      <c r="J40" s="145" t="s">
        <v>250</v>
      </c>
      <c r="K40" s="142" t="s">
        <v>811</v>
      </c>
      <c r="L40" s="142" t="s">
        <v>89</v>
      </c>
      <c r="M40" s="142" t="s">
        <v>44</v>
      </c>
      <c r="N40" s="294" t="s">
        <v>45</v>
      </c>
      <c r="O40" s="294" t="s">
        <v>46</v>
      </c>
      <c r="P40" s="295">
        <f>+SUM(Q40:AB40)</f>
        <v>5</v>
      </c>
      <c r="Q40" s="248"/>
      <c r="R40" s="248"/>
      <c r="S40" s="248">
        <v>1</v>
      </c>
      <c r="T40" s="248">
        <v>2</v>
      </c>
      <c r="U40" s="248"/>
      <c r="V40" s="248"/>
      <c r="W40" s="248"/>
      <c r="X40" s="248"/>
      <c r="Y40" s="248"/>
      <c r="Z40" s="248"/>
      <c r="AA40" s="248"/>
      <c r="AB40" s="248">
        <v>2</v>
      </c>
      <c r="AC40" s="142" t="s">
        <v>812</v>
      </c>
      <c r="AD40" s="299" t="s">
        <v>721</v>
      </c>
      <c r="AE40" s="142" t="s">
        <v>738</v>
      </c>
      <c r="AF40" s="142" t="s">
        <v>813</v>
      </c>
      <c r="AG40" s="294"/>
      <c r="AH40" s="301"/>
      <c r="AI40" s="302"/>
      <c r="AJ40" s="302"/>
      <c r="AK40" s="302"/>
      <c r="AL40" s="302"/>
      <c r="AM40" s="302"/>
      <c r="AN40" s="302"/>
      <c r="AO40" s="302"/>
    </row>
    <row r="41" spans="2:41" s="269" customFormat="1" ht="72" x14ac:dyDescent="0.3">
      <c r="B41" s="315" t="s">
        <v>191</v>
      </c>
      <c r="C41" s="299" t="s">
        <v>675</v>
      </c>
      <c r="D41" s="142" t="s">
        <v>732</v>
      </c>
      <c r="E41" s="331"/>
      <c r="F41" s="321" t="s">
        <v>814</v>
      </c>
      <c r="G41" s="129" t="s">
        <v>815</v>
      </c>
      <c r="H41" s="145" t="s">
        <v>816</v>
      </c>
      <c r="I41" s="294">
        <v>2</v>
      </c>
      <c r="J41" s="293" t="s">
        <v>250</v>
      </c>
      <c r="K41" s="142" t="s">
        <v>817</v>
      </c>
      <c r="L41" s="294" t="s">
        <v>89</v>
      </c>
      <c r="M41" s="294" t="s">
        <v>44</v>
      </c>
      <c r="N41" s="294" t="s">
        <v>45</v>
      </c>
      <c r="O41" s="294" t="s">
        <v>46</v>
      </c>
      <c r="P41" s="295">
        <f t="shared" ref="P41:P55" si="5">+SUM(Q41:AB41)</f>
        <v>12</v>
      </c>
      <c r="Q41" s="248"/>
      <c r="R41" s="248"/>
      <c r="S41" s="248">
        <v>3</v>
      </c>
      <c r="T41" s="248"/>
      <c r="U41" s="248"/>
      <c r="V41" s="248">
        <v>3</v>
      </c>
      <c r="W41" s="248"/>
      <c r="X41" s="248"/>
      <c r="Y41" s="248">
        <v>3</v>
      </c>
      <c r="Z41" s="248"/>
      <c r="AA41" s="248"/>
      <c r="AB41" s="248">
        <v>3</v>
      </c>
      <c r="AC41" s="142" t="s">
        <v>818</v>
      </c>
      <c r="AD41" s="299" t="s">
        <v>721</v>
      </c>
      <c r="AE41" s="142" t="s">
        <v>745</v>
      </c>
      <c r="AF41" s="142" t="s">
        <v>819</v>
      </c>
      <c r="AG41" s="294"/>
      <c r="AH41" s="301">
        <v>0</v>
      </c>
      <c r="AI41" s="302"/>
      <c r="AJ41" s="302"/>
      <c r="AK41" s="302"/>
      <c r="AL41" s="302"/>
      <c r="AM41" s="302"/>
      <c r="AN41" s="302"/>
      <c r="AO41" s="302"/>
    </row>
    <row r="42" spans="2:41" s="269" customFormat="1" ht="72" x14ac:dyDescent="0.3">
      <c r="B42" s="315" t="s">
        <v>191</v>
      </c>
      <c r="C42" s="299" t="s">
        <v>675</v>
      </c>
      <c r="D42" s="142" t="s">
        <v>732</v>
      </c>
      <c r="F42" s="319"/>
      <c r="G42" s="129" t="s">
        <v>820</v>
      </c>
      <c r="H42" s="145" t="s">
        <v>821</v>
      </c>
      <c r="I42" s="294">
        <v>2</v>
      </c>
      <c r="J42" s="293" t="s">
        <v>250</v>
      </c>
      <c r="K42" s="142" t="s">
        <v>822</v>
      </c>
      <c r="L42" s="294" t="s">
        <v>89</v>
      </c>
      <c r="M42" s="294" t="s">
        <v>44</v>
      </c>
      <c r="N42" s="294" t="s">
        <v>45</v>
      </c>
      <c r="O42" s="294" t="s">
        <v>46</v>
      </c>
      <c r="P42" s="295">
        <f t="shared" si="5"/>
        <v>2</v>
      </c>
      <c r="Q42" s="248"/>
      <c r="R42" s="248"/>
      <c r="S42" s="248"/>
      <c r="T42" s="248"/>
      <c r="U42" s="248"/>
      <c r="V42" s="248">
        <v>1</v>
      </c>
      <c r="W42" s="248"/>
      <c r="X42" s="248"/>
      <c r="Y42" s="248"/>
      <c r="Z42" s="248"/>
      <c r="AA42" s="248">
        <v>1</v>
      </c>
      <c r="AB42" s="248"/>
      <c r="AC42" s="142" t="s">
        <v>818</v>
      </c>
      <c r="AD42" s="299" t="s">
        <v>721</v>
      </c>
      <c r="AE42" s="142" t="s">
        <v>745</v>
      </c>
      <c r="AF42" s="142" t="s">
        <v>819</v>
      </c>
      <c r="AG42" s="294"/>
      <c r="AH42" s="301">
        <v>0</v>
      </c>
      <c r="AI42" s="302"/>
      <c r="AJ42" s="302"/>
      <c r="AK42" s="302"/>
      <c r="AL42" s="302"/>
      <c r="AM42" s="302"/>
      <c r="AN42" s="302"/>
      <c r="AO42" s="302"/>
    </row>
    <row r="43" spans="2:41" s="269" customFormat="1" ht="72" x14ac:dyDescent="0.3">
      <c r="B43" s="315" t="s">
        <v>191</v>
      </c>
      <c r="C43" s="299" t="s">
        <v>675</v>
      </c>
      <c r="D43" s="142" t="s">
        <v>732</v>
      </c>
      <c r="F43" s="319"/>
      <c r="G43" s="129" t="s">
        <v>823</v>
      </c>
      <c r="H43" s="145" t="s">
        <v>824</v>
      </c>
      <c r="I43" s="294">
        <v>2</v>
      </c>
      <c r="J43" s="293" t="s">
        <v>250</v>
      </c>
      <c r="K43" s="142" t="s">
        <v>825</v>
      </c>
      <c r="L43" s="294" t="s">
        <v>89</v>
      </c>
      <c r="M43" s="294" t="s">
        <v>44</v>
      </c>
      <c r="N43" s="294" t="s">
        <v>45</v>
      </c>
      <c r="O43" s="294" t="s">
        <v>46</v>
      </c>
      <c r="P43" s="295">
        <f t="shared" si="5"/>
        <v>8</v>
      </c>
      <c r="Q43" s="248"/>
      <c r="R43" s="248"/>
      <c r="S43" s="248">
        <v>2</v>
      </c>
      <c r="T43" s="248"/>
      <c r="U43" s="248"/>
      <c r="V43" s="248">
        <v>2</v>
      </c>
      <c r="W43" s="248"/>
      <c r="X43" s="248"/>
      <c r="Y43" s="248">
        <v>2</v>
      </c>
      <c r="Z43" s="248"/>
      <c r="AA43" s="248"/>
      <c r="AB43" s="248">
        <v>2</v>
      </c>
      <c r="AC43" s="142" t="s">
        <v>818</v>
      </c>
      <c r="AD43" s="299" t="s">
        <v>721</v>
      </c>
      <c r="AE43" s="142" t="s">
        <v>745</v>
      </c>
      <c r="AF43" s="142" t="s">
        <v>819</v>
      </c>
      <c r="AG43" s="294"/>
      <c r="AH43" s="301">
        <v>0</v>
      </c>
      <c r="AI43" s="302"/>
      <c r="AJ43" s="302"/>
      <c r="AK43" s="302"/>
      <c r="AL43" s="302"/>
      <c r="AM43" s="302"/>
      <c r="AN43" s="302"/>
      <c r="AO43" s="302"/>
    </row>
    <row r="44" spans="2:41" s="269" customFormat="1" ht="72" x14ac:dyDescent="0.3">
      <c r="B44" s="315" t="s">
        <v>191</v>
      </c>
      <c r="C44" s="299" t="s">
        <v>675</v>
      </c>
      <c r="D44" s="142" t="s">
        <v>732</v>
      </c>
      <c r="F44" s="319"/>
      <c r="G44" s="129" t="s">
        <v>826</v>
      </c>
      <c r="H44" s="145" t="s">
        <v>827</v>
      </c>
      <c r="I44" s="294">
        <v>2</v>
      </c>
      <c r="J44" s="293" t="s">
        <v>250</v>
      </c>
      <c r="K44" s="142" t="s">
        <v>828</v>
      </c>
      <c r="L44" s="294" t="s">
        <v>89</v>
      </c>
      <c r="M44" s="294" t="s">
        <v>44</v>
      </c>
      <c r="N44" s="294" t="s">
        <v>45</v>
      </c>
      <c r="O44" s="294" t="s">
        <v>46</v>
      </c>
      <c r="P44" s="295">
        <f t="shared" si="5"/>
        <v>4</v>
      </c>
      <c r="Q44" s="248"/>
      <c r="R44" s="248"/>
      <c r="S44" s="248">
        <v>1</v>
      </c>
      <c r="T44" s="248"/>
      <c r="U44" s="248"/>
      <c r="V44" s="248">
        <v>1</v>
      </c>
      <c r="W44" s="248"/>
      <c r="X44" s="248"/>
      <c r="Y44" s="248">
        <v>1</v>
      </c>
      <c r="Z44" s="248"/>
      <c r="AA44" s="248"/>
      <c r="AB44" s="248">
        <v>1</v>
      </c>
      <c r="AC44" s="142" t="s">
        <v>818</v>
      </c>
      <c r="AD44" s="299" t="s">
        <v>721</v>
      </c>
      <c r="AE44" s="142" t="s">
        <v>745</v>
      </c>
      <c r="AF44" s="142" t="s">
        <v>819</v>
      </c>
      <c r="AG44" s="294"/>
      <c r="AH44" s="301">
        <v>0</v>
      </c>
      <c r="AI44" s="302"/>
      <c r="AJ44" s="302"/>
      <c r="AK44" s="302"/>
      <c r="AL44" s="302"/>
      <c r="AM44" s="302"/>
      <c r="AN44" s="302"/>
      <c r="AO44" s="302"/>
    </row>
    <row r="45" spans="2:41" s="269" customFormat="1" ht="72" x14ac:dyDescent="0.3">
      <c r="B45" s="315" t="s">
        <v>191</v>
      </c>
      <c r="C45" s="299" t="s">
        <v>675</v>
      </c>
      <c r="D45" s="142" t="s">
        <v>732</v>
      </c>
      <c r="F45" s="320"/>
      <c r="G45" s="129" t="s">
        <v>829</v>
      </c>
      <c r="H45" s="145" t="s">
        <v>830</v>
      </c>
      <c r="I45" s="294">
        <v>2</v>
      </c>
      <c r="J45" s="293" t="s">
        <v>250</v>
      </c>
      <c r="K45" s="142" t="s">
        <v>831</v>
      </c>
      <c r="L45" s="294" t="s">
        <v>89</v>
      </c>
      <c r="M45" s="294" t="s">
        <v>44</v>
      </c>
      <c r="N45" s="294" t="s">
        <v>45</v>
      </c>
      <c r="O45" s="294" t="s">
        <v>46</v>
      </c>
      <c r="P45" s="295">
        <f t="shared" si="5"/>
        <v>8</v>
      </c>
      <c r="Q45" s="248"/>
      <c r="R45" s="248"/>
      <c r="S45" s="248">
        <v>2</v>
      </c>
      <c r="T45" s="248"/>
      <c r="U45" s="248"/>
      <c r="V45" s="248">
        <v>2</v>
      </c>
      <c r="W45" s="248"/>
      <c r="X45" s="248"/>
      <c r="Y45" s="248">
        <v>2</v>
      </c>
      <c r="Z45" s="248"/>
      <c r="AA45" s="248"/>
      <c r="AB45" s="248">
        <v>2</v>
      </c>
      <c r="AC45" s="142" t="s">
        <v>818</v>
      </c>
      <c r="AD45" s="299" t="s">
        <v>721</v>
      </c>
      <c r="AE45" s="142" t="s">
        <v>745</v>
      </c>
      <c r="AF45" s="142" t="s">
        <v>819</v>
      </c>
      <c r="AG45" s="294"/>
      <c r="AH45" s="301">
        <v>0</v>
      </c>
      <c r="AI45" s="302"/>
      <c r="AJ45" s="302"/>
      <c r="AK45" s="302"/>
      <c r="AL45" s="302"/>
      <c r="AM45" s="302"/>
      <c r="AN45" s="302"/>
      <c r="AO45" s="302"/>
    </row>
    <row r="46" spans="2:41" s="269" customFormat="1" ht="91.5" customHeight="1" x14ac:dyDescent="0.3">
      <c r="B46" s="315" t="s">
        <v>191</v>
      </c>
      <c r="C46" s="299" t="s">
        <v>675</v>
      </c>
      <c r="D46" s="142" t="s">
        <v>732</v>
      </c>
      <c r="F46" s="321" t="s">
        <v>832</v>
      </c>
      <c r="G46" s="129" t="s">
        <v>833</v>
      </c>
      <c r="H46" s="145" t="s">
        <v>834</v>
      </c>
      <c r="I46" s="294">
        <v>3</v>
      </c>
      <c r="J46" s="293" t="s">
        <v>250</v>
      </c>
      <c r="K46" s="142" t="s">
        <v>835</v>
      </c>
      <c r="L46" s="294" t="s">
        <v>89</v>
      </c>
      <c r="M46" s="294" t="s">
        <v>44</v>
      </c>
      <c r="N46" s="294" t="s">
        <v>45</v>
      </c>
      <c r="O46" s="294" t="s">
        <v>46</v>
      </c>
      <c r="P46" s="295">
        <f t="shared" si="5"/>
        <v>1200</v>
      </c>
      <c r="Q46" s="248">
        <v>100</v>
      </c>
      <c r="R46" s="248">
        <v>100</v>
      </c>
      <c r="S46" s="248">
        <v>100</v>
      </c>
      <c r="T46" s="248">
        <v>100</v>
      </c>
      <c r="U46" s="248">
        <v>100</v>
      </c>
      <c r="V46" s="248">
        <v>100</v>
      </c>
      <c r="W46" s="248">
        <v>100</v>
      </c>
      <c r="X46" s="248">
        <v>100</v>
      </c>
      <c r="Y46" s="248">
        <v>100</v>
      </c>
      <c r="Z46" s="248">
        <v>100</v>
      </c>
      <c r="AA46" s="248">
        <v>100</v>
      </c>
      <c r="AB46" s="248">
        <v>100</v>
      </c>
      <c r="AC46" s="142" t="s">
        <v>836</v>
      </c>
      <c r="AD46" s="299" t="s">
        <v>721</v>
      </c>
      <c r="AE46" s="142" t="s">
        <v>745</v>
      </c>
      <c r="AF46" s="142" t="s">
        <v>837</v>
      </c>
      <c r="AG46" s="294"/>
      <c r="AH46" s="301">
        <v>0</v>
      </c>
      <c r="AI46" s="302"/>
      <c r="AJ46" s="302"/>
      <c r="AK46" s="302"/>
      <c r="AL46" s="302"/>
      <c r="AM46" s="302"/>
      <c r="AN46" s="302"/>
      <c r="AO46" s="302"/>
    </row>
    <row r="47" spans="2:41" s="269" customFormat="1" ht="72" x14ac:dyDescent="0.3">
      <c r="B47" s="315" t="s">
        <v>191</v>
      </c>
      <c r="C47" s="299" t="s">
        <v>675</v>
      </c>
      <c r="D47" s="142" t="s">
        <v>732</v>
      </c>
      <c r="F47" s="319"/>
      <c r="G47" s="129" t="s">
        <v>838</v>
      </c>
      <c r="H47" s="145" t="s">
        <v>834</v>
      </c>
      <c r="I47" s="294">
        <v>3</v>
      </c>
      <c r="J47" s="293" t="s">
        <v>250</v>
      </c>
      <c r="K47" s="142" t="s">
        <v>839</v>
      </c>
      <c r="L47" s="294" t="s">
        <v>89</v>
      </c>
      <c r="M47" s="294" t="s">
        <v>44</v>
      </c>
      <c r="N47" s="294" t="s">
        <v>45</v>
      </c>
      <c r="O47" s="294" t="s">
        <v>46</v>
      </c>
      <c r="P47" s="295">
        <f t="shared" si="5"/>
        <v>1200</v>
      </c>
      <c r="Q47" s="248">
        <v>100</v>
      </c>
      <c r="R47" s="248">
        <v>100</v>
      </c>
      <c r="S47" s="248">
        <v>100</v>
      </c>
      <c r="T47" s="248">
        <v>100</v>
      </c>
      <c r="U47" s="248">
        <v>100</v>
      </c>
      <c r="V47" s="248">
        <v>100</v>
      </c>
      <c r="W47" s="248">
        <v>100</v>
      </c>
      <c r="X47" s="248">
        <v>100</v>
      </c>
      <c r="Y47" s="248">
        <v>100</v>
      </c>
      <c r="Z47" s="248">
        <v>100</v>
      </c>
      <c r="AA47" s="248">
        <v>100</v>
      </c>
      <c r="AB47" s="248">
        <v>100</v>
      </c>
      <c r="AC47" s="142" t="s">
        <v>836</v>
      </c>
      <c r="AD47" s="299" t="s">
        <v>721</v>
      </c>
      <c r="AE47" s="142" t="s">
        <v>745</v>
      </c>
      <c r="AF47" s="142" t="s">
        <v>837</v>
      </c>
      <c r="AG47" s="294"/>
      <c r="AH47" s="301">
        <v>0</v>
      </c>
      <c r="AI47" s="302"/>
      <c r="AJ47" s="302"/>
      <c r="AK47" s="302"/>
      <c r="AL47" s="302"/>
      <c r="AM47" s="302"/>
      <c r="AN47" s="302"/>
      <c r="AO47" s="302"/>
    </row>
    <row r="48" spans="2:41" s="269" customFormat="1" ht="72" x14ac:dyDescent="0.3">
      <c r="B48" s="315" t="s">
        <v>191</v>
      </c>
      <c r="C48" s="299" t="s">
        <v>675</v>
      </c>
      <c r="D48" s="142" t="s">
        <v>732</v>
      </c>
      <c r="F48" s="319"/>
      <c r="G48" s="129" t="s">
        <v>840</v>
      </c>
      <c r="H48" s="145" t="s">
        <v>834</v>
      </c>
      <c r="I48" s="294">
        <v>3</v>
      </c>
      <c r="J48" s="293" t="s">
        <v>250</v>
      </c>
      <c r="K48" s="142" t="s">
        <v>841</v>
      </c>
      <c r="L48" s="294" t="s">
        <v>89</v>
      </c>
      <c r="M48" s="294" t="s">
        <v>44</v>
      </c>
      <c r="N48" s="294" t="s">
        <v>45</v>
      </c>
      <c r="O48" s="294" t="s">
        <v>46</v>
      </c>
      <c r="P48" s="295">
        <f t="shared" si="5"/>
        <v>1080</v>
      </c>
      <c r="Q48" s="248">
        <v>90</v>
      </c>
      <c r="R48" s="248">
        <v>90</v>
      </c>
      <c r="S48" s="248">
        <v>90</v>
      </c>
      <c r="T48" s="248">
        <v>90</v>
      </c>
      <c r="U48" s="248">
        <v>90</v>
      </c>
      <c r="V48" s="248">
        <v>90</v>
      </c>
      <c r="W48" s="248">
        <v>90</v>
      </c>
      <c r="X48" s="248">
        <v>90</v>
      </c>
      <c r="Y48" s="248">
        <v>90</v>
      </c>
      <c r="Z48" s="248">
        <v>90</v>
      </c>
      <c r="AA48" s="248">
        <v>90</v>
      </c>
      <c r="AB48" s="248">
        <v>90</v>
      </c>
      <c r="AC48" s="142" t="s">
        <v>836</v>
      </c>
      <c r="AD48" s="299" t="s">
        <v>721</v>
      </c>
      <c r="AE48" s="142" t="s">
        <v>745</v>
      </c>
      <c r="AF48" s="142" t="s">
        <v>837</v>
      </c>
      <c r="AG48" s="294"/>
      <c r="AH48" s="301">
        <v>0</v>
      </c>
      <c r="AI48" s="302"/>
      <c r="AJ48" s="302"/>
      <c r="AK48" s="302"/>
      <c r="AL48" s="302"/>
      <c r="AM48" s="302"/>
      <c r="AN48" s="302"/>
      <c r="AO48" s="302"/>
    </row>
    <row r="49" spans="2:41" s="269" customFormat="1" ht="102" customHeight="1" x14ac:dyDescent="0.3">
      <c r="B49" s="315" t="s">
        <v>191</v>
      </c>
      <c r="C49" s="299" t="s">
        <v>675</v>
      </c>
      <c r="D49" s="142" t="s">
        <v>732</v>
      </c>
      <c r="F49" s="320"/>
      <c r="G49" s="129" t="s">
        <v>842</v>
      </c>
      <c r="H49" s="145" t="s">
        <v>834</v>
      </c>
      <c r="I49" s="294">
        <v>2</v>
      </c>
      <c r="J49" s="293" t="s">
        <v>250</v>
      </c>
      <c r="K49" s="142" t="s">
        <v>843</v>
      </c>
      <c r="L49" s="294" t="s">
        <v>89</v>
      </c>
      <c r="M49" s="294" t="s">
        <v>44</v>
      </c>
      <c r="N49" s="294" t="s">
        <v>45</v>
      </c>
      <c r="O49" s="294" t="s">
        <v>46</v>
      </c>
      <c r="P49" s="295">
        <f>+SUM(Q49:AB49)</f>
        <v>20</v>
      </c>
      <c r="Q49" s="248"/>
      <c r="R49" s="248">
        <v>1</v>
      </c>
      <c r="S49" s="248">
        <v>1</v>
      </c>
      <c r="T49" s="248">
        <v>2</v>
      </c>
      <c r="U49" s="248">
        <v>3</v>
      </c>
      <c r="V49" s="248">
        <v>3</v>
      </c>
      <c r="W49" s="248">
        <v>1</v>
      </c>
      <c r="X49" s="248">
        <v>5</v>
      </c>
      <c r="Y49" s="248">
        <v>2</v>
      </c>
      <c r="Z49" s="248">
        <v>2</v>
      </c>
      <c r="AA49" s="248"/>
      <c r="AB49" s="248"/>
      <c r="AC49" s="142" t="s">
        <v>836</v>
      </c>
      <c r="AD49" s="299" t="s">
        <v>721</v>
      </c>
      <c r="AE49" s="142" t="s">
        <v>745</v>
      </c>
      <c r="AF49" s="142" t="s">
        <v>837</v>
      </c>
      <c r="AG49" s="294"/>
      <c r="AH49" s="301">
        <v>0</v>
      </c>
      <c r="AI49" s="302"/>
      <c r="AJ49" s="302"/>
      <c r="AK49" s="302"/>
      <c r="AL49" s="302"/>
      <c r="AM49" s="302"/>
      <c r="AN49" s="302"/>
      <c r="AO49" s="302"/>
    </row>
    <row r="50" spans="2:41" s="269" customFormat="1" ht="162" customHeight="1" x14ac:dyDescent="0.3">
      <c r="B50" s="315" t="s">
        <v>191</v>
      </c>
      <c r="C50" s="299" t="s">
        <v>675</v>
      </c>
      <c r="D50" s="142" t="s">
        <v>844</v>
      </c>
      <c r="E50" s="142"/>
      <c r="F50" s="129" t="s">
        <v>845</v>
      </c>
      <c r="G50" s="129"/>
      <c r="H50" s="145" t="s">
        <v>846</v>
      </c>
      <c r="I50" s="294">
        <v>3</v>
      </c>
      <c r="J50" s="293" t="s">
        <v>195</v>
      </c>
      <c r="K50" s="142" t="s">
        <v>847</v>
      </c>
      <c r="L50" s="294" t="s">
        <v>89</v>
      </c>
      <c r="M50" s="294" t="s">
        <v>44</v>
      </c>
      <c r="N50" s="294" t="s">
        <v>45</v>
      </c>
      <c r="O50" s="294" t="s">
        <v>46</v>
      </c>
      <c r="P50" s="295">
        <f t="shared" si="5"/>
        <v>300</v>
      </c>
      <c r="Q50" s="248">
        <v>25</v>
      </c>
      <c r="R50" s="248">
        <v>25</v>
      </c>
      <c r="S50" s="248">
        <v>25</v>
      </c>
      <c r="T50" s="248">
        <v>25</v>
      </c>
      <c r="U50" s="248">
        <v>25</v>
      </c>
      <c r="V50" s="248">
        <v>25</v>
      </c>
      <c r="W50" s="248">
        <v>25</v>
      </c>
      <c r="X50" s="248">
        <v>25</v>
      </c>
      <c r="Y50" s="248">
        <v>25</v>
      </c>
      <c r="Z50" s="248">
        <v>25</v>
      </c>
      <c r="AA50" s="248">
        <v>25</v>
      </c>
      <c r="AB50" s="248">
        <v>25</v>
      </c>
      <c r="AC50" s="142" t="s">
        <v>836</v>
      </c>
      <c r="AD50" s="299" t="s">
        <v>721</v>
      </c>
      <c r="AE50" s="142" t="s">
        <v>745</v>
      </c>
      <c r="AF50" s="142" t="s">
        <v>848</v>
      </c>
      <c r="AG50" s="294" t="s">
        <v>50</v>
      </c>
      <c r="AH50" s="301">
        <v>0</v>
      </c>
      <c r="AI50" s="302"/>
      <c r="AJ50" s="302"/>
      <c r="AK50" s="302"/>
      <c r="AL50" s="302"/>
      <c r="AM50" s="302"/>
      <c r="AN50" s="302"/>
      <c r="AO50" s="302"/>
    </row>
    <row r="51" spans="2:41" s="269" customFormat="1" ht="85.5" customHeight="1" x14ac:dyDescent="0.3">
      <c r="B51" s="315" t="s">
        <v>191</v>
      </c>
      <c r="C51" s="299" t="s">
        <v>675</v>
      </c>
      <c r="D51" s="142" t="s">
        <v>732</v>
      </c>
      <c r="E51" s="142"/>
      <c r="F51" s="332" t="s">
        <v>849</v>
      </c>
      <c r="G51" s="129" t="s">
        <v>850</v>
      </c>
      <c r="H51" s="145" t="s">
        <v>851</v>
      </c>
      <c r="I51" s="294">
        <v>3</v>
      </c>
      <c r="J51" s="293" t="s">
        <v>250</v>
      </c>
      <c r="K51" s="142" t="s">
        <v>852</v>
      </c>
      <c r="L51" s="294" t="s">
        <v>89</v>
      </c>
      <c r="M51" s="294" t="s">
        <v>44</v>
      </c>
      <c r="N51" s="294" t="s">
        <v>45</v>
      </c>
      <c r="O51" s="294" t="s">
        <v>46</v>
      </c>
      <c r="P51" s="295">
        <f t="shared" si="5"/>
        <v>58</v>
      </c>
      <c r="Q51" s="248">
        <v>4</v>
      </c>
      <c r="R51" s="248">
        <v>4</v>
      </c>
      <c r="S51" s="248">
        <v>5</v>
      </c>
      <c r="T51" s="248">
        <v>5</v>
      </c>
      <c r="U51" s="248">
        <v>5</v>
      </c>
      <c r="V51" s="248">
        <v>5</v>
      </c>
      <c r="W51" s="248">
        <v>5</v>
      </c>
      <c r="X51" s="248">
        <v>5</v>
      </c>
      <c r="Y51" s="248">
        <v>5</v>
      </c>
      <c r="Z51" s="248">
        <v>6</v>
      </c>
      <c r="AA51" s="248">
        <v>4</v>
      </c>
      <c r="AB51" s="248">
        <v>5</v>
      </c>
      <c r="AC51" s="142" t="s">
        <v>836</v>
      </c>
      <c r="AD51" s="299" t="s">
        <v>721</v>
      </c>
      <c r="AE51" s="142" t="s">
        <v>745</v>
      </c>
      <c r="AF51" s="142" t="s">
        <v>853</v>
      </c>
      <c r="AG51" s="294"/>
      <c r="AH51" s="301">
        <v>0</v>
      </c>
      <c r="AI51" s="302"/>
      <c r="AJ51" s="302"/>
      <c r="AK51" s="302"/>
      <c r="AL51" s="302"/>
      <c r="AM51" s="302"/>
      <c r="AN51" s="302"/>
      <c r="AO51" s="302"/>
    </row>
    <row r="52" spans="2:41" s="269" customFormat="1" ht="72" x14ac:dyDescent="0.3">
      <c r="B52" s="315" t="s">
        <v>191</v>
      </c>
      <c r="C52" s="299" t="s">
        <v>675</v>
      </c>
      <c r="D52" s="142" t="s">
        <v>732</v>
      </c>
      <c r="E52" s="142"/>
      <c r="F52" s="333"/>
      <c r="G52" s="129" t="s">
        <v>854</v>
      </c>
      <c r="H52" s="145" t="s">
        <v>855</v>
      </c>
      <c r="I52" s="294">
        <v>2</v>
      </c>
      <c r="J52" s="293" t="s">
        <v>250</v>
      </c>
      <c r="K52" s="142" t="s">
        <v>856</v>
      </c>
      <c r="L52" s="294" t="s">
        <v>89</v>
      </c>
      <c r="M52" s="294" t="s">
        <v>44</v>
      </c>
      <c r="N52" s="294" t="s">
        <v>214</v>
      </c>
      <c r="O52" s="294" t="s">
        <v>46</v>
      </c>
      <c r="P52" s="295">
        <f t="shared" si="5"/>
        <v>360000</v>
      </c>
      <c r="Q52" s="334">
        <v>30000</v>
      </c>
      <c r="R52" s="334">
        <v>30000</v>
      </c>
      <c r="S52" s="248">
        <v>30000</v>
      </c>
      <c r="T52" s="334">
        <v>30000</v>
      </c>
      <c r="U52" s="334">
        <v>30000</v>
      </c>
      <c r="V52" s="334">
        <v>30000</v>
      </c>
      <c r="W52" s="334">
        <v>30000</v>
      </c>
      <c r="X52" s="334">
        <v>30000</v>
      </c>
      <c r="Y52" s="334">
        <v>30000</v>
      </c>
      <c r="Z52" s="334">
        <v>30000</v>
      </c>
      <c r="AA52" s="334">
        <v>30000</v>
      </c>
      <c r="AB52" s="334">
        <v>30000</v>
      </c>
      <c r="AC52" s="142" t="s">
        <v>857</v>
      </c>
      <c r="AD52" s="299" t="s">
        <v>721</v>
      </c>
      <c r="AE52" s="142" t="s">
        <v>745</v>
      </c>
      <c r="AF52" s="142" t="s">
        <v>853</v>
      </c>
      <c r="AG52" s="294"/>
      <c r="AH52" s="301"/>
      <c r="AI52" s="302"/>
      <c r="AJ52" s="302"/>
      <c r="AK52" s="302"/>
      <c r="AL52" s="302"/>
      <c r="AM52" s="302"/>
      <c r="AN52" s="302"/>
      <c r="AO52" s="302"/>
    </row>
    <row r="53" spans="2:41" s="269" customFormat="1" ht="72" x14ac:dyDescent="0.3">
      <c r="B53" s="315" t="s">
        <v>191</v>
      </c>
      <c r="C53" s="299" t="s">
        <v>675</v>
      </c>
      <c r="D53" s="142" t="s">
        <v>732</v>
      </c>
      <c r="E53" s="142"/>
      <c r="F53" s="333"/>
      <c r="G53" s="129" t="s">
        <v>858</v>
      </c>
      <c r="H53" s="117" t="s">
        <v>859</v>
      </c>
      <c r="I53" s="294">
        <v>3</v>
      </c>
      <c r="J53" s="293" t="s">
        <v>250</v>
      </c>
      <c r="K53" s="142" t="s">
        <v>860</v>
      </c>
      <c r="L53" s="294" t="s">
        <v>89</v>
      </c>
      <c r="M53" s="294" t="s">
        <v>44</v>
      </c>
      <c r="N53" s="294" t="s">
        <v>45</v>
      </c>
      <c r="O53" s="294" t="s">
        <v>46</v>
      </c>
      <c r="P53" s="295">
        <f t="shared" si="5"/>
        <v>192</v>
      </c>
      <c r="Q53" s="248">
        <v>16</v>
      </c>
      <c r="R53" s="248">
        <v>16</v>
      </c>
      <c r="S53" s="248">
        <v>16</v>
      </c>
      <c r="T53" s="248">
        <v>16</v>
      </c>
      <c r="U53" s="248">
        <v>16</v>
      </c>
      <c r="V53" s="248">
        <v>16</v>
      </c>
      <c r="W53" s="248">
        <v>16</v>
      </c>
      <c r="X53" s="248">
        <v>16</v>
      </c>
      <c r="Y53" s="248">
        <v>16</v>
      </c>
      <c r="Z53" s="248">
        <v>16</v>
      </c>
      <c r="AA53" s="248">
        <v>16</v>
      </c>
      <c r="AB53" s="248">
        <v>16</v>
      </c>
      <c r="AC53" s="142" t="s">
        <v>836</v>
      </c>
      <c r="AD53" s="299" t="s">
        <v>721</v>
      </c>
      <c r="AE53" s="142" t="s">
        <v>745</v>
      </c>
      <c r="AF53" s="142" t="s">
        <v>853</v>
      </c>
      <c r="AG53" s="294"/>
      <c r="AH53" s="301">
        <v>0</v>
      </c>
      <c r="AI53" s="302"/>
      <c r="AJ53" s="302"/>
      <c r="AK53" s="302"/>
      <c r="AL53" s="302"/>
      <c r="AM53" s="302"/>
      <c r="AN53" s="302"/>
      <c r="AO53" s="302"/>
    </row>
    <row r="54" spans="2:41" s="269" customFormat="1" ht="79.5" customHeight="1" x14ac:dyDescent="0.3">
      <c r="B54" s="315" t="s">
        <v>191</v>
      </c>
      <c r="C54" s="299" t="s">
        <v>675</v>
      </c>
      <c r="D54" s="142" t="s">
        <v>732</v>
      </c>
      <c r="E54" s="142"/>
      <c r="F54" s="335"/>
      <c r="G54" s="129" t="s">
        <v>861</v>
      </c>
      <c r="H54" s="117" t="s">
        <v>862</v>
      </c>
      <c r="I54" s="294">
        <v>3</v>
      </c>
      <c r="J54" s="293" t="s">
        <v>100</v>
      </c>
      <c r="K54" s="142" t="s">
        <v>863</v>
      </c>
      <c r="L54" s="294" t="s">
        <v>43</v>
      </c>
      <c r="M54" s="294" t="s">
        <v>44</v>
      </c>
      <c r="N54" s="294" t="s">
        <v>214</v>
      </c>
      <c r="O54" s="294" t="s">
        <v>46</v>
      </c>
      <c r="P54" s="128">
        <v>0.85</v>
      </c>
      <c r="Q54" s="304">
        <v>0.85</v>
      </c>
      <c r="R54" s="304">
        <v>0.85</v>
      </c>
      <c r="S54" s="304">
        <v>0.85</v>
      </c>
      <c r="T54" s="304">
        <v>0.85</v>
      </c>
      <c r="U54" s="304">
        <v>0.85</v>
      </c>
      <c r="V54" s="304">
        <v>0.85</v>
      </c>
      <c r="W54" s="304">
        <v>0.85</v>
      </c>
      <c r="X54" s="304">
        <v>0.85</v>
      </c>
      <c r="Y54" s="304">
        <v>0.85</v>
      </c>
      <c r="Z54" s="304">
        <v>0.85</v>
      </c>
      <c r="AA54" s="304">
        <v>0.85</v>
      </c>
      <c r="AB54" s="304">
        <v>0.85</v>
      </c>
      <c r="AC54" s="142" t="s">
        <v>864</v>
      </c>
      <c r="AD54" s="299" t="s">
        <v>721</v>
      </c>
      <c r="AE54" s="142" t="s">
        <v>745</v>
      </c>
      <c r="AF54" s="142" t="s">
        <v>853</v>
      </c>
      <c r="AG54" s="294"/>
      <c r="AH54" s="301"/>
      <c r="AI54" s="302"/>
      <c r="AJ54" s="302"/>
      <c r="AK54" s="302"/>
      <c r="AL54" s="302"/>
      <c r="AM54" s="302"/>
      <c r="AN54" s="302"/>
      <c r="AO54" s="302"/>
    </row>
    <row r="55" spans="2:41" s="269" customFormat="1" ht="90" customHeight="1" x14ac:dyDescent="0.3">
      <c r="B55" s="315" t="s">
        <v>191</v>
      </c>
      <c r="C55" s="299" t="s">
        <v>675</v>
      </c>
      <c r="D55" s="142" t="s">
        <v>732</v>
      </c>
      <c r="E55" s="142"/>
      <c r="F55" s="129" t="s">
        <v>865</v>
      </c>
      <c r="G55" s="129"/>
      <c r="H55" s="117" t="s">
        <v>866</v>
      </c>
      <c r="I55" s="294">
        <v>3</v>
      </c>
      <c r="J55" s="293" t="s">
        <v>176</v>
      </c>
      <c r="K55" s="142" t="s">
        <v>867</v>
      </c>
      <c r="L55" s="294" t="s">
        <v>89</v>
      </c>
      <c r="M55" s="294" t="s">
        <v>44</v>
      </c>
      <c r="N55" s="294" t="s">
        <v>45</v>
      </c>
      <c r="O55" s="294" t="s">
        <v>46</v>
      </c>
      <c r="P55" s="295">
        <f t="shared" si="5"/>
        <v>252</v>
      </c>
      <c r="Q55" s="248">
        <v>21</v>
      </c>
      <c r="R55" s="248">
        <v>21</v>
      </c>
      <c r="S55" s="248">
        <v>21</v>
      </c>
      <c r="T55" s="248">
        <v>21</v>
      </c>
      <c r="U55" s="248">
        <v>21</v>
      </c>
      <c r="V55" s="248">
        <v>21</v>
      </c>
      <c r="W55" s="248">
        <v>21</v>
      </c>
      <c r="X55" s="248">
        <v>21</v>
      </c>
      <c r="Y55" s="248">
        <v>21</v>
      </c>
      <c r="Z55" s="248">
        <v>21</v>
      </c>
      <c r="AA55" s="248">
        <v>21</v>
      </c>
      <c r="AB55" s="248">
        <v>21</v>
      </c>
      <c r="AC55" s="142" t="s">
        <v>868</v>
      </c>
      <c r="AD55" s="299" t="s">
        <v>721</v>
      </c>
      <c r="AE55" s="142" t="s">
        <v>745</v>
      </c>
      <c r="AF55" s="142" t="s">
        <v>819</v>
      </c>
      <c r="AG55" s="294" t="s">
        <v>440</v>
      </c>
      <c r="AH55" s="301">
        <v>0</v>
      </c>
      <c r="AI55" s="302"/>
      <c r="AJ55" s="302"/>
      <c r="AK55" s="302"/>
      <c r="AL55" s="302"/>
      <c r="AM55" s="302"/>
      <c r="AN55" s="302"/>
      <c r="AO55" s="302"/>
    </row>
    <row r="56" spans="2:41" s="269" customFormat="1" ht="90" x14ac:dyDescent="0.3">
      <c r="B56" s="300" t="s">
        <v>191</v>
      </c>
      <c r="C56" s="336" t="s">
        <v>675</v>
      </c>
      <c r="D56" s="337" t="s">
        <v>732</v>
      </c>
      <c r="E56" s="337"/>
      <c r="F56" s="338" t="s">
        <v>869</v>
      </c>
      <c r="G56" s="338"/>
      <c r="H56" s="117" t="s">
        <v>870</v>
      </c>
      <c r="I56" s="294">
        <v>2</v>
      </c>
      <c r="J56" s="145" t="s">
        <v>250</v>
      </c>
      <c r="K56" s="337" t="s">
        <v>871</v>
      </c>
      <c r="L56" s="339" t="s">
        <v>89</v>
      </c>
      <c r="M56" s="339" t="s">
        <v>44</v>
      </c>
      <c r="N56" s="339" t="s">
        <v>45</v>
      </c>
      <c r="O56" s="339" t="s">
        <v>696</v>
      </c>
      <c r="P56" s="334">
        <f>SUM(Q56:AB56)</f>
        <v>11</v>
      </c>
      <c r="Q56" s="340"/>
      <c r="R56" s="340">
        <v>2</v>
      </c>
      <c r="S56" s="340">
        <v>3</v>
      </c>
      <c r="T56" s="340"/>
      <c r="U56" s="340">
        <v>1</v>
      </c>
      <c r="V56" s="340"/>
      <c r="W56" s="340">
        <v>2</v>
      </c>
      <c r="X56" s="340">
        <v>1</v>
      </c>
      <c r="Y56" s="340">
        <v>1</v>
      </c>
      <c r="Z56" s="340"/>
      <c r="AA56" s="340">
        <v>1</v>
      </c>
      <c r="AB56" s="340"/>
      <c r="AC56" s="337" t="s">
        <v>872</v>
      </c>
      <c r="AD56" s="341" t="s">
        <v>721</v>
      </c>
      <c r="AE56" s="337" t="s">
        <v>721</v>
      </c>
      <c r="AF56" s="337" t="s">
        <v>873</v>
      </c>
      <c r="AG56" s="339" t="s">
        <v>273</v>
      </c>
      <c r="AH56" s="342">
        <v>3500000</v>
      </c>
      <c r="AI56" s="302"/>
      <c r="AJ56" s="302"/>
      <c r="AK56" s="302"/>
      <c r="AL56" s="302"/>
      <c r="AM56" s="302"/>
      <c r="AN56" s="302"/>
      <c r="AO56" s="302"/>
    </row>
    <row r="57" spans="2:41" ht="72" x14ac:dyDescent="0.25">
      <c r="B57" s="315" t="s">
        <v>191</v>
      </c>
      <c r="C57" s="145" t="s">
        <v>675</v>
      </c>
      <c r="D57" s="142" t="s">
        <v>732</v>
      </c>
      <c r="E57" s="343"/>
      <c r="F57" s="129" t="s">
        <v>874</v>
      </c>
      <c r="G57" s="344"/>
      <c r="H57" s="117" t="s">
        <v>875</v>
      </c>
      <c r="I57" s="142">
        <v>2</v>
      </c>
      <c r="J57" s="145" t="s">
        <v>125</v>
      </c>
      <c r="K57" s="119" t="s">
        <v>876</v>
      </c>
      <c r="L57" s="119" t="s">
        <v>43</v>
      </c>
      <c r="M57" s="119" t="s">
        <v>44</v>
      </c>
      <c r="N57" s="119" t="s">
        <v>45</v>
      </c>
      <c r="O57" s="119" t="s">
        <v>46</v>
      </c>
      <c r="P57" s="147">
        <f>SUM(Q57:AB57)</f>
        <v>1</v>
      </c>
      <c r="Q57" s="304">
        <v>0.2</v>
      </c>
      <c r="R57" s="167"/>
      <c r="S57" s="167"/>
      <c r="T57" s="167"/>
      <c r="U57" s="304">
        <v>0.4</v>
      </c>
      <c r="V57" s="167"/>
      <c r="W57" s="167"/>
      <c r="X57" s="167"/>
      <c r="Y57" s="167"/>
      <c r="Z57" s="167"/>
      <c r="AA57" s="304">
        <v>0.4</v>
      </c>
      <c r="AB57" s="167"/>
      <c r="AC57" s="119" t="s">
        <v>877</v>
      </c>
      <c r="AD57" s="240" t="s">
        <v>878</v>
      </c>
      <c r="AE57" s="119" t="s">
        <v>701</v>
      </c>
      <c r="AF57" s="142" t="s">
        <v>879</v>
      </c>
      <c r="AG57" s="142" t="s">
        <v>880</v>
      </c>
      <c r="AH57" s="301">
        <v>0</v>
      </c>
      <c r="AI57" s="94"/>
      <c r="AJ57" s="94"/>
      <c r="AK57" s="94"/>
      <c r="AL57" s="94"/>
      <c r="AM57" s="94"/>
      <c r="AN57" s="94"/>
      <c r="AO57" s="94"/>
    </row>
    <row r="58" spans="2:41" ht="66.75" customHeight="1" x14ac:dyDescent="0.25">
      <c r="B58" s="315" t="s">
        <v>83</v>
      </c>
      <c r="C58" s="249" t="s">
        <v>105</v>
      </c>
      <c r="D58" s="290" t="s">
        <v>676</v>
      </c>
      <c r="E58" s="290"/>
      <c r="F58" s="332" t="s">
        <v>459</v>
      </c>
      <c r="G58" s="129" t="s">
        <v>460</v>
      </c>
      <c r="H58" s="117" t="s">
        <v>461</v>
      </c>
      <c r="I58" s="142">
        <v>1</v>
      </c>
      <c r="J58" s="145" t="s">
        <v>59</v>
      </c>
      <c r="K58" s="119" t="s">
        <v>462</v>
      </c>
      <c r="L58" s="119" t="s">
        <v>43</v>
      </c>
      <c r="M58" s="119" t="s">
        <v>44</v>
      </c>
      <c r="N58" s="119" t="s">
        <v>45</v>
      </c>
      <c r="O58" s="119" t="s">
        <v>46</v>
      </c>
      <c r="P58" s="147">
        <v>1</v>
      </c>
      <c r="Q58" s="304"/>
      <c r="R58" s="167"/>
      <c r="S58" s="167"/>
      <c r="T58" s="167"/>
      <c r="U58" s="304"/>
      <c r="V58" s="167"/>
      <c r="W58" s="167"/>
      <c r="X58" s="167"/>
      <c r="Y58" s="304">
        <v>1</v>
      </c>
      <c r="Z58" s="167"/>
      <c r="AA58" s="304"/>
      <c r="AB58" s="167"/>
      <c r="AC58" s="142" t="s">
        <v>881</v>
      </c>
      <c r="AD58" s="299" t="s">
        <v>668</v>
      </c>
      <c r="AE58" s="142" t="s">
        <v>708</v>
      </c>
      <c r="AF58" s="142" t="s">
        <v>882</v>
      </c>
      <c r="AG58" s="294" t="s">
        <v>143</v>
      </c>
      <c r="AH58" s="142">
        <v>0</v>
      </c>
      <c r="AI58" s="94"/>
      <c r="AJ58" s="94"/>
      <c r="AK58" s="94"/>
      <c r="AL58" s="94"/>
      <c r="AM58" s="94"/>
      <c r="AN58" s="94"/>
      <c r="AO58" s="94"/>
    </row>
    <row r="59" spans="2:41" ht="131.25" customHeight="1" x14ac:dyDescent="0.25">
      <c r="B59" s="315" t="s">
        <v>83</v>
      </c>
      <c r="C59" s="249" t="s">
        <v>105</v>
      </c>
      <c r="D59" s="290" t="s">
        <v>676</v>
      </c>
      <c r="E59" s="290"/>
      <c r="F59" s="333"/>
      <c r="G59" s="129" t="s">
        <v>464</v>
      </c>
      <c r="H59" s="117" t="s">
        <v>465</v>
      </c>
      <c r="I59" s="142">
        <v>3</v>
      </c>
      <c r="J59" s="145" t="s">
        <v>59</v>
      </c>
      <c r="K59" s="119" t="s">
        <v>462</v>
      </c>
      <c r="L59" s="119" t="s">
        <v>43</v>
      </c>
      <c r="M59" s="119" t="s">
        <v>44</v>
      </c>
      <c r="N59" s="119" t="s">
        <v>45</v>
      </c>
      <c r="O59" s="119" t="s">
        <v>46</v>
      </c>
      <c r="P59" s="147">
        <v>1</v>
      </c>
      <c r="Q59" s="248"/>
      <c r="R59" s="248"/>
      <c r="S59" s="248"/>
      <c r="T59" s="248"/>
      <c r="U59" s="248"/>
      <c r="V59" s="248"/>
      <c r="W59" s="248"/>
      <c r="X59" s="304">
        <v>0.5</v>
      </c>
      <c r="Y59" s="304">
        <v>0.5</v>
      </c>
      <c r="Z59" s="304"/>
      <c r="AA59" s="304"/>
      <c r="AB59" s="248"/>
      <c r="AC59" s="142" t="s">
        <v>466</v>
      </c>
      <c r="AD59" s="299" t="s">
        <v>668</v>
      </c>
      <c r="AE59" s="142" t="s">
        <v>708</v>
      </c>
      <c r="AF59" s="142" t="s">
        <v>882</v>
      </c>
      <c r="AG59" s="294" t="s">
        <v>143</v>
      </c>
      <c r="AH59" s="142">
        <v>0</v>
      </c>
      <c r="AI59" s="94"/>
      <c r="AJ59" s="94"/>
      <c r="AK59" s="94"/>
      <c r="AL59" s="94"/>
      <c r="AM59" s="94"/>
      <c r="AN59" s="94"/>
      <c r="AO59" s="94"/>
    </row>
    <row r="60" spans="2:41" ht="54" x14ac:dyDescent="0.25">
      <c r="B60" s="315" t="s">
        <v>83</v>
      </c>
      <c r="C60" s="249" t="s">
        <v>105</v>
      </c>
      <c r="D60" s="290" t="s">
        <v>676</v>
      </c>
      <c r="E60" s="290"/>
      <c r="F60" s="335"/>
      <c r="G60" s="129" t="s">
        <v>467</v>
      </c>
      <c r="H60" s="117" t="s">
        <v>468</v>
      </c>
      <c r="I60" s="142">
        <v>2</v>
      </c>
      <c r="J60" s="145" t="s">
        <v>59</v>
      </c>
      <c r="K60" s="119" t="s">
        <v>462</v>
      </c>
      <c r="L60" s="119" t="s">
        <v>43</v>
      </c>
      <c r="M60" s="119" t="s">
        <v>44</v>
      </c>
      <c r="N60" s="119" t="s">
        <v>45</v>
      </c>
      <c r="O60" s="119" t="s">
        <v>46</v>
      </c>
      <c r="P60" s="147">
        <v>1</v>
      </c>
      <c r="Q60" s="248"/>
      <c r="R60" s="248"/>
      <c r="S60" s="248"/>
      <c r="T60" s="248"/>
      <c r="U60" s="248"/>
      <c r="V60" s="248"/>
      <c r="W60" s="248"/>
      <c r="X60" s="248"/>
      <c r="Y60" s="248"/>
      <c r="Z60" s="304">
        <v>0.5</v>
      </c>
      <c r="AA60" s="304">
        <v>0.5</v>
      </c>
      <c r="AB60" s="248"/>
      <c r="AC60" s="142" t="s">
        <v>881</v>
      </c>
      <c r="AD60" s="299" t="s">
        <v>668</v>
      </c>
      <c r="AE60" s="142" t="s">
        <v>708</v>
      </c>
      <c r="AF60" s="142" t="s">
        <v>882</v>
      </c>
      <c r="AG60" s="294" t="s">
        <v>143</v>
      </c>
      <c r="AH60" s="142">
        <v>0</v>
      </c>
      <c r="AI60" s="94"/>
      <c r="AJ60" s="94"/>
      <c r="AK60" s="94"/>
      <c r="AL60" s="94"/>
      <c r="AM60" s="94"/>
      <c r="AN60" s="94"/>
      <c r="AO60" s="94"/>
    </row>
    <row r="61" spans="2:41" x14ac:dyDescent="0.25">
      <c r="AH61" s="226"/>
      <c r="AI61" s="94"/>
      <c r="AJ61" s="94"/>
      <c r="AK61" s="94"/>
      <c r="AL61" s="94"/>
      <c r="AM61" s="94"/>
      <c r="AN61" s="94"/>
      <c r="AO61" s="94"/>
    </row>
    <row r="69" spans="34:41" x14ac:dyDescent="0.25">
      <c r="AH69" s="226"/>
      <c r="AI69" s="94"/>
      <c r="AJ69" s="94"/>
      <c r="AK69" s="94"/>
      <c r="AL69" s="94"/>
      <c r="AM69" s="94"/>
      <c r="AN69" s="94"/>
      <c r="AO69" s="94"/>
    </row>
  </sheetData>
  <autoFilter ref="B7:AH8">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31">
    <mergeCell ref="F41:F45"/>
    <mergeCell ref="F46:F49"/>
    <mergeCell ref="F51:F54"/>
    <mergeCell ref="F58:F60"/>
    <mergeCell ref="AF7:AF8"/>
    <mergeCell ref="AG7:AG8"/>
    <mergeCell ref="AH7:AH8"/>
    <mergeCell ref="F23:F29"/>
    <mergeCell ref="F31:F34"/>
    <mergeCell ref="C38:C40"/>
    <mergeCell ref="D38:D40"/>
    <mergeCell ref="E38:E40"/>
    <mergeCell ref="F38:F40"/>
    <mergeCell ref="O7:O8"/>
    <mergeCell ref="P7:P8"/>
    <mergeCell ref="Q7:AB7"/>
    <mergeCell ref="AC7:AC8"/>
    <mergeCell ref="AD7:AD8"/>
    <mergeCell ref="AE7:AE8"/>
    <mergeCell ref="I7:I8"/>
    <mergeCell ref="J7:J8"/>
    <mergeCell ref="K7:K8"/>
    <mergeCell ref="L7:L8"/>
    <mergeCell ref="M7:M8"/>
    <mergeCell ref="N7:N8"/>
    <mergeCell ref="B7:C7"/>
    <mergeCell ref="D7:D8"/>
    <mergeCell ref="E7:E8"/>
    <mergeCell ref="F7:F8"/>
    <mergeCell ref="G7:G8"/>
    <mergeCell ref="H7:H8"/>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AG9:AG56 AG58:AG60</xm:sqref>
        </x14:dataValidation>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O9:O56</xm:sqref>
        </x14:dataValidation>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N9:N56</xm:sqref>
        </x14:dataValidation>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I9:I56</xm:sqref>
        </x14:dataValidation>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J9:J15 J17:J56</xm:sqref>
        </x14:dataValidation>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M22 L30:L56 L9:L21</xm:sqref>
        </x14:dataValidation>
        <x14:dataValidation type="list" allowBlank="1" showInputMessage="1" showErrorMessage="1">
          <x14:formula1>
            <xm:f>'P:\2-Gerencia de Planificacion y Presupuesto\3- GERENCIA PLANIFICACION Y PRESUPUESTOS\PC\PE2021\POAS 2021\[4. Plan Operativo Anual 2021 - Dirección Comunicación Estratégica.xlsx]Hoja1'!#REF!</xm:f>
          </x14:formula1>
          <xm:sqref>M23:M56 M9:M21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CB106"/>
  <sheetViews>
    <sheetView showGridLines="0" zoomScale="50" zoomScaleNormal="50" workbookViewId="0">
      <pane xSplit="3" ySplit="4" topLeftCell="D5" activePane="bottomRight" state="frozen"/>
      <selection pane="topRight" activeCell="D1" sqref="D1"/>
      <selection pane="bottomLeft" activeCell="A5" sqref="A5"/>
      <selection pane="bottomRight" activeCell="E9" sqref="E9"/>
    </sheetView>
  </sheetViews>
  <sheetFormatPr baseColWidth="10" defaultRowHeight="17.25" x14ac:dyDescent="0.3"/>
  <cols>
    <col min="1" max="1" width="2.5703125" style="345" customWidth="1"/>
    <col min="2" max="2" width="39.85546875" style="345" customWidth="1"/>
    <col min="3" max="3" width="61.5703125" style="345" customWidth="1"/>
    <col min="4" max="4" width="40.7109375" style="397" customWidth="1"/>
    <col min="5" max="5" width="44.7109375" style="398" customWidth="1"/>
    <col min="6" max="6" width="43.5703125" style="398" customWidth="1"/>
    <col min="7" max="7" width="35.85546875" style="345" customWidth="1"/>
    <col min="8" max="8" width="48.28515625" style="345" customWidth="1"/>
    <col min="9" max="9" width="21.7109375" style="398" customWidth="1"/>
    <col min="10" max="10" width="59.42578125" style="345" customWidth="1"/>
    <col min="11" max="11" width="33.7109375" style="345" customWidth="1"/>
    <col min="12" max="14" width="29" style="345" customWidth="1"/>
    <col min="15" max="15" width="25" style="345" customWidth="1"/>
    <col min="16" max="16" width="17.42578125" style="398" bestFit="1" customWidth="1"/>
    <col min="17" max="28" width="11" style="345" customWidth="1"/>
    <col min="29" max="29" width="37" style="345" customWidth="1"/>
    <col min="30" max="30" width="31.85546875" style="345" bestFit="1" customWidth="1"/>
    <col min="31" max="31" width="28.5703125" style="345" customWidth="1"/>
    <col min="32" max="32" width="27.7109375" style="398" customWidth="1"/>
    <col min="33" max="33" width="23" style="345" customWidth="1"/>
    <col min="34" max="16384" width="11.42578125" style="345"/>
  </cols>
  <sheetData>
    <row r="3" spans="2:33" ht="43.5" customHeight="1" x14ac:dyDescent="0.25">
      <c r="B3" s="109" t="s">
        <v>2</v>
      </c>
      <c r="C3" s="109"/>
      <c r="D3" s="109" t="s">
        <v>883</v>
      </c>
      <c r="E3" s="109" t="s">
        <v>4</v>
      </c>
      <c r="F3" s="109" t="s">
        <v>5</v>
      </c>
      <c r="G3" s="109" t="s">
        <v>6</v>
      </c>
      <c r="H3" s="109" t="s">
        <v>7</v>
      </c>
      <c r="I3" s="109" t="s">
        <v>8</v>
      </c>
      <c r="J3" s="109" t="s">
        <v>9</v>
      </c>
      <c r="K3" s="109" t="s">
        <v>10</v>
      </c>
      <c r="L3" s="109" t="s">
        <v>11</v>
      </c>
      <c r="M3" s="109" t="s">
        <v>12</v>
      </c>
      <c r="N3" s="109" t="s">
        <v>13</v>
      </c>
      <c r="O3" s="109" t="s">
        <v>14</v>
      </c>
      <c r="P3" s="109" t="s">
        <v>15</v>
      </c>
      <c r="Q3" s="109" t="s">
        <v>16</v>
      </c>
      <c r="R3" s="109"/>
      <c r="S3" s="109"/>
      <c r="T3" s="109"/>
      <c r="U3" s="109"/>
      <c r="V3" s="109"/>
      <c r="W3" s="109"/>
      <c r="X3" s="109"/>
      <c r="Y3" s="109"/>
      <c r="Z3" s="109"/>
      <c r="AA3" s="109"/>
      <c r="AB3" s="109"/>
      <c r="AC3" s="109" t="s">
        <v>17</v>
      </c>
      <c r="AD3" s="109" t="s">
        <v>18</v>
      </c>
      <c r="AE3" s="109" t="s">
        <v>19</v>
      </c>
      <c r="AF3" s="109" t="s">
        <v>605</v>
      </c>
      <c r="AG3" s="109" t="s">
        <v>21</v>
      </c>
    </row>
    <row r="4" spans="2:33" ht="46.5" x14ac:dyDescent="0.3">
      <c r="B4" s="113" t="s">
        <v>22</v>
      </c>
      <c r="C4" s="113" t="s">
        <v>23</v>
      </c>
      <c r="D4" s="109"/>
      <c r="E4" s="109"/>
      <c r="F4" s="109"/>
      <c r="G4" s="109"/>
      <c r="H4" s="109"/>
      <c r="I4" s="109"/>
      <c r="J4" s="109"/>
      <c r="K4" s="109"/>
      <c r="L4" s="109"/>
      <c r="M4" s="109"/>
      <c r="N4" s="109"/>
      <c r="O4" s="109"/>
      <c r="P4" s="109"/>
      <c r="Q4" s="113" t="s">
        <v>24</v>
      </c>
      <c r="R4" s="113" t="s">
        <v>25</v>
      </c>
      <c r="S4" s="113" t="s">
        <v>26</v>
      </c>
      <c r="T4" s="113" t="s">
        <v>27</v>
      </c>
      <c r="U4" s="113" t="s">
        <v>28</v>
      </c>
      <c r="V4" s="113" t="s">
        <v>29</v>
      </c>
      <c r="W4" s="113" t="s">
        <v>30</v>
      </c>
      <c r="X4" s="113" t="s">
        <v>31</v>
      </c>
      <c r="Y4" s="113" t="s">
        <v>32</v>
      </c>
      <c r="Z4" s="113" t="s">
        <v>33</v>
      </c>
      <c r="AA4" s="113" t="s">
        <v>34</v>
      </c>
      <c r="AB4" s="113" t="s">
        <v>35</v>
      </c>
      <c r="AC4" s="109"/>
      <c r="AD4" s="109"/>
      <c r="AE4" s="109"/>
      <c r="AF4" s="109"/>
      <c r="AG4" s="109"/>
    </row>
    <row r="5" spans="2:33" ht="54" x14ac:dyDescent="0.25">
      <c r="B5" s="346" t="s">
        <v>83</v>
      </c>
      <c r="C5" s="347" t="s">
        <v>113</v>
      </c>
      <c r="D5" s="347" t="s">
        <v>884</v>
      </c>
      <c r="E5" s="348"/>
      <c r="F5" s="349" t="s">
        <v>885</v>
      </c>
      <c r="G5" s="349"/>
      <c r="H5" s="350" t="s">
        <v>886</v>
      </c>
      <c r="I5" s="292">
        <v>2</v>
      </c>
      <c r="J5" s="351" t="s">
        <v>59</v>
      </c>
      <c r="K5" s="349" t="s">
        <v>716</v>
      </c>
      <c r="L5" s="349" t="s">
        <v>89</v>
      </c>
      <c r="M5" s="349" t="s">
        <v>44</v>
      </c>
      <c r="N5" s="349" t="s">
        <v>45</v>
      </c>
      <c r="O5" s="349" t="s">
        <v>46</v>
      </c>
      <c r="P5" s="352">
        <f>SUM(Q5:AB5)</f>
        <v>240</v>
      </c>
      <c r="Q5" s="296">
        <v>20</v>
      </c>
      <c r="R5" s="296">
        <v>20</v>
      </c>
      <c r="S5" s="296">
        <v>20</v>
      </c>
      <c r="T5" s="296">
        <v>20</v>
      </c>
      <c r="U5" s="296">
        <v>20</v>
      </c>
      <c r="V5" s="296">
        <v>20</v>
      </c>
      <c r="W5" s="296">
        <v>20</v>
      </c>
      <c r="X5" s="296">
        <v>20</v>
      </c>
      <c r="Y5" s="296">
        <v>20</v>
      </c>
      <c r="Z5" s="296">
        <v>20</v>
      </c>
      <c r="AA5" s="296">
        <v>20</v>
      </c>
      <c r="AB5" s="296">
        <v>20</v>
      </c>
      <c r="AC5" s="238" t="s">
        <v>887</v>
      </c>
      <c r="AD5" s="241" t="s">
        <v>888</v>
      </c>
      <c r="AE5" s="238" t="s">
        <v>889</v>
      </c>
      <c r="AF5" s="353"/>
      <c r="AG5" s="354"/>
    </row>
    <row r="6" spans="2:33" ht="72" x14ac:dyDescent="0.25">
      <c r="B6" s="355" t="s">
        <v>83</v>
      </c>
      <c r="C6" s="258" t="s">
        <v>119</v>
      </c>
      <c r="D6" s="258" t="s">
        <v>890</v>
      </c>
      <c r="E6" s="356"/>
      <c r="F6" s="117" t="s">
        <v>891</v>
      </c>
      <c r="G6" s="357"/>
      <c r="H6" s="358" t="s">
        <v>892</v>
      </c>
      <c r="I6" s="129">
        <v>2</v>
      </c>
      <c r="J6" s="117" t="s">
        <v>125</v>
      </c>
      <c r="K6" s="357" t="s">
        <v>716</v>
      </c>
      <c r="L6" s="357" t="s">
        <v>89</v>
      </c>
      <c r="M6" s="357" t="s">
        <v>44</v>
      </c>
      <c r="N6" s="357" t="s">
        <v>214</v>
      </c>
      <c r="O6" s="357" t="s">
        <v>46</v>
      </c>
      <c r="P6" s="359">
        <f>AVERAGE(Q6:AB6)</f>
        <v>5</v>
      </c>
      <c r="Q6" s="248">
        <v>5</v>
      </c>
      <c r="R6" s="248">
        <v>5</v>
      </c>
      <c r="S6" s="248">
        <v>5</v>
      </c>
      <c r="T6" s="248">
        <v>5</v>
      </c>
      <c r="U6" s="248">
        <v>5</v>
      </c>
      <c r="V6" s="248">
        <v>5</v>
      </c>
      <c r="W6" s="248">
        <v>5</v>
      </c>
      <c r="X6" s="248">
        <v>5</v>
      </c>
      <c r="Y6" s="248">
        <v>5</v>
      </c>
      <c r="Z6" s="248">
        <v>5</v>
      </c>
      <c r="AA6" s="248">
        <v>5</v>
      </c>
      <c r="AB6" s="248">
        <v>5</v>
      </c>
      <c r="AC6" s="360" t="s">
        <v>893</v>
      </c>
      <c r="AD6" s="119" t="s">
        <v>888</v>
      </c>
      <c r="AE6" s="360" t="s">
        <v>889</v>
      </c>
      <c r="AF6" s="361"/>
      <c r="AG6" s="362"/>
    </row>
    <row r="7" spans="2:33" ht="66.75" customHeight="1" x14ac:dyDescent="0.25">
      <c r="B7" s="355" t="s">
        <v>83</v>
      </c>
      <c r="C7" s="258" t="s">
        <v>105</v>
      </c>
      <c r="D7" s="258" t="s">
        <v>890</v>
      </c>
      <c r="E7" s="356"/>
      <c r="F7" s="117" t="s">
        <v>894</v>
      </c>
      <c r="G7" s="357"/>
      <c r="H7" s="358" t="s">
        <v>895</v>
      </c>
      <c r="I7" s="310">
        <v>3</v>
      </c>
      <c r="J7" s="117" t="s">
        <v>59</v>
      </c>
      <c r="K7" s="357" t="s">
        <v>896</v>
      </c>
      <c r="L7" s="357" t="s">
        <v>549</v>
      </c>
      <c r="M7" s="357" t="s">
        <v>317</v>
      </c>
      <c r="N7" s="357" t="s">
        <v>214</v>
      </c>
      <c r="O7" s="357" t="s">
        <v>46</v>
      </c>
      <c r="P7" s="359">
        <f>AVERAGE(Q7:AB7)</f>
        <v>3</v>
      </c>
      <c r="Q7" s="248">
        <v>3</v>
      </c>
      <c r="R7" s="248">
        <v>3</v>
      </c>
      <c r="S7" s="248">
        <v>3</v>
      </c>
      <c r="T7" s="248">
        <v>3</v>
      </c>
      <c r="U7" s="248">
        <v>3</v>
      </c>
      <c r="V7" s="248">
        <v>3</v>
      </c>
      <c r="W7" s="248">
        <v>3</v>
      </c>
      <c r="X7" s="248">
        <v>3</v>
      </c>
      <c r="Y7" s="248">
        <v>3</v>
      </c>
      <c r="Z7" s="248">
        <v>3</v>
      </c>
      <c r="AA7" s="248">
        <v>3</v>
      </c>
      <c r="AB7" s="248">
        <v>3</v>
      </c>
      <c r="AC7" s="311" t="s">
        <v>897</v>
      </c>
      <c r="AD7" s="119" t="s">
        <v>888</v>
      </c>
      <c r="AE7" s="360" t="s">
        <v>889</v>
      </c>
      <c r="AF7" s="361"/>
      <c r="AG7" s="362"/>
    </row>
    <row r="8" spans="2:33" ht="72.75" customHeight="1" x14ac:dyDescent="0.25">
      <c r="B8" s="355" t="s">
        <v>83</v>
      </c>
      <c r="C8" s="258" t="s">
        <v>105</v>
      </c>
      <c r="D8" s="258" t="s">
        <v>890</v>
      </c>
      <c r="E8" s="356"/>
      <c r="F8" s="117" t="s">
        <v>898</v>
      </c>
      <c r="G8" s="357"/>
      <c r="H8" s="358" t="s">
        <v>899</v>
      </c>
      <c r="I8" s="129">
        <v>2</v>
      </c>
      <c r="J8" s="117" t="s">
        <v>172</v>
      </c>
      <c r="K8" s="357" t="s">
        <v>900</v>
      </c>
      <c r="L8" s="357" t="s">
        <v>89</v>
      </c>
      <c r="M8" s="357" t="s">
        <v>44</v>
      </c>
      <c r="N8" s="357" t="s">
        <v>214</v>
      </c>
      <c r="O8" s="357" t="s">
        <v>46</v>
      </c>
      <c r="P8" s="359">
        <f>AVERAGE(Q8:AB8)</f>
        <v>1</v>
      </c>
      <c r="Q8" s="248">
        <v>1</v>
      </c>
      <c r="R8" s="248">
        <v>1</v>
      </c>
      <c r="S8" s="248">
        <v>1</v>
      </c>
      <c r="T8" s="248">
        <v>1</v>
      </c>
      <c r="U8" s="248">
        <v>1</v>
      </c>
      <c r="V8" s="248">
        <v>1</v>
      </c>
      <c r="W8" s="248">
        <v>1</v>
      </c>
      <c r="X8" s="248">
        <v>1</v>
      </c>
      <c r="Y8" s="248">
        <v>1</v>
      </c>
      <c r="Z8" s="248">
        <v>1</v>
      </c>
      <c r="AA8" s="248">
        <v>1</v>
      </c>
      <c r="AB8" s="248">
        <v>1</v>
      </c>
      <c r="AC8" s="311" t="s">
        <v>901</v>
      </c>
      <c r="AD8" s="119" t="s">
        <v>888</v>
      </c>
      <c r="AE8" s="360" t="s">
        <v>889</v>
      </c>
      <c r="AF8" s="361"/>
      <c r="AG8" s="362"/>
    </row>
    <row r="9" spans="2:33" ht="54" x14ac:dyDescent="0.25">
      <c r="B9" s="355" t="s">
        <v>83</v>
      </c>
      <c r="C9" s="258" t="s">
        <v>119</v>
      </c>
      <c r="D9" s="258" t="s">
        <v>884</v>
      </c>
      <c r="E9" s="363"/>
      <c r="F9" s="117" t="s">
        <v>902</v>
      </c>
      <c r="G9" s="117" t="s">
        <v>903</v>
      </c>
      <c r="H9" s="358" t="s">
        <v>904</v>
      </c>
      <c r="I9" s="129">
        <v>1</v>
      </c>
      <c r="J9" s="351" t="s">
        <v>59</v>
      </c>
      <c r="K9" s="357" t="s">
        <v>905</v>
      </c>
      <c r="L9" s="351" t="s">
        <v>43</v>
      </c>
      <c r="M9" s="357" t="s">
        <v>44</v>
      </c>
      <c r="N9" s="357" t="s">
        <v>214</v>
      </c>
      <c r="O9" s="357" t="s">
        <v>46</v>
      </c>
      <c r="P9" s="364">
        <f>AVERAGE(Q9:AB9)</f>
        <v>0.79999999999999993</v>
      </c>
      <c r="Q9" s="304">
        <v>0.8</v>
      </c>
      <c r="R9" s="304">
        <v>0.8</v>
      </c>
      <c r="S9" s="304">
        <v>0.8</v>
      </c>
      <c r="T9" s="304">
        <v>0.8</v>
      </c>
      <c r="U9" s="304">
        <v>0.8</v>
      </c>
      <c r="V9" s="304">
        <v>0.8</v>
      </c>
      <c r="W9" s="304">
        <v>0.8</v>
      </c>
      <c r="X9" s="304">
        <v>0.8</v>
      </c>
      <c r="Y9" s="304">
        <v>0.8</v>
      </c>
      <c r="Z9" s="304">
        <v>0.8</v>
      </c>
      <c r="AA9" s="304">
        <v>0.8</v>
      </c>
      <c r="AB9" s="304">
        <v>0.8</v>
      </c>
      <c r="AC9" s="360" t="s">
        <v>906</v>
      </c>
      <c r="AD9" s="360" t="s">
        <v>907</v>
      </c>
      <c r="AE9" s="360" t="s">
        <v>908</v>
      </c>
      <c r="AF9" s="361" t="s">
        <v>909</v>
      </c>
      <c r="AG9" s="362"/>
    </row>
    <row r="10" spans="2:33" ht="54" x14ac:dyDescent="0.25">
      <c r="B10" s="355" t="s">
        <v>83</v>
      </c>
      <c r="C10" s="258" t="s">
        <v>119</v>
      </c>
      <c r="D10" s="258" t="s">
        <v>884</v>
      </c>
      <c r="E10" s="363"/>
      <c r="F10" s="117" t="s">
        <v>902</v>
      </c>
      <c r="G10" s="117" t="s">
        <v>910</v>
      </c>
      <c r="H10" s="358" t="s">
        <v>911</v>
      </c>
      <c r="I10" s="129">
        <v>1</v>
      </c>
      <c r="J10" s="351" t="s">
        <v>59</v>
      </c>
      <c r="K10" s="357" t="s">
        <v>905</v>
      </c>
      <c r="L10" s="351" t="s">
        <v>43</v>
      </c>
      <c r="M10" s="357" t="s">
        <v>44</v>
      </c>
      <c r="N10" s="357" t="s">
        <v>214</v>
      </c>
      <c r="O10" s="357" t="s">
        <v>46</v>
      </c>
      <c r="P10" s="364">
        <f>AVERAGE(Q10:AB10)</f>
        <v>0.84999999999999976</v>
      </c>
      <c r="Q10" s="304">
        <v>0.85</v>
      </c>
      <c r="R10" s="304">
        <v>0.85</v>
      </c>
      <c r="S10" s="304">
        <v>0.85</v>
      </c>
      <c r="T10" s="304">
        <v>0.85</v>
      </c>
      <c r="U10" s="304">
        <v>0.85</v>
      </c>
      <c r="V10" s="304">
        <v>0.85</v>
      </c>
      <c r="W10" s="304">
        <v>0.85</v>
      </c>
      <c r="X10" s="304">
        <v>0.85</v>
      </c>
      <c r="Y10" s="304">
        <v>0.85</v>
      </c>
      <c r="Z10" s="304">
        <v>0.85</v>
      </c>
      <c r="AA10" s="304">
        <v>0.85</v>
      </c>
      <c r="AB10" s="304">
        <v>0.85</v>
      </c>
      <c r="AC10" s="360" t="s">
        <v>906</v>
      </c>
      <c r="AD10" s="360" t="s">
        <v>907</v>
      </c>
      <c r="AE10" s="360" t="s">
        <v>908</v>
      </c>
      <c r="AF10" s="361" t="s">
        <v>909</v>
      </c>
      <c r="AG10" s="362"/>
    </row>
    <row r="11" spans="2:33" ht="54" x14ac:dyDescent="0.25">
      <c r="B11" s="355" t="s">
        <v>69</v>
      </c>
      <c r="C11" s="258" t="s">
        <v>75</v>
      </c>
      <c r="D11" s="365" t="s">
        <v>912</v>
      </c>
      <c r="E11" s="358" t="s">
        <v>913</v>
      </c>
      <c r="F11" s="117" t="s">
        <v>914</v>
      </c>
      <c r="G11" s="117"/>
      <c r="H11" s="358" t="s">
        <v>915</v>
      </c>
      <c r="I11" s="129">
        <v>3</v>
      </c>
      <c r="J11" s="117" t="s">
        <v>41</v>
      </c>
      <c r="K11" s="358" t="s">
        <v>916</v>
      </c>
      <c r="L11" s="117" t="s">
        <v>89</v>
      </c>
      <c r="M11" s="117" t="s">
        <v>44</v>
      </c>
      <c r="N11" s="117" t="s">
        <v>45</v>
      </c>
      <c r="O11" s="357" t="s">
        <v>46</v>
      </c>
      <c r="P11" s="352">
        <f>SUM(Q11:AB11)</f>
        <v>125</v>
      </c>
      <c r="Q11" s="248">
        <v>5</v>
      </c>
      <c r="R11" s="248">
        <v>12</v>
      </c>
      <c r="S11" s="248">
        <v>12</v>
      </c>
      <c r="T11" s="248">
        <v>12</v>
      </c>
      <c r="U11" s="248">
        <v>12</v>
      </c>
      <c r="V11" s="248">
        <v>12</v>
      </c>
      <c r="W11" s="248">
        <v>12</v>
      </c>
      <c r="X11" s="248">
        <v>12</v>
      </c>
      <c r="Y11" s="248">
        <v>12</v>
      </c>
      <c r="Z11" s="248">
        <v>12</v>
      </c>
      <c r="AA11" s="248">
        <v>12</v>
      </c>
      <c r="AB11" s="248"/>
      <c r="AC11" s="360" t="s">
        <v>917</v>
      </c>
      <c r="AD11" s="119" t="s">
        <v>918</v>
      </c>
      <c r="AE11" s="360" t="s">
        <v>919</v>
      </c>
      <c r="AF11" s="361"/>
      <c r="AG11" s="362"/>
    </row>
    <row r="12" spans="2:33" ht="61.5" customHeight="1" x14ac:dyDescent="0.25">
      <c r="B12" s="355" t="s">
        <v>69</v>
      </c>
      <c r="C12" s="258" t="s">
        <v>79</v>
      </c>
      <c r="D12" s="258" t="s">
        <v>884</v>
      </c>
      <c r="E12" s="366" t="s">
        <v>920</v>
      </c>
      <c r="F12" s="117" t="s">
        <v>921</v>
      </c>
      <c r="G12" s="117"/>
      <c r="H12" s="358" t="s">
        <v>922</v>
      </c>
      <c r="I12" s="129">
        <v>2</v>
      </c>
      <c r="J12" s="117" t="s">
        <v>100</v>
      </c>
      <c r="K12" s="358" t="s">
        <v>923</v>
      </c>
      <c r="L12" s="117" t="s">
        <v>89</v>
      </c>
      <c r="M12" s="117" t="s">
        <v>44</v>
      </c>
      <c r="N12" s="117" t="s">
        <v>45</v>
      </c>
      <c r="O12" s="357" t="s">
        <v>696</v>
      </c>
      <c r="P12" s="352">
        <f>SUM(Q12:AB12)</f>
        <v>300</v>
      </c>
      <c r="Q12" s="248">
        <v>10</v>
      </c>
      <c r="R12" s="248">
        <v>30</v>
      </c>
      <c r="S12" s="248">
        <v>30</v>
      </c>
      <c r="T12" s="248">
        <v>30</v>
      </c>
      <c r="U12" s="248">
        <v>30</v>
      </c>
      <c r="V12" s="248">
        <v>30</v>
      </c>
      <c r="W12" s="248">
        <v>30</v>
      </c>
      <c r="X12" s="248">
        <v>30</v>
      </c>
      <c r="Y12" s="248">
        <v>30</v>
      </c>
      <c r="Z12" s="248">
        <v>30</v>
      </c>
      <c r="AA12" s="248">
        <v>20</v>
      </c>
      <c r="AB12" s="248"/>
      <c r="AC12" s="360" t="s">
        <v>917</v>
      </c>
      <c r="AD12" s="119" t="s">
        <v>918</v>
      </c>
      <c r="AE12" s="360" t="s">
        <v>919</v>
      </c>
      <c r="AF12" s="361"/>
      <c r="AG12" s="362"/>
    </row>
    <row r="13" spans="2:33" ht="54" x14ac:dyDescent="0.25">
      <c r="B13" s="355" t="s">
        <v>69</v>
      </c>
      <c r="C13" s="258" t="s">
        <v>79</v>
      </c>
      <c r="D13" s="258" t="s">
        <v>884</v>
      </c>
      <c r="E13" s="366" t="s">
        <v>924</v>
      </c>
      <c r="F13" s="366" t="s">
        <v>925</v>
      </c>
      <c r="G13" s="366"/>
      <c r="H13" s="367" t="s">
        <v>926</v>
      </c>
      <c r="I13" s="124">
        <v>3</v>
      </c>
      <c r="J13" s="366" t="s">
        <v>250</v>
      </c>
      <c r="K13" s="367" t="s">
        <v>927</v>
      </c>
      <c r="L13" s="366" t="s">
        <v>89</v>
      </c>
      <c r="M13" s="366" t="s">
        <v>317</v>
      </c>
      <c r="N13" s="366" t="s">
        <v>45</v>
      </c>
      <c r="O13" s="368" t="s">
        <v>696</v>
      </c>
      <c r="P13" s="352">
        <f>SUM(Q13:AB13)</f>
        <v>322</v>
      </c>
      <c r="Q13" s="248">
        <v>21</v>
      </c>
      <c r="R13" s="248">
        <v>22</v>
      </c>
      <c r="S13" s="248">
        <v>25</v>
      </c>
      <c r="T13" s="248">
        <v>25</v>
      </c>
      <c r="U13" s="248">
        <v>30</v>
      </c>
      <c r="V13" s="248">
        <v>35</v>
      </c>
      <c r="W13" s="248">
        <v>30</v>
      </c>
      <c r="X13" s="248">
        <v>30</v>
      </c>
      <c r="Y13" s="248">
        <v>30</v>
      </c>
      <c r="Z13" s="248">
        <v>30</v>
      </c>
      <c r="AA13" s="248">
        <v>22</v>
      </c>
      <c r="AB13" s="248">
        <v>22</v>
      </c>
      <c r="AC13" s="369" t="s">
        <v>917</v>
      </c>
      <c r="AD13" s="119" t="s">
        <v>918</v>
      </c>
      <c r="AE13" s="369" t="s">
        <v>919</v>
      </c>
      <c r="AF13" s="361"/>
      <c r="AG13" s="362"/>
    </row>
    <row r="14" spans="2:33" ht="90" x14ac:dyDescent="0.25">
      <c r="B14" s="355" t="s">
        <v>69</v>
      </c>
      <c r="C14" s="258" t="s">
        <v>79</v>
      </c>
      <c r="D14" s="258" t="s">
        <v>890</v>
      </c>
      <c r="E14" s="358" t="s">
        <v>928</v>
      </c>
      <c r="F14" s="117" t="s">
        <v>929</v>
      </c>
      <c r="G14" s="117"/>
      <c r="H14" s="358" t="s">
        <v>930</v>
      </c>
      <c r="I14" s="129">
        <v>2</v>
      </c>
      <c r="J14" s="117" t="s">
        <v>250</v>
      </c>
      <c r="K14" s="358" t="s">
        <v>931</v>
      </c>
      <c r="L14" s="117" t="s">
        <v>89</v>
      </c>
      <c r="M14" s="117" t="s">
        <v>44</v>
      </c>
      <c r="N14" s="117" t="s">
        <v>45</v>
      </c>
      <c r="O14" s="117" t="s">
        <v>696</v>
      </c>
      <c r="P14" s="352">
        <f>SUM(Q14:AB14)</f>
        <v>3600</v>
      </c>
      <c r="Q14" s="248">
        <v>300</v>
      </c>
      <c r="R14" s="248">
        <v>300</v>
      </c>
      <c r="S14" s="248">
        <v>300</v>
      </c>
      <c r="T14" s="248">
        <v>300</v>
      </c>
      <c r="U14" s="248">
        <v>300</v>
      </c>
      <c r="V14" s="248">
        <v>300</v>
      </c>
      <c r="W14" s="248">
        <v>300</v>
      </c>
      <c r="X14" s="248">
        <v>300</v>
      </c>
      <c r="Y14" s="248">
        <v>300</v>
      </c>
      <c r="Z14" s="248">
        <v>300</v>
      </c>
      <c r="AA14" s="248">
        <v>300</v>
      </c>
      <c r="AB14" s="248">
        <v>300</v>
      </c>
      <c r="AC14" s="360" t="s">
        <v>932</v>
      </c>
      <c r="AD14" s="119" t="s">
        <v>918</v>
      </c>
      <c r="AE14" s="360" t="s">
        <v>919</v>
      </c>
      <c r="AF14" s="361"/>
      <c r="AG14" s="362"/>
    </row>
    <row r="15" spans="2:33" ht="90" x14ac:dyDescent="0.25">
      <c r="B15" s="355" t="s">
        <v>69</v>
      </c>
      <c r="C15" s="258" t="s">
        <v>79</v>
      </c>
      <c r="D15" s="258" t="s">
        <v>890</v>
      </c>
      <c r="E15" s="367" t="s">
        <v>928</v>
      </c>
      <c r="F15" s="117" t="s">
        <v>933</v>
      </c>
      <c r="G15" s="117"/>
      <c r="H15" s="358" t="s">
        <v>934</v>
      </c>
      <c r="I15" s="129">
        <v>1</v>
      </c>
      <c r="J15" s="117" t="s">
        <v>250</v>
      </c>
      <c r="K15" s="358" t="s">
        <v>935</v>
      </c>
      <c r="L15" s="117" t="s">
        <v>89</v>
      </c>
      <c r="M15" s="117" t="s">
        <v>44</v>
      </c>
      <c r="N15" s="117" t="s">
        <v>45</v>
      </c>
      <c r="O15" s="117" t="s">
        <v>696</v>
      </c>
      <c r="P15" s="352">
        <f>SUM(Q15:AB15)</f>
        <v>1500</v>
      </c>
      <c r="Q15" s="248">
        <v>0</v>
      </c>
      <c r="R15" s="248"/>
      <c r="S15" s="248">
        <v>150</v>
      </c>
      <c r="T15" s="248">
        <v>150</v>
      </c>
      <c r="U15" s="248">
        <v>150</v>
      </c>
      <c r="V15" s="248">
        <v>150</v>
      </c>
      <c r="W15" s="248">
        <v>150</v>
      </c>
      <c r="X15" s="248">
        <v>150</v>
      </c>
      <c r="Y15" s="248">
        <v>150</v>
      </c>
      <c r="Z15" s="248">
        <v>150</v>
      </c>
      <c r="AA15" s="248">
        <v>150</v>
      </c>
      <c r="AB15" s="248">
        <v>150</v>
      </c>
      <c r="AC15" s="360" t="s">
        <v>932</v>
      </c>
      <c r="AD15" s="119" t="s">
        <v>918</v>
      </c>
      <c r="AE15" s="360" t="s">
        <v>919</v>
      </c>
      <c r="AF15" s="361"/>
      <c r="AG15" s="362"/>
    </row>
    <row r="16" spans="2:33" ht="54" x14ac:dyDescent="0.25">
      <c r="B16" s="355" t="s">
        <v>69</v>
      </c>
      <c r="C16" s="258" t="s">
        <v>79</v>
      </c>
      <c r="D16" s="258" t="s">
        <v>890</v>
      </c>
      <c r="E16" s="370" t="s">
        <v>936</v>
      </c>
      <c r="F16" s="370" t="s">
        <v>937</v>
      </c>
      <c r="G16" s="117" t="s">
        <v>938</v>
      </c>
      <c r="H16" s="358" t="s">
        <v>939</v>
      </c>
      <c r="I16" s="310">
        <v>2</v>
      </c>
      <c r="J16" s="117" t="s">
        <v>59</v>
      </c>
      <c r="K16" s="358" t="s">
        <v>940</v>
      </c>
      <c r="L16" s="357" t="s">
        <v>554</v>
      </c>
      <c r="M16" s="366" t="s">
        <v>317</v>
      </c>
      <c r="N16" s="357" t="s">
        <v>214</v>
      </c>
      <c r="O16" s="357" t="s">
        <v>696</v>
      </c>
      <c r="P16" s="359">
        <f t="shared" ref="P16:P21" si="0">AVERAGE(Q16:AB16)</f>
        <v>15</v>
      </c>
      <c r="Q16" s="248">
        <v>15</v>
      </c>
      <c r="R16" s="248">
        <v>15</v>
      </c>
      <c r="S16" s="248">
        <v>15</v>
      </c>
      <c r="T16" s="248">
        <v>15</v>
      </c>
      <c r="U16" s="248">
        <v>15</v>
      </c>
      <c r="V16" s="248">
        <v>15</v>
      </c>
      <c r="W16" s="248">
        <v>15</v>
      </c>
      <c r="X16" s="248">
        <v>15</v>
      </c>
      <c r="Y16" s="248">
        <v>15</v>
      </c>
      <c r="Z16" s="248">
        <v>15</v>
      </c>
      <c r="AA16" s="248">
        <v>15</v>
      </c>
      <c r="AB16" s="248">
        <v>15</v>
      </c>
      <c r="AC16" s="360" t="s">
        <v>941</v>
      </c>
      <c r="AD16" s="119" t="s">
        <v>918</v>
      </c>
      <c r="AE16" s="360" t="s">
        <v>919</v>
      </c>
      <c r="AF16" s="361"/>
      <c r="AG16" s="362"/>
    </row>
    <row r="17" spans="2:33" ht="54" x14ac:dyDescent="0.25">
      <c r="B17" s="355" t="s">
        <v>69</v>
      </c>
      <c r="C17" s="258" t="s">
        <v>79</v>
      </c>
      <c r="D17" s="258" t="s">
        <v>890</v>
      </c>
      <c r="E17" s="370" t="s">
        <v>936</v>
      </c>
      <c r="F17" s="370" t="s">
        <v>937</v>
      </c>
      <c r="G17" s="117" t="s">
        <v>942</v>
      </c>
      <c r="H17" s="358" t="s">
        <v>943</v>
      </c>
      <c r="I17" s="310">
        <v>2</v>
      </c>
      <c r="J17" s="117" t="s">
        <v>59</v>
      </c>
      <c r="K17" s="358" t="s">
        <v>940</v>
      </c>
      <c r="L17" s="357" t="s">
        <v>554</v>
      </c>
      <c r="M17" s="366" t="s">
        <v>317</v>
      </c>
      <c r="N17" s="357" t="s">
        <v>214</v>
      </c>
      <c r="O17" s="357" t="s">
        <v>696</v>
      </c>
      <c r="P17" s="359">
        <f t="shared" si="0"/>
        <v>20</v>
      </c>
      <c r="Q17" s="248">
        <v>20</v>
      </c>
      <c r="R17" s="248">
        <v>20</v>
      </c>
      <c r="S17" s="248">
        <v>20</v>
      </c>
      <c r="T17" s="248">
        <v>20</v>
      </c>
      <c r="U17" s="248">
        <v>20</v>
      </c>
      <c r="V17" s="248">
        <v>20</v>
      </c>
      <c r="W17" s="248">
        <v>20</v>
      </c>
      <c r="X17" s="248">
        <v>20</v>
      </c>
      <c r="Y17" s="248">
        <v>20</v>
      </c>
      <c r="Z17" s="248">
        <v>20</v>
      </c>
      <c r="AA17" s="248">
        <v>20</v>
      </c>
      <c r="AB17" s="248">
        <v>20</v>
      </c>
      <c r="AC17" s="360" t="s">
        <v>941</v>
      </c>
      <c r="AD17" s="119" t="s">
        <v>918</v>
      </c>
      <c r="AE17" s="360" t="s">
        <v>919</v>
      </c>
      <c r="AF17" s="361"/>
      <c r="AG17" s="362"/>
    </row>
    <row r="18" spans="2:33" ht="54" x14ac:dyDescent="0.25">
      <c r="B18" s="355" t="s">
        <v>69</v>
      </c>
      <c r="C18" s="258" t="s">
        <v>79</v>
      </c>
      <c r="D18" s="258" t="s">
        <v>890</v>
      </c>
      <c r="E18" s="370" t="s">
        <v>936</v>
      </c>
      <c r="F18" s="370" t="s">
        <v>937</v>
      </c>
      <c r="G18" s="117" t="s">
        <v>944</v>
      </c>
      <c r="H18" s="358" t="s">
        <v>945</v>
      </c>
      <c r="I18" s="310">
        <v>2</v>
      </c>
      <c r="J18" s="117" t="s">
        <v>59</v>
      </c>
      <c r="K18" s="358" t="s">
        <v>940</v>
      </c>
      <c r="L18" s="357" t="s">
        <v>554</v>
      </c>
      <c r="M18" s="366" t="s">
        <v>317</v>
      </c>
      <c r="N18" s="357" t="s">
        <v>214</v>
      </c>
      <c r="O18" s="357" t="s">
        <v>696</v>
      </c>
      <c r="P18" s="359">
        <f t="shared" si="0"/>
        <v>18</v>
      </c>
      <c r="Q18" s="248">
        <v>18</v>
      </c>
      <c r="R18" s="248">
        <v>18</v>
      </c>
      <c r="S18" s="248">
        <v>18</v>
      </c>
      <c r="T18" s="248">
        <v>18</v>
      </c>
      <c r="U18" s="248">
        <v>18</v>
      </c>
      <c r="V18" s="248">
        <v>18</v>
      </c>
      <c r="W18" s="248">
        <v>18</v>
      </c>
      <c r="X18" s="248">
        <v>18</v>
      </c>
      <c r="Y18" s="248">
        <v>18</v>
      </c>
      <c r="Z18" s="248">
        <v>18</v>
      </c>
      <c r="AA18" s="248">
        <v>18</v>
      </c>
      <c r="AB18" s="248">
        <v>18</v>
      </c>
      <c r="AC18" s="360" t="s">
        <v>941</v>
      </c>
      <c r="AD18" s="119" t="s">
        <v>918</v>
      </c>
      <c r="AE18" s="360" t="s">
        <v>919</v>
      </c>
      <c r="AF18" s="361"/>
      <c r="AG18" s="362"/>
    </row>
    <row r="19" spans="2:33" ht="54" x14ac:dyDescent="0.25">
      <c r="B19" s="355" t="s">
        <v>69</v>
      </c>
      <c r="C19" s="258" t="s">
        <v>79</v>
      </c>
      <c r="D19" s="258" t="s">
        <v>890</v>
      </c>
      <c r="E19" s="370" t="s">
        <v>936</v>
      </c>
      <c r="F19" s="370" t="s">
        <v>937</v>
      </c>
      <c r="G19" s="117" t="s">
        <v>946</v>
      </c>
      <c r="H19" s="358" t="s">
        <v>947</v>
      </c>
      <c r="I19" s="310">
        <v>3</v>
      </c>
      <c r="J19" s="117" t="s">
        <v>59</v>
      </c>
      <c r="K19" s="358" t="s">
        <v>940</v>
      </c>
      <c r="L19" s="357" t="s">
        <v>554</v>
      </c>
      <c r="M19" s="366" t="s">
        <v>317</v>
      </c>
      <c r="N19" s="357" t="s">
        <v>214</v>
      </c>
      <c r="O19" s="357" t="s">
        <v>696</v>
      </c>
      <c r="P19" s="359">
        <f t="shared" si="0"/>
        <v>168</v>
      </c>
      <c r="Q19" s="248">
        <v>168</v>
      </c>
      <c r="R19" s="248">
        <v>168</v>
      </c>
      <c r="S19" s="248">
        <v>168</v>
      </c>
      <c r="T19" s="248">
        <v>168</v>
      </c>
      <c r="U19" s="248">
        <v>168</v>
      </c>
      <c r="V19" s="248">
        <v>168</v>
      </c>
      <c r="W19" s="248">
        <v>168</v>
      </c>
      <c r="X19" s="248">
        <v>168</v>
      </c>
      <c r="Y19" s="248">
        <v>168</v>
      </c>
      <c r="Z19" s="248">
        <v>168</v>
      </c>
      <c r="AA19" s="248">
        <v>168</v>
      </c>
      <c r="AB19" s="248">
        <v>168</v>
      </c>
      <c r="AC19" s="360" t="s">
        <v>941</v>
      </c>
      <c r="AD19" s="119" t="s">
        <v>918</v>
      </c>
      <c r="AE19" s="360" t="s">
        <v>919</v>
      </c>
      <c r="AF19" s="361"/>
      <c r="AG19" s="362"/>
    </row>
    <row r="20" spans="2:33" ht="54" x14ac:dyDescent="0.25">
      <c r="B20" s="355" t="s">
        <v>83</v>
      </c>
      <c r="C20" s="258" t="s">
        <v>119</v>
      </c>
      <c r="D20" s="258" t="s">
        <v>884</v>
      </c>
      <c r="E20" s="363"/>
      <c r="F20" s="370" t="s">
        <v>902</v>
      </c>
      <c r="G20" s="117" t="s">
        <v>903</v>
      </c>
      <c r="H20" s="358" t="s">
        <v>904</v>
      </c>
      <c r="I20" s="129">
        <v>1</v>
      </c>
      <c r="J20" s="351" t="s">
        <v>59</v>
      </c>
      <c r="K20" s="357" t="s">
        <v>905</v>
      </c>
      <c r="L20" s="351" t="s">
        <v>43</v>
      </c>
      <c r="M20" s="357" t="s">
        <v>44</v>
      </c>
      <c r="N20" s="357" t="s">
        <v>214</v>
      </c>
      <c r="O20" s="357" t="s">
        <v>46</v>
      </c>
      <c r="P20" s="364">
        <f t="shared" si="0"/>
        <v>0.79999999999999993</v>
      </c>
      <c r="Q20" s="304">
        <v>0.8</v>
      </c>
      <c r="R20" s="304">
        <v>0.8</v>
      </c>
      <c r="S20" s="304">
        <v>0.8</v>
      </c>
      <c r="T20" s="304">
        <v>0.8</v>
      </c>
      <c r="U20" s="304">
        <v>0.8</v>
      </c>
      <c r="V20" s="304">
        <v>0.8</v>
      </c>
      <c r="W20" s="304">
        <v>0.8</v>
      </c>
      <c r="X20" s="304">
        <v>0.8</v>
      </c>
      <c r="Y20" s="304">
        <v>0.8</v>
      </c>
      <c r="Z20" s="304">
        <v>0.8</v>
      </c>
      <c r="AA20" s="304">
        <v>0.8</v>
      </c>
      <c r="AB20" s="304">
        <v>0.8</v>
      </c>
      <c r="AC20" s="360" t="s">
        <v>906</v>
      </c>
      <c r="AD20" s="119" t="s">
        <v>918</v>
      </c>
      <c r="AE20" s="360" t="s">
        <v>919</v>
      </c>
      <c r="AF20" s="361" t="s">
        <v>909</v>
      </c>
      <c r="AG20" s="362"/>
    </row>
    <row r="21" spans="2:33" ht="54" x14ac:dyDescent="0.25">
      <c r="B21" s="355" t="s">
        <v>83</v>
      </c>
      <c r="C21" s="258" t="s">
        <v>119</v>
      </c>
      <c r="D21" s="258" t="s">
        <v>884</v>
      </c>
      <c r="E21" s="363"/>
      <c r="F21" s="370" t="s">
        <v>902</v>
      </c>
      <c r="G21" s="117" t="s">
        <v>910</v>
      </c>
      <c r="H21" s="358" t="s">
        <v>911</v>
      </c>
      <c r="I21" s="129">
        <v>1</v>
      </c>
      <c r="J21" s="351" t="s">
        <v>59</v>
      </c>
      <c r="K21" s="357" t="s">
        <v>905</v>
      </c>
      <c r="L21" s="351" t="s">
        <v>43</v>
      </c>
      <c r="M21" s="357" t="s">
        <v>44</v>
      </c>
      <c r="N21" s="357" t="s">
        <v>214</v>
      </c>
      <c r="O21" s="357" t="s">
        <v>46</v>
      </c>
      <c r="P21" s="364">
        <f t="shared" si="0"/>
        <v>0.84999999999999976</v>
      </c>
      <c r="Q21" s="304">
        <v>0.85</v>
      </c>
      <c r="R21" s="304">
        <v>0.85</v>
      </c>
      <c r="S21" s="304">
        <v>0.85</v>
      </c>
      <c r="T21" s="304">
        <v>0.85</v>
      </c>
      <c r="U21" s="304">
        <v>0.85</v>
      </c>
      <c r="V21" s="304">
        <v>0.85</v>
      </c>
      <c r="W21" s="304">
        <v>0.85</v>
      </c>
      <c r="X21" s="304">
        <v>0.85</v>
      </c>
      <c r="Y21" s="304">
        <v>0.85</v>
      </c>
      <c r="Z21" s="304">
        <v>0.85</v>
      </c>
      <c r="AA21" s="304">
        <v>0.85</v>
      </c>
      <c r="AB21" s="304">
        <v>0.85</v>
      </c>
      <c r="AC21" s="360" t="s">
        <v>906</v>
      </c>
      <c r="AD21" s="119" t="s">
        <v>918</v>
      </c>
      <c r="AE21" s="360" t="s">
        <v>919</v>
      </c>
      <c r="AF21" s="361" t="s">
        <v>909</v>
      </c>
      <c r="AG21" s="362"/>
    </row>
    <row r="22" spans="2:33" ht="54" x14ac:dyDescent="0.25">
      <c r="B22" s="355" t="s">
        <v>69</v>
      </c>
      <c r="C22" s="258" t="s">
        <v>75</v>
      </c>
      <c r="D22" s="365" t="s">
        <v>912</v>
      </c>
      <c r="E22" s="358" t="s">
        <v>913</v>
      </c>
      <c r="F22" s="117" t="s">
        <v>914</v>
      </c>
      <c r="G22" s="117"/>
      <c r="H22" s="358" t="s">
        <v>915</v>
      </c>
      <c r="I22" s="129">
        <v>3</v>
      </c>
      <c r="J22" s="117" t="s">
        <v>41</v>
      </c>
      <c r="K22" s="358" t="s">
        <v>916</v>
      </c>
      <c r="L22" s="117" t="s">
        <v>89</v>
      </c>
      <c r="M22" s="117" t="s">
        <v>44</v>
      </c>
      <c r="N22" s="117" t="s">
        <v>45</v>
      </c>
      <c r="O22" s="357" t="s">
        <v>46</v>
      </c>
      <c r="P22" s="352">
        <f>SUM(Q22:AB22)</f>
        <v>155</v>
      </c>
      <c r="Q22" s="248">
        <v>5</v>
      </c>
      <c r="R22" s="248">
        <v>15</v>
      </c>
      <c r="S22" s="248">
        <v>15</v>
      </c>
      <c r="T22" s="248">
        <v>15</v>
      </c>
      <c r="U22" s="248">
        <v>15</v>
      </c>
      <c r="V22" s="248">
        <v>15</v>
      </c>
      <c r="W22" s="248">
        <v>15</v>
      </c>
      <c r="X22" s="248">
        <v>15</v>
      </c>
      <c r="Y22" s="248">
        <v>15</v>
      </c>
      <c r="Z22" s="248">
        <v>15</v>
      </c>
      <c r="AA22" s="248">
        <v>15</v>
      </c>
      <c r="AB22" s="248"/>
      <c r="AC22" s="360" t="s">
        <v>917</v>
      </c>
      <c r="AD22" s="119" t="s">
        <v>948</v>
      </c>
      <c r="AE22" s="311" t="s">
        <v>949</v>
      </c>
      <c r="AF22" s="361"/>
      <c r="AG22" s="362"/>
    </row>
    <row r="23" spans="2:33" ht="36" x14ac:dyDescent="0.25">
      <c r="B23" s="355" t="s">
        <v>69</v>
      </c>
      <c r="C23" s="258" t="s">
        <v>79</v>
      </c>
      <c r="D23" s="258" t="s">
        <v>884</v>
      </c>
      <c r="E23" s="366" t="s">
        <v>920</v>
      </c>
      <c r="F23" s="117" t="s">
        <v>921</v>
      </c>
      <c r="G23" s="117"/>
      <c r="H23" s="358" t="s">
        <v>922</v>
      </c>
      <c r="I23" s="129">
        <v>2</v>
      </c>
      <c r="J23" s="117" t="s">
        <v>100</v>
      </c>
      <c r="K23" s="358" t="s">
        <v>923</v>
      </c>
      <c r="L23" s="117" t="s">
        <v>89</v>
      </c>
      <c r="M23" s="117" t="s">
        <v>44</v>
      </c>
      <c r="N23" s="117" t="s">
        <v>45</v>
      </c>
      <c r="O23" s="357" t="s">
        <v>696</v>
      </c>
      <c r="P23" s="352">
        <f>SUM(Q23:AB23)</f>
        <v>240</v>
      </c>
      <c r="Q23" s="248">
        <v>20</v>
      </c>
      <c r="R23" s="248">
        <v>20</v>
      </c>
      <c r="S23" s="248">
        <v>20</v>
      </c>
      <c r="T23" s="248">
        <v>20</v>
      </c>
      <c r="U23" s="248">
        <v>20</v>
      </c>
      <c r="V23" s="248">
        <v>20</v>
      </c>
      <c r="W23" s="248">
        <v>20</v>
      </c>
      <c r="X23" s="248">
        <v>20</v>
      </c>
      <c r="Y23" s="248">
        <v>20</v>
      </c>
      <c r="Z23" s="248">
        <v>20</v>
      </c>
      <c r="AA23" s="248">
        <v>20</v>
      </c>
      <c r="AB23" s="248">
        <v>20</v>
      </c>
      <c r="AC23" s="360" t="s">
        <v>917</v>
      </c>
      <c r="AD23" s="119" t="s">
        <v>948</v>
      </c>
      <c r="AE23" s="311" t="s">
        <v>949</v>
      </c>
      <c r="AF23" s="361"/>
      <c r="AG23" s="362"/>
    </row>
    <row r="24" spans="2:33" ht="54" x14ac:dyDescent="0.25">
      <c r="B24" s="355" t="s">
        <v>69</v>
      </c>
      <c r="C24" s="258" t="s">
        <v>79</v>
      </c>
      <c r="D24" s="258" t="s">
        <v>884</v>
      </c>
      <c r="E24" s="366" t="s">
        <v>924</v>
      </c>
      <c r="F24" s="366" t="s">
        <v>925</v>
      </c>
      <c r="G24" s="366"/>
      <c r="H24" s="367" t="s">
        <v>926</v>
      </c>
      <c r="I24" s="124">
        <v>3</v>
      </c>
      <c r="J24" s="366" t="s">
        <v>250</v>
      </c>
      <c r="K24" s="367" t="s">
        <v>927</v>
      </c>
      <c r="L24" s="366" t="s">
        <v>89</v>
      </c>
      <c r="M24" s="366" t="s">
        <v>317</v>
      </c>
      <c r="N24" s="366" t="s">
        <v>45</v>
      </c>
      <c r="O24" s="368" t="s">
        <v>696</v>
      </c>
      <c r="P24" s="352">
        <f>SUM(Q24:AB24)</f>
        <v>332</v>
      </c>
      <c r="Q24" s="248">
        <v>19</v>
      </c>
      <c r="R24" s="248">
        <v>19</v>
      </c>
      <c r="S24" s="248">
        <v>20</v>
      </c>
      <c r="T24" s="248">
        <v>30</v>
      </c>
      <c r="U24" s="248">
        <v>35</v>
      </c>
      <c r="V24" s="248">
        <v>40</v>
      </c>
      <c r="W24" s="248">
        <v>40</v>
      </c>
      <c r="X24" s="248">
        <v>35</v>
      </c>
      <c r="Y24" s="248">
        <v>30</v>
      </c>
      <c r="Z24" s="248">
        <v>22</v>
      </c>
      <c r="AA24" s="248">
        <v>21</v>
      </c>
      <c r="AB24" s="248">
        <v>21</v>
      </c>
      <c r="AC24" s="369" t="s">
        <v>917</v>
      </c>
      <c r="AD24" s="119" t="s">
        <v>948</v>
      </c>
      <c r="AE24" s="311" t="s">
        <v>949</v>
      </c>
      <c r="AF24" s="361"/>
      <c r="AG24" s="362"/>
    </row>
    <row r="25" spans="2:33" ht="90" x14ac:dyDescent="0.25">
      <c r="B25" s="355" t="s">
        <v>69</v>
      </c>
      <c r="C25" s="258" t="s">
        <v>79</v>
      </c>
      <c r="D25" s="258" t="s">
        <v>890</v>
      </c>
      <c r="E25" s="358" t="s">
        <v>928</v>
      </c>
      <c r="F25" s="117" t="s">
        <v>929</v>
      </c>
      <c r="G25" s="117"/>
      <c r="H25" s="358" t="s">
        <v>930</v>
      </c>
      <c r="I25" s="129">
        <v>2</v>
      </c>
      <c r="J25" s="117" t="s">
        <v>250</v>
      </c>
      <c r="K25" s="358" t="s">
        <v>931</v>
      </c>
      <c r="L25" s="117" t="s">
        <v>89</v>
      </c>
      <c r="M25" s="117" t="s">
        <v>44</v>
      </c>
      <c r="N25" s="117" t="s">
        <v>45</v>
      </c>
      <c r="O25" s="117" t="s">
        <v>696</v>
      </c>
      <c r="P25" s="352">
        <f>SUM(Q25:AB25)</f>
        <v>3600</v>
      </c>
      <c r="Q25" s="248">
        <v>300</v>
      </c>
      <c r="R25" s="248">
        <v>300</v>
      </c>
      <c r="S25" s="248">
        <v>300</v>
      </c>
      <c r="T25" s="248">
        <v>300</v>
      </c>
      <c r="U25" s="248">
        <v>300</v>
      </c>
      <c r="V25" s="248">
        <v>300</v>
      </c>
      <c r="W25" s="248">
        <v>300</v>
      </c>
      <c r="X25" s="248">
        <v>300</v>
      </c>
      <c r="Y25" s="248">
        <v>300</v>
      </c>
      <c r="Z25" s="248">
        <v>300</v>
      </c>
      <c r="AA25" s="248">
        <v>300</v>
      </c>
      <c r="AB25" s="248">
        <v>300</v>
      </c>
      <c r="AC25" s="360" t="s">
        <v>932</v>
      </c>
      <c r="AD25" s="119" t="s">
        <v>948</v>
      </c>
      <c r="AE25" s="311" t="s">
        <v>949</v>
      </c>
      <c r="AF25" s="361"/>
      <c r="AG25" s="362"/>
    </row>
    <row r="26" spans="2:33" ht="90" x14ac:dyDescent="0.25">
      <c r="B26" s="355" t="s">
        <v>69</v>
      </c>
      <c r="C26" s="258" t="s">
        <v>79</v>
      </c>
      <c r="D26" s="258" t="s">
        <v>890</v>
      </c>
      <c r="E26" s="367" t="s">
        <v>928</v>
      </c>
      <c r="F26" s="117" t="s">
        <v>933</v>
      </c>
      <c r="G26" s="117"/>
      <c r="H26" s="358" t="s">
        <v>934</v>
      </c>
      <c r="I26" s="129">
        <v>1</v>
      </c>
      <c r="J26" s="117" t="s">
        <v>250</v>
      </c>
      <c r="K26" s="358" t="s">
        <v>935</v>
      </c>
      <c r="L26" s="117" t="s">
        <v>89</v>
      </c>
      <c r="M26" s="117" t="s">
        <v>44</v>
      </c>
      <c r="N26" s="117" t="s">
        <v>45</v>
      </c>
      <c r="O26" s="117" t="s">
        <v>696</v>
      </c>
      <c r="P26" s="352">
        <f>SUM(Q26:AB26)</f>
        <v>1500</v>
      </c>
      <c r="Q26" s="248"/>
      <c r="R26" s="248"/>
      <c r="S26" s="248">
        <v>150</v>
      </c>
      <c r="T26" s="248">
        <v>150</v>
      </c>
      <c r="U26" s="248">
        <v>150</v>
      </c>
      <c r="V26" s="248">
        <v>150</v>
      </c>
      <c r="W26" s="248">
        <v>150</v>
      </c>
      <c r="X26" s="248">
        <v>150</v>
      </c>
      <c r="Y26" s="248">
        <v>150</v>
      </c>
      <c r="Z26" s="248">
        <v>150</v>
      </c>
      <c r="AA26" s="248">
        <v>150</v>
      </c>
      <c r="AB26" s="248">
        <v>150</v>
      </c>
      <c r="AC26" s="360" t="s">
        <v>932</v>
      </c>
      <c r="AD26" s="119" t="s">
        <v>948</v>
      </c>
      <c r="AE26" s="311" t="s">
        <v>949</v>
      </c>
      <c r="AF26" s="361"/>
      <c r="AG26" s="362"/>
    </row>
    <row r="27" spans="2:33" ht="54" x14ac:dyDescent="0.25">
      <c r="B27" s="355" t="s">
        <v>69</v>
      </c>
      <c r="C27" s="258" t="s">
        <v>79</v>
      </c>
      <c r="D27" s="258" t="s">
        <v>890</v>
      </c>
      <c r="E27" s="370" t="s">
        <v>936</v>
      </c>
      <c r="F27" s="370" t="s">
        <v>937</v>
      </c>
      <c r="G27" s="117" t="s">
        <v>938</v>
      </c>
      <c r="H27" s="358" t="s">
        <v>939</v>
      </c>
      <c r="I27" s="310">
        <v>2</v>
      </c>
      <c r="J27" s="117" t="s">
        <v>59</v>
      </c>
      <c r="K27" s="358" t="s">
        <v>940</v>
      </c>
      <c r="L27" s="357" t="s">
        <v>554</v>
      </c>
      <c r="M27" s="366" t="s">
        <v>317</v>
      </c>
      <c r="N27" s="357" t="s">
        <v>214</v>
      </c>
      <c r="O27" s="357" t="s">
        <v>696</v>
      </c>
      <c r="P27" s="359">
        <f t="shared" ref="P27:P32" si="1">AVERAGE(Q27:AB27)</f>
        <v>15</v>
      </c>
      <c r="Q27" s="248">
        <v>15</v>
      </c>
      <c r="R27" s="248">
        <v>15</v>
      </c>
      <c r="S27" s="248">
        <v>15</v>
      </c>
      <c r="T27" s="248">
        <v>15</v>
      </c>
      <c r="U27" s="248">
        <v>15</v>
      </c>
      <c r="V27" s="248">
        <v>15</v>
      </c>
      <c r="W27" s="248">
        <v>15</v>
      </c>
      <c r="X27" s="248">
        <v>15</v>
      </c>
      <c r="Y27" s="248">
        <v>15</v>
      </c>
      <c r="Z27" s="248">
        <v>15</v>
      </c>
      <c r="AA27" s="248">
        <v>15</v>
      </c>
      <c r="AB27" s="248">
        <v>15</v>
      </c>
      <c r="AC27" s="360" t="s">
        <v>941</v>
      </c>
      <c r="AD27" s="119" t="s">
        <v>948</v>
      </c>
      <c r="AE27" s="311" t="s">
        <v>949</v>
      </c>
      <c r="AF27" s="361"/>
      <c r="AG27" s="362"/>
    </row>
    <row r="28" spans="2:33" ht="54" x14ac:dyDescent="0.25">
      <c r="B28" s="355" t="s">
        <v>69</v>
      </c>
      <c r="C28" s="258" t="s">
        <v>79</v>
      </c>
      <c r="D28" s="258" t="s">
        <v>890</v>
      </c>
      <c r="E28" s="370" t="s">
        <v>936</v>
      </c>
      <c r="F28" s="370" t="s">
        <v>937</v>
      </c>
      <c r="G28" s="117" t="s">
        <v>942</v>
      </c>
      <c r="H28" s="358" t="s">
        <v>943</v>
      </c>
      <c r="I28" s="310">
        <v>2</v>
      </c>
      <c r="J28" s="117" t="s">
        <v>59</v>
      </c>
      <c r="K28" s="358" t="s">
        <v>940</v>
      </c>
      <c r="L28" s="357" t="s">
        <v>554</v>
      </c>
      <c r="M28" s="366" t="s">
        <v>317</v>
      </c>
      <c r="N28" s="357" t="s">
        <v>214</v>
      </c>
      <c r="O28" s="357" t="s">
        <v>696</v>
      </c>
      <c r="P28" s="359">
        <f t="shared" si="1"/>
        <v>20</v>
      </c>
      <c r="Q28" s="248">
        <v>20</v>
      </c>
      <c r="R28" s="248">
        <v>20</v>
      </c>
      <c r="S28" s="248">
        <v>20</v>
      </c>
      <c r="T28" s="248">
        <v>20</v>
      </c>
      <c r="U28" s="248">
        <v>20</v>
      </c>
      <c r="V28" s="248">
        <v>20</v>
      </c>
      <c r="W28" s="248">
        <v>20</v>
      </c>
      <c r="X28" s="248">
        <v>20</v>
      </c>
      <c r="Y28" s="248">
        <v>20</v>
      </c>
      <c r="Z28" s="248">
        <v>20</v>
      </c>
      <c r="AA28" s="248">
        <v>20</v>
      </c>
      <c r="AB28" s="248">
        <v>20</v>
      </c>
      <c r="AC28" s="360" t="s">
        <v>941</v>
      </c>
      <c r="AD28" s="119" t="s">
        <v>948</v>
      </c>
      <c r="AE28" s="311" t="s">
        <v>949</v>
      </c>
      <c r="AF28" s="361"/>
      <c r="AG28" s="362"/>
    </row>
    <row r="29" spans="2:33" ht="54" x14ac:dyDescent="0.25">
      <c r="B29" s="355" t="s">
        <v>69</v>
      </c>
      <c r="C29" s="258" t="s">
        <v>79</v>
      </c>
      <c r="D29" s="258" t="s">
        <v>890</v>
      </c>
      <c r="E29" s="370" t="s">
        <v>936</v>
      </c>
      <c r="F29" s="370" t="s">
        <v>937</v>
      </c>
      <c r="G29" s="117" t="s">
        <v>944</v>
      </c>
      <c r="H29" s="358" t="s">
        <v>945</v>
      </c>
      <c r="I29" s="310">
        <v>2</v>
      </c>
      <c r="J29" s="117" t="s">
        <v>59</v>
      </c>
      <c r="K29" s="358" t="s">
        <v>940</v>
      </c>
      <c r="L29" s="357" t="s">
        <v>554</v>
      </c>
      <c r="M29" s="366" t="s">
        <v>317</v>
      </c>
      <c r="N29" s="357" t="s">
        <v>214</v>
      </c>
      <c r="O29" s="357" t="s">
        <v>696</v>
      </c>
      <c r="P29" s="359">
        <f t="shared" si="1"/>
        <v>18</v>
      </c>
      <c r="Q29" s="248">
        <v>18</v>
      </c>
      <c r="R29" s="248">
        <v>18</v>
      </c>
      <c r="S29" s="248">
        <v>18</v>
      </c>
      <c r="T29" s="248">
        <v>18</v>
      </c>
      <c r="U29" s="248">
        <v>18</v>
      </c>
      <c r="V29" s="248">
        <v>18</v>
      </c>
      <c r="W29" s="248">
        <v>18</v>
      </c>
      <c r="X29" s="248">
        <v>18</v>
      </c>
      <c r="Y29" s="248">
        <v>18</v>
      </c>
      <c r="Z29" s="248">
        <v>18</v>
      </c>
      <c r="AA29" s="248">
        <v>18</v>
      </c>
      <c r="AB29" s="248">
        <v>18</v>
      </c>
      <c r="AC29" s="360" t="s">
        <v>941</v>
      </c>
      <c r="AD29" s="119" t="s">
        <v>948</v>
      </c>
      <c r="AE29" s="311" t="s">
        <v>949</v>
      </c>
      <c r="AF29" s="361"/>
      <c r="AG29" s="362"/>
    </row>
    <row r="30" spans="2:33" ht="54" x14ac:dyDescent="0.25">
      <c r="B30" s="355" t="s">
        <v>69</v>
      </c>
      <c r="C30" s="258" t="s">
        <v>79</v>
      </c>
      <c r="D30" s="258" t="s">
        <v>890</v>
      </c>
      <c r="E30" s="370" t="s">
        <v>936</v>
      </c>
      <c r="F30" s="370" t="s">
        <v>937</v>
      </c>
      <c r="G30" s="117" t="s">
        <v>946</v>
      </c>
      <c r="H30" s="358" t="s">
        <v>947</v>
      </c>
      <c r="I30" s="310">
        <v>3</v>
      </c>
      <c r="J30" s="117" t="s">
        <v>59</v>
      </c>
      <c r="K30" s="358" t="s">
        <v>940</v>
      </c>
      <c r="L30" s="357" t="s">
        <v>554</v>
      </c>
      <c r="M30" s="366" t="s">
        <v>317</v>
      </c>
      <c r="N30" s="357" t="s">
        <v>214</v>
      </c>
      <c r="O30" s="357" t="s">
        <v>696</v>
      </c>
      <c r="P30" s="359">
        <f t="shared" si="1"/>
        <v>168</v>
      </c>
      <c r="Q30" s="248">
        <v>168</v>
      </c>
      <c r="R30" s="248">
        <v>168</v>
      </c>
      <c r="S30" s="248">
        <v>168</v>
      </c>
      <c r="T30" s="248">
        <v>168</v>
      </c>
      <c r="U30" s="248">
        <v>168</v>
      </c>
      <c r="V30" s="248">
        <v>168</v>
      </c>
      <c r="W30" s="248">
        <v>168</v>
      </c>
      <c r="X30" s="248">
        <v>168</v>
      </c>
      <c r="Y30" s="248">
        <v>168</v>
      </c>
      <c r="Z30" s="248">
        <v>168</v>
      </c>
      <c r="AA30" s="248">
        <v>168</v>
      </c>
      <c r="AB30" s="248">
        <v>168</v>
      </c>
      <c r="AC30" s="360" t="s">
        <v>941</v>
      </c>
      <c r="AD30" s="119" t="s">
        <v>948</v>
      </c>
      <c r="AE30" s="311" t="s">
        <v>949</v>
      </c>
      <c r="AF30" s="361"/>
      <c r="AG30" s="362"/>
    </row>
    <row r="31" spans="2:33" ht="54" x14ac:dyDescent="0.25">
      <c r="B31" s="355" t="s">
        <v>83</v>
      </c>
      <c r="C31" s="258" t="s">
        <v>119</v>
      </c>
      <c r="D31" s="258" t="s">
        <v>884</v>
      </c>
      <c r="E31" s="363"/>
      <c r="F31" s="370" t="s">
        <v>902</v>
      </c>
      <c r="G31" s="117" t="s">
        <v>903</v>
      </c>
      <c r="H31" s="358" t="s">
        <v>904</v>
      </c>
      <c r="I31" s="129">
        <v>1</v>
      </c>
      <c r="J31" s="351" t="s">
        <v>59</v>
      </c>
      <c r="K31" s="357" t="s">
        <v>905</v>
      </c>
      <c r="L31" s="351" t="s">
        <v>43</v>
      </c>
      <c r="M31" s="357" t="s">
        <v>44</v>
      </c>
      <c r="N31" s="357" t="s">
        <v>214</v>
      </c>
      <c r="O31" s="357" t="s">
        <v>46</v>
      </c>
      <c r="P31" s="364">
        <f t="shared" si="1"/>
        <v>0.79999999999999993</v>
      </c>
      <c r="Q31" s="304">
        <v>0.8</v>
      </c>
      <c r="R31" s="304">
        <v>0.8</v>
      </c>
      <c r="S31" s="304">
        <v>0.8</v>
      </c>
      <c r="T31" s="304">
        <v>0.8</v>
      </c>
      <c r="U31" s="304">
        <v>0.8</v>
      </c>
      <c r="V31" s="304">
        <v>0.8</v>
      </c>
      <c r="W31" s="304">
        <v>0.8</v>
      </c>
      <c r="X31" s="304">
        <v>0.8</v>
      </c>
      <c r="Y31" s="304">
        <v>0.8</v>
      </c>
      <c r="Z31" s="304">
        <v>0.8</v>
      </c>
      <c r="AA31" s="304">
        <v>0.8</v>
      </c>
      <c r="AB31" s="304">
        <v>0.8</v>
      </c>
      <c r="AC31" s="360" t="s">
        <v>906</v>
      </c>
      <c r="AD31" s="119" t="s">
        <v>948</v>
      </c>
      <c r="AE31" s="311" t="s">
        <v>949</v>
      </c>
      <c r="AF31" s="361" t="s">
        <v>909</v>
      </c>
      <c r="AG31" s="362"/>
    </row>
    <row r="32" spans="2:33" ht="54" x14ac:dyDescent="0.25">
      <c r="B32" s="355" t="s">
        <v>83</v>
      </c>
      <c r="C32" s="258" t="s">
        <v>119</v>
      </c>
      <c r="D32" s="258" t="s">
        <v>884</v>
      </c>
      <c r="E32" s="363"/>
      <c r="F32" s="370" t="s">
        <v>902</v>
      </c>
      <c r="G32" s="117" t="s">
        <v>910</v>
      </c>
      <c r="H32" s="358" t="s">
        <v>911</v>
      </c>
      <c r="I32" s="129">
        <v>1</v>
      </c>
      <c r="J32" s="351" t="s">
        <v>59</v>
      </c>
      <c r="K32" s="357" t="s">
        <v>905</v>
      </c>
      <c r="L32" s="351" t="s">
        <v>43</v>
      </c>
      <c r="M32" s="357" t="s">
        <v>44</v>
      </c>
      <c r="N32" s="357" t="s">
        <v>214</v>
      </c>
      <c r="O32" s="357" t="s">
        <v>46</v>
      </c>
      <c r="P32" s="364">
        <f t="shared" si="1"/>
        <v>0.84999999999999976</v>
      </c>
      <c r="Q32" s="304">
        <v>0.85</v>
      </c>
      <c r="R32" s="304">
        <v>0.85</v>
      </c>
      <c r="S32" s="304">
        <v>0.85</v>
      </c>
      <c r="T32" s="304">
        <v>0.85</v>
      </c>
      <c r="U32" s="304">
        <v>0.85</v>
      </c>
      <c r="V32" s="304">
        <v>0.85</v>
      </c>
      <c r="W32" s="304">
        <v>0.85</v>
      </c>
      <c r="X32" s="304">
        <v>0.85</v>
      </c>
      <c r="Y32" s="304">
        <v>0.85</v>
      </c>
      <c r="Z32" s="304">
        <v>0.85</v>
      </c>
      <c r="AA32" s="304">
        <v>0.85</v>
      </c>
      <c r="AB32" s="304">
        <v>0.85</v>
      </c>
      <c r="AC32" s="360" t="s">
        <v>906</v>
      </c>
      <c r="AD32" s="119" t="s">
        <v>948</v>
      </c>
      <c r="AE32" s="311" t="s">
        <v>949</v>
      </c>
      <c r="AF32" s="361" t="s">
        <v>909</v>
      </c>
      <c r="AG32" s="362"/>
    </row>
    <row r="33" spans="2:33" ht="54" x14ac:dyDescent="0.25">
      <c r="B33" s="355" t="s">
        <v>69</v>
      </c>
      <c r="C33" s="258" t="s">
        <v>75</v>
      </c>
      <c r="D33" s="365" t="s">
        <v>912</v>
      </c>
      <c r="E33" s="358" t="s">
        <v>913</v>
      </c>
      <c r="F33" s="117" t="s">
        <v>914</v>
      </c>
      <c r="G33" s="117"/>
      <c r="H33" s="358" t="s">
        <v>915</v>
      </c>
      <c r="I33" s="129">
        <v>3</v>
      </c>
      <c r="J33" s="117" t="s">
        <v>41</v>
      </c>
      <c r="K33" s="358" t="s">
        <v>916</v>
      </c>
      <c r="L33" s="117" t="s">
        <v>89</v>
      </c>
      <c r="M33" s="117" t="s">
        <v>44</v>
      </c>
      <c r="N33" s="117" t="s">
        <v>45</v>
      </c>
      <c r="O33" s="357" t="s">
        <v>46</v>
      </c>
      <c r="P33" s="352">
        <f>SUM(Q33:AB33)</f>
        <v>115</v>
      </c>
      <c r="Q33" s="248">
        <v>8</v>
      </c>
      <c r="R33" s="248">
        <v>10</v>
      </c>
      <c r="S33" s="248">
        <v>13</v>
      </c>
      <c r="T33" s="248">
        <v>12</v>
      </c>
      <c r="U33" s="248">
        <v>11</v>
      </c>
      <c r="V33" s="248">
        <v>10</v>
      </c>
      <c r="W33" s="248">
        <v>12</v>
      </c>
      <c r="X33" s="248">
        <v>12</v>
      </c>
      <c r="Y33" s="248">
        <v>11</v>
      </c>
      <c r="Z33" s="248">
        <v>11</v>
      </c>
      <c r="AA33" s="248">
        <v>5</v>
      </c>
      <c r="AB33" s="248"/>
      <c r="AC33" s="360" t="s">
        <v>917</v>
      </c>
      <c r="AD33" s="119" t="s">
        <v>950</v>
      </c>
      <c r="AE33" s="311" t="s">
        <v>951</v>
      </c>
      <c r="AF33" s="361"/>
      <c r="AG33" s="362"/>
    </row>
    <row r="34" spans="2:33" ht="36" x14ac:dyDescent="0.25">
      <c r="B34" s="355" t="s">
        <v>69</v>
      </c>
      <c r="C34" s="258" t="s">
        <v>79</v>
      </c>
      <c r="D34" s="258" t="s">
        <v>884</v>
      </c>
      <c r="E34" s="366" t="s">
        <v>920</v>
      </c>
      <c r="F34" s="117" t="s">
        <v>921</v>
      </c>
      <c r="G34" s="117"/>
      <c r="H34" s="358" t="s">
        <v>922</v>
      </c>
      <c r="I34" s="129">
        <v>2</v>
      </c>
      <c r="J34" s="117" t="s">
        <v>100</v>
      </c>
      <c r="K34" s="358" t="s">
        <v>923</v>
      </c>
      <c r="L34" s="117" t="s">
        <v>89</v>
      </c>
      <c r="M34" s="117" t="s">
        <v>44</v>
      </c>
      <c r="N34" s="117" t="s">
        <v>45</v>
      </c>
      <c r="O34" s="357" t="s">
        <v>696</v>
      </c>
      <c r="P34" s="352">
        <f>SUM(Q34:AB34)</f>
        <v>240</v>
      </c>
      <c r="Q34" s="248">
        <v>20</v>
      </c>
      <c r="R34" s="248">
        <v>20</v>
      </c>
      <c r="S34" s="248">
        <v>20</v>
      </c>
      <c r="T34" s="248">
        <v>20</v>
      </c>
      <c r="U34" s="248">
        <v>20</v>
      </c>
      <c r="V34" s="248">
        <v>20</v>
      </c>
      <c r="W34" s="248">
        <v>20</v>
      </c>
      <c r="X34" s="248">
        <v>20</v>
      </c>
      <c r="Y34" s="248">
        <v>20</v>
      </c>
      <c r="Z34" s="248">
        <v>20</v>
      </c>
      <c r="AA34" s="248">
        <v>20</v>
      </c>
      <c r="AB34" s="248">
        <v>20</v>
      </c>
      <c r="AC34" s="360" t="s">
        <v>917</v>
      </c>
      <c r="AD34" s="119" t="s">
        <v>950</v>
      </c>
      <c r="AE34" s="311" t="s">
        <v>951</v>
      </c>
      <c r="AF34" s="361"/>
      <c r="AG34" s="362"/>
    </row>
    <row r="35" spans="2:33" ht="54" x14ac:dyDescent="0.25">
      <c r="B35" s="355" t="s">
        <v>69</v>
      </c>
      <c r="C35" s="258" t="s">
        <v>79</v>
      </c>
      <c r="D35" s="258" t="s">
        <v>884</v>
      </c>
      <c r="E35" s="366" t="s">
        <v>924</v>
      </c>
      <c r="F35" s="366" t="s">
        <v>925</v>
      </c>
      <c r="G35" s="366"/>
      <c r="H35" s="367" t="s">
        <v>926</v>
      </c>
      <c r="I35" s="124">
        <v>3</v>
      </c>
      <c r="J35" s="366" t="s">
        <v>250</v>
      </c>
      <c r="K35" s="367" t="s">
        <v>927</v>
      </c>
      <c r="L35" s="366" t="s">
        <v>89</v>
      </c>
      <c r="M35" s="366" t="s">
        <v>317</v>
      </c>
      <c r="N35" s="366" t="s">
        <v>45</v>
      </c>
      <c r="O35" s="368" t="s">
        <v>696</v>
      </c>
      <c r="P35" s="352">
        <f>SUM(Q35:AB35)</f>
        <v>303</v>
      </c>
      <c r="Q35" s="248">
        <v>23</v>
      </c>
      <c r="R35" s="248">
        <v>16</v>
      </c>
      <c r="S35" s="248">
        <v>22</v>
      </c>
      <c r="T35" s="248">
        <v>27</v>
      </c>
      <c r="U35" s="248">
        <v>26</v>
      </c>
      <c r="V35" s="248">
        <v>35</v>
      </c>
      <c r="W35" s="248">
        <v>23</v>
      </c>
      <c r="X35" s="248">
        <v>29</v>
      </c>
      <c r="Y35" s="248">
        <v>28</v>
      </c>
      <c r="Z35" s="248">
        <v>23</v>
      </c>
      <c r="AA35" s="248">
        <v>26</v>
      </c>
      <c r="AB35" s="248">
        <v>25</v>
      </c>
      <c r="AC35" s="369" t="s">
        <v>917</v>
      </c>
      <c r="AD35" s="119" t="s">
        <v>950</v>
      </c>
      <c r="AE35" s="311" t="s">
        <v>951</v>
      </c>
      <c r="AF35" s="361"/>
      <c r="AG35" s="362"/>
    </row>
    <row r="36" spans="2:33" ht="90" x14ac:dyDescent="0.25">
      <c r="B36" s="355" t="s">
        <v>69</v>
      </c>
      <c r="C36" s="258" t="s">
        <v>79</v>
      </c>
      <c r="D36" s="258" t="s">
        <v>890</v>
      </c>
      <c r="E36" s="358" t="s">
        <v>928</v>
      </c>
      <c r="F36" s="117" t="s">
        <v>929</v>
      </c>
      <c r="G36" s="117"/>
      <c r="H36" s="358" t="s">
        <v>930</v>
      </c>
      <c r="I36" s="129">
        <v>2</v>
      </c>
      <c r="J36" s="117" t="s">
        <v>250</v>
      </c>
      <c r="K36" s="358" t="s">
        <v>931</v>
      </c>
      <c r="L36" s="117" t="s">
        <v>89</v>
      </c>
      <c r="M36" s="117" t="s">
        <v>44</v>
      </c>
      <c r="N36" s="117" t="s">
        <v>45</v>
      </c>
      <c r="O36" s="117" t="s">
        <v>696</v>
      </c>
      <c r="P36" s="352">
        <f>SUM(Q36:AB36)</f>
        <v>3600</v>
      </c>
      <c r="Q36" s="248">
        <v>300</v>
      </c>
      <c r="R36" s="248">
        <v>300</v>
      </c>
      <c r="S36" s="248">
        <v>300</v>
      </c>
      <c r="T36" s="248">
        <v>300</v>
      </c>
      <c r="U36" s="248">
        <v>300</v>
      </c>
      <c r="V36" s="248">
        <v>300</v>
      </c>
      <c r="W36" s="248">
        <v>300</v>
      </c>
      <c r="X36" s="248">
        <v>300</v>
      </c>
      <c r="Y36" s="248">
        <v>300</v>
      </c>
      <c r="Z36" s="248">
        <v>300</v>
      </c>
      <c r="AA36" s="248">
        <v>300</v>
      </c>
      <c r="AB36" s="248">
        <v>300</v>
      </c>
      <c r="AC36" s="360" t="s">
        <v>932</v>
      </c>
      <c r="AD36" s="119" t="s">
        <v>950</v>
      </c>
      <c r="AE36" s="311" t="s">
        <v>951</v>
      </c>
      <c r="AF36" s="361"/>
      <c r="AG36" s="362"/>
    </row>
    <row r="37" spans="2:33" ht="90" x14ac:dyDescent="0.25">
      <c r="B37" s="355" t="s">
        <v>69</v>
      </c>
      <c r="C37" s="258" t="s">
        <v>79</v>
      </c>
      <c r="D37" s="258" t="s">
        <v>890</v>
      </c>
      <c r="E37" s="367" t="s">
        <v>928</v>
      </c>
      <c r="F37" s="117" t="s">
        <v>933</v>
      </c>
      <c r="G37" s="117"/>
      <c r="H37" s="358" t="s">
        <v>934</v>
      </c>
      <c r="I37" s="129">
        <v>1</v>
      </c>
      <c r="J37" s="117" t="s">
        <v>250</v>
      </c>
      <c r="K37" s="358" t="s">
        <v>935</v>
      </c>
      <c r="L37" s="117" t="s">
        <v>89</v>
      </c>
      <c r="M37" s="117" t="s">
        <v>44</v>
      </c>
      <c r="N37" s="117" t="s">
        <v>45</v>
      </c>
      <c r="O37" s="117" t="s">
        <v>696</v>
      </c>
      <c r="P37" s="352">
        <f>SUM(Q37:AB37)</f>
        <v>1500</v>
      </c>
      <c r="Q37" s="248"/>
      <c r="R37" s="248"/>
      <c r="S37" s="248">
        <v>150</v>
      </c>
      <c r="T37" s="248">
        <v>150</v>
      </c>
      <c r="U37" s="248">
        <v>150</v>
      </c>
      <c r="V37" s="248">
        <v>150</v>
      </c>
      <c r="W37" s="248">
        <v>150</v>
      </c>
      <c r="X37" s="248">
        <v>150</v>
      </c>
      <c r="Y37" s="248">
        <v>150</v>
      </c>
      <c r="Z37" s="248">
        <v>150</v>
      </c>
      <c r="AA37" s="248">
        <v>150</v>
      </c>
      <c r="AB37" s="248">
        <v>150</v>
      </c>
      <c r="AC37" s="360" t="s">
        <v>932</v>
      </c>
      <c r="AD37" s="119" t="s">
        <v>950</v>
      </c>
      <c r="AE37" s="311" t="s">
        <v>951</v>
      </c>
      <c r="AF37" s="361"/>
      <c r="AG37" s="362"/>
    </row>
    <row r="38" spans="2:33" ht="54" x14ac:dyDescent="0.25">
      <c r="B38" s="355" t="s">
        <v>69</v>
      </c>
      <c r="C38" s="258" t="s">
        <v>79</v>
      </c>
      <c r="D38" s="258" t="s">
        <v>890</v>
      </c>
      <c r="E38" s="370" t="s">
        <v>936</v>
      </c>
      <c r="F38" s="370" t="s">
        <v>937</v>
      </c>
      <c r="G38" s="117" t="s">
        <v>938</v>
      </c>
      <c r="H38" s="358" t="s">
        <v>939</v>
      </c>
      <c r="I38" s="310">
        <v>2</v>
      </c>
      <c r="J38" s="117" t="s">
        <v>59</v>
      </c>
      <c r="K38" s="358" t="s">
        <v>940</v>
      </c>
      <c r="L38" s="357" t="s">
        <v>554</v>
      </c>
      <c r="M38" s="366" t="s">
        <v>317</v>
      </c>
      <c r="N38" s="357" t="s">
        <v>214</v>
      </c>
      <c r="O38" s="357" t="s">
        <v>696</v>
      </c>
      <c r="P38" s="359">
        <f t="shared" ref="P38:P43" si="2">AVERAGE(Q38:AB38)</f>
        <v>15</v>
      </c>
      <c r="Q38" s="248">
        <v>15</v>
      </c>
      <c r="R38" s="248">
        <v>15</v>
      </c>
      <c r="S38" s="248">
        <v>15</v>
      </c>
      <c r="T38" s="248">
        <v>15</v>
      </c>
      <c r="U38" s="248">
        <v>15</v>
      </c>
      <c r="V38" s="248">
        <v>15</v>
      </c>
      <c r="W38" s="248">
        <v>15</v>
      </c>
      <c r="X38" s="248">
        <v>15</v>
      </c>
      <c r="Y38" s="248">
        <v>15</v>
      </c>
      <c r="Z38" s="248">
        <v>15</v>
      </c>
      <c r="AA38" s="248">
        <v>15</v>
      </c>
      <c r="AB38" s="248">
        <v>15</v>
      </c>
      <c r="AC38" s="360" t="s">
        <v>941</v>
      </c>
      <c r="AD38" s="119" t="s">
        <v>950</v>
      </c>
      <c r="AE38" s="311" t="s">
        <v>951</v>
      </c>
      <c r="AF38" s="361"/>
      <c r="AG38" s="362"/>
    </row>
    <row r="39" spans="2:33" ht="54" x14ac:dyDescent="0.25">
      <c r="B39" s="355" t="s">
        <v>69</v>
      </c>
      <c r="C39" s="258" t="s">
        <v>79</v>
      </c>
      <c r="D39" s="258" t="s">
        <v>890</v>
      </c>
      <c r="E39" s="370" t="s">
        <v>936</v>
      </c>
      <c r="F39" s="370" t="s">
        <v>937</v>
      </c>
      <c r="G39" s="117" t="s">
        <v>942</v>
      </c>
      <c r="H39" s="358" t="s">
        <v>943</v>
      </c>
      <c r="I39" s="310">
        <v>2</v>
      </c>
      <c r="J39" s="117" t="s">
        <v>59</v>
      </c>
      <c r="K39" s="358" t="s">
        <v>940</v>
      </c>
      <c r="L39" s="357" t="s">
        <v>554</v>
      </c>
      <c r="M39" s="366" t="s">
        <v>317</v>
      </c>
      <c r="N39" s="357" t="s">
        <v>214</v>
      </c>
      <c r="O39" s="357" t="s">
        <v>696</v>
      </c>
      <c r="P39" s="359">
        <f t="shared" si="2"/>
        <v>20</v>
      </c>
      <c r="Q39" s="248">
        <v>20</v>
      </c>
      <c r="R39" s="248">
        <v>20</v>
      </c>
      <c r="S39" s="248">
        <v>20</v>
      </c>
      <c r="T39" s="248">
        <v>20</v>
      </c>
      <c r="U39" s="248">
        <v>20</v>
      </c>
      <c r="V39" s="248">
        <v>20</v>
      </c>
      <c r="W39" s="248">
        <v>20</v>
      </c>
      <c r="X39" s="248">
        <v>20</v>
      </c>
      <c r="Y39" s="248">
        <v>20</v>
      </c>
      <c r="Z39" s="248">
        <v>20</v>
      </c>
      <c r="AA39" s="248">
        <v>20</v>
      </c>
      <c r="AB39" s="248">
        <v>20</v>
      </c>
      <c r="AC39" s="360" t="s">
        <v>941</v>
      </c>
      <c r="AD39" s="119" t="s">
        <v>950</v>
      </c>
      <c r="AE39" s="311" t="s">
        <v>951</v>
      </c>
      <c r="AF39" s="361"/>
      <c r="AG39" s="362"/>
    </row>
    <row r="40" spans="2:33" ht="54" x14ac:dyDescent="0.25">
      <c r="B40" s="371" t="s">
        <v>69</v>
      </c>
      <c r="C40" s="254" t="s">
        <v>79</v>
      </c>
      <c r="D40" s="254" t="s">
        <v>890</v>
      </c>
      <c r="E40" s="370" t="s">
        <v>936</v>
      </c>
      <c r="F40" s="370" t="s">
        <v>937</v>
      </c>
      <c r="G40" s="370" t="s">
        <v>944</v>
      </c>
      <c r="H40" s="372" t="s">
        <v>945</v>
      </c>
      <c r="I40" s="373">
        <v>2</v>
      </c>
      <c r="J40" s="370" t="s">
        <v>59</v>
      </c>
      <c r="K40" s="372" t="s">
        <v>940</v>
      </c>
      <c r="L40" s="374" t="s">
        <v>554</v>
      </c>
      <c r="M40" s="375" t="s">
        <v>317</v>
      </c>
      <c r="N40" s="374" t="s">
        <v>214</v>
      </c>
      <c r="O40" s="374" t="s">
        <v>696</v>
      </c>
      <c r="P40" s="359">
        <f t="shared" si="2"/>
        <v>18</v>
      </c>
      <c r="Q40" s="340">
        <v>18</v>
      </c>
      <c r="R40" s="340">
        <v>18</v>
      </c>
      <c r="S40" s="340">
        <v>18</v>
      </c>
      <c r="T40" s="340">
        <v>18</v>
      </c>
      <c r="U40" s="340">
        <v>18</v>
      </c>
      <c r="V40" s="340">
        <v>18</v>
      </c>
      <c r="W40" s="340">
        <v>18</v>
      </c>
      <c r="X40" s="340">
        <v>18</v>
      </c>
      <c r="Y40" s="340">
        <v>18</v>
      </c>
      <c r="Z40" s="340">
        <v>18</v>
      </c>
      <c r="AA40" s="340">
        <v>18</v>
      </c>
      <c r="AB40" s="340">
        <v>18</v>
      </c>
      <c r="AC40" s="360" t="s">
        <v>941</v>
      </c>
      <c r="AD40" s="119" t="s">
        <v>950</v>
      </c>
      <c r="AE40" s="311" t="s">
        <v>951</v>
      </c>
      <c r="AF40" s="361"/>
      <c r="AG40" s="362"/>
    </row>
    <row r="41" spans="2:33" ht="54" x14ac:dyDescent="0.25">
      <c r="B41" s="355" t="s">
        <v>69</v>
      </c>
      <c r="C41" s="258" t="s">
        <v>79</v>
      </c>
      <c r="D41" s="258" t="s">
        <v>890</v>
      </c>
      <c r="E41" s="117" t="s">
        <v>936</v>
      </c>
      <c r="F41" s="117" t="s">
        <v>937</v>
      </c>
      <c r="G41" s="117" t="s">
        <v>946</v>
      </c>
      <c r="H41" s="358" t="s">
        <v>947</v>
      </c>
      <c r="I41" s="310">
        <v>3</v>
      </c>
      <c r="J41" s="117" t="s">
        <v>59</v>
      </c>
      <c r="K41" s="358" t="s">
        <v>940</v>
      </c>
      <c r="L41" s="357" t="s">
        <v>554</v>
      </c>
      <c r="M41" s="366" t="s">
        <v>317</v>
      </c>
      <c r="N41" s="357" t="s">
        <v>214</v>
      </c>
      <c r="O41" s="357" t="s">
        <v>696</v>
      </c>
      <c r="P41" s="359">
        <f t="shared" si="2"/>
        <v>168</v>
      </c>
      <c r="Q41" s="248">
        <v>168</v>
      </c>
      <c r="R41" s="248">
        <v>168</v>
      </c>
      <c r="S41" s="248">
        <v>168</v>
      </c>
      <c r="T41" s="248">
        <v>168</v>
      </c>
      <c r="U41" s="248">
        <v>168</v>
      </c>
      <c r="V41" s="248">
        <v>168</v>
      </c>
      <c r="W41" s="248">
        <v>168</v>
      </c>
      <c r="X41" s="248">
        <v>168</v>
      </c>
      <c r="Y41" s="248">
        <v>168</v>
      </c>
      <c r="Z41" s="248">
        <v>168</v>
      </c>
      <c r="AA41" s="248">
        <v>168</v>
      </c>
      <c r="AB41" s="248">
        <v>168</v>
      </c>
      <c r="AC41" s="360" t="s">
        <v>941</v>
      </c>
      <c r="AD41" s="119" t="s">
        <v>950</v>
      </c>
      <c r="AE41" s="311" t="s">
        <v>951</v>
      </c>
      <c r="AF41" s="361"/>
      <c r="AG41" s="362"/>
    </row>
    <row r="42" spans="2:33" ht="54" x14ac:dyDescent="0.25">
      <c r="B42" s="355" t="s">
        <v>83</v>
      </c>
      <c r="C42" s="258" t="s">
        <v>119</v>
      </c>
      <c r="D42" s="258" t="s">
        <v>884</v>
      </c>
      <c r="E42" s="363"/>
      <c r="F42" s="117" t="s">
        <v>902</v>
      </c>
      <c r="G42" s="117" t="s">
        <v>903</v>
      </c>
      <c r="H42" s="358" t="s">
        <v>904</v>
      </c>
      <c r="I42" s="129">
        <v>1</v>
      </c>
      <c r="J42" s="117" t="s">
        <v>59</v>
      </c>
      <c r="K42" s="357" t="s">
        <v>905</v>
      </c>
      <c r="L42" s="117" t="s">
        <v>43</v>
      </c>
      <c r="M42" s="357" t="s">
        <v>44</v>
      </c>
      <c r="N42" s="357" t="s">
        <v>214</v>
      </c>
      <c r="O42" s="357" t="s">
        <v>46</v>
      </c>
      <c r="P42" s="364">
        <f t="shared" si="2"/>
        <v>0.79999999999999993</v>
      </c>
      <c r="Q42" s="304">
        <v>0.8</v>
      </c>
      <c r="R42" s="304">
        <v>0.8</v>
      </c>
      <c r="S42" s="304">
        <v>0.8</v>
      </c>
      <c r="T42" s="304">
        <v>0.8</v>
      </c>
      <c r="U42" s="304">
        <v>0.8</v>
      </c>
      <c r="V42" s="304">
        <v>0.8</v>
      </c>
      <c r="W42" s="304">
        <v>0.8</v>
      </c>
      <c r="X42" s="304">
        <v>0.8</v>
      </c>
      <c r="Y42" s="304">
        <v>0.8</v>
      </c>
      <c r="Z42" s="304">
        <v>0.8</v>
      </c>
      <c r="AA42" s="304">
        <v>0.8</v>
      </c>
      <c r="AB42" s="304">
        <v>0.8</v>
      </c>
      <c r="AC42" s="360" t="s">
        <v>906</v>
      </c>
      <c r="AD42" s="119" t="s">
        <v>950</v>
      </c>
      <c r="AE42" s="311" t="s">
        <v>951</v>
      </c>
      <c r="AF42" s="361" t="s">
        <v>909</v>
      </c>
      <c r="AG42" s="362"/>
    </row>
    <row r="43" spans="2:33" ht="54" x14ac:dyDescent="0.25">
      <c r="B43" s="355" t="s">
        <v>83</v>
      </c>
      <c r="C43" s="258" t="s">
        <v>119</v>
      </c>
      <c r="D43" s="258" t="s">
        <v>884</v>
      </c>
      <c r="E43" s="363"/>
      <c r="F43" s="117" t="s">
        <v>902</v>
      </c>
      <c r="G43" s="117" t="s">
        <v>910</v>
      </c>
      <c r="H43" s="358" t="s">
        <v>911</v>
      </c>
      <c r="I43" s="129">
        <v>1</v>
      </c>
      <c r="J43" s="117" t="s">
        <v>59</v>
      </c>
      <c r="K43" s="357" t="s">
        <v>905</v>
      </c>
      <c r="L43" s="117" t="s">
        <v>43</v>
      </c>
      <c r="M43" s="357" t="s">
        <v>44</v>
      </c>
      <c r="N43" s="357" t="s">
        <v>214</v>
      </c>
      <c r="O43" s="357" t="s">
        <v>46</v>
      </c>
      <c r="P43" s="364">
        <f t="shared" si="2"/>
        <v>0.84999999999999976</v>
      </c>
      <c r="Q43" s="304">
        <v>0.85</v>
      </c>
      <c r="R43" s="304">
        <v>0.85</v>
      </c>
      <c r="S43" s="304">
        <v>0.85</v>
      </c>
      <c r="T43" s="304">
        <v>0.85</v>
      </c>
      <c r="U43" s="304">
        <v>0.85</v>
      </c>
      <c r="V43" s="304">
        <v>0.85</v>
      </c>
      <c r="W43" s="304">
        <v>0.85</v>
      </c>
      <c r="X43" s="304">
        <v>0.85</v>
      </c>
      <c r="Y43" s="304">
        <v>0.85</v>
      </c>
      <c r="Z43" s="304">
        <v>0.85</v>
      </c>
      <c r="AA43" s="304">
        <v>0.85</v>
      </c>
      <c r="AB43" s="304">
        <v>0.85</v>
      </c>
      <c r="AC43" s="360" t="s">
        <v>906</v>
      </c>
      <c r="AD43" s="119" t="s">
        <v>950</v>
      </c>
      <c r="AE43" s="311" t="s">
        <v>951</v>
      </c>
      <c r="AF43" s="361" t="s">
        <v>909</v>
      </c>
      <c r="AG43" s="362"/>
    </row>
    <row r="44" spans="2:33" ht="54" x14ac:dyDescent="0.25">
      <c r="B44" s="355" t="s">
        <v>69</v>
      </c>
      <c r="C44" s="258" t="s">
        <v>75</v>
      </c>
      <c r="D44" s="365" t="s">
        <v>912</v>
      </c>
      <c r="E44" s="358" t="s">
        <v>913</v>
      </c>
      <c r="F44" s="117" t="s">
        <v>914</v>
      </c>
      <c r="G44" s="117"/>
      <c r="H44" s="358" t="s">
        <v>915</v>
      </c>
      <c r="I44" s="129">
        <v>3</v>
      </c>
      <c r="J44" s="117" t="s">
        <v>41</v>
      </c>
      <c r="K44" s="358" t="s">
        <v>916</v>
      </c>
      <c r="L44" s="117" t="s">
        <v>89</v>
      </c>
      <c r="M44" s="117" t="s">
        <v>44</v>
      </c>
      <c r="N44" s="117" t="s">
        <v>45</v>
      </c>
      <c r="O44" s="357" t="s">
        <v>46</v>
      </c>
      <c r="P44" s="352">
        <f>SUM(Q44:AB44)</f>
        <v>50</v>
      </c>
      <c r="Q44" s="248">
        <v>4</v>
      </c>
      <c r="R44" s="248">
        <v>4</v>
      </c>
      <c r="S44" s="248">
        <v>5</v>
      </c>
      <c r="T44" s="248">
        <v>5</v>
      </c>
      <c r="U44" s="248">
        <v>5</v>
      </c>
      <c r="V44" s="248">
        <v>4</v>
      </c>
      <c r="W44" s="248">
        <v>5</v>
      </c>
      <c r="X44" s="248">
        <v>5</v>
      </c>
      <c r="Y44" s="248">
        <v>5</v>
      </c>
      <c r="Z44" s="248">
        <v>4</v>
      </c>
      <c r="AA44" s="248">
        <v>4</v>
      </c>
      <c r="AB44" s="248"/>
      <c r="AC44" s="360" t="s">
        <v>917</v>
      </c>
      <c r="AD44" s="119" t="s">
        <v>952</v>
      </c>
      <c r="AE44" s="311" t="s">
        <v>953</v>
      </c>
      <c r="AF44" s="311"/>
      <c r="AG44" s="311"/>
    </row>
    <row r="45" spans="2:33" ht="36" x14ac:dyDescent="0.25">
      <c r="B45" s="355" t="s">
        <v>69</v>
      </c>
      <c r="C45" s="258" t="s">
        <v>79</v>
      </c>
      <c r="D45" s="258" t="s">
        <v>884</v>
      </c>
      <c r="E45" s="366" t="s">
        <v>920</v>
      </c>
      <c r="F45" s="117" t="s">
        <v>921</v>
      </c>
      <c r="G45" s="117"/>
      <c r="H45" s="358" t="s">
        <v>922</v>
      </c>
      <c r="I45" s="129">
        <v>2</v>
      </c>
      <c r="J45" s="117" t="s">
        <v>100</v>
      </c>
      <c r="K45" s="358" t="s">
        <v>923</v>
      </c>
      <c r="L45" s="117" t="s">
        <v>89</v>
      </c>
      <c r="M45" s="117" t="s">
        <v>44</v>
      </c>
      <c r="N45" s="117" t="s">
        <v>45</v>
      </c>
      <c r="O45" s="357" t="s">
        <v>696</v>
      </c>
      <c r="P45" s="352">
        <f>SUM(Q45:AB45)</f>
        <v>200</v>
      </c>
      <c r="Q45" s="248">
        <v>10</v>
      </c>
      <c r="R45" s="248">
        <v>10</v>
      </c>
      <c r="S45" s="248">
        <v>15</v>
      </c>
      <c r="T45" s="248">
        <v>15</v>
      </c>
      <c r="U45" s="248">
        <v>20</v>
      </c>
      <c r="V45" s="248">
        <v>20</v>
      </c>
      <c r="W45" s="248">
        <v>20</v>
      </c>
      <c r="X45" s="248">
        <v>20</v>
      </c>
      <c r="Y45" s="248">
        <v>20</v>
      </c>
      <c r="Z45" s="248">
        <v>20</v>
      </c>
      <c r="AA45" s="248">
        <v>15</v>
      </c>
      <c r="AB45" s="248">
        <v>15</v>
      </c>
      <c r="AC45" s="360" t="s">
        <v>917</v>
      </c>
      <c r="AD45" s="119" t="s">
        <v>952</v>
      </c>
      <c r="AE45" s="311" t="s">
        <v>953</v>
      </c>
      <c r="AF45" s="311"/>
      <c r="AG45" s="311"/>
    </row>
    <row r="46" spans="2:33" ht="54" x14ac:dyDescent="0.25">
      <c r="B46" s="355" t="s">
        <v>69</v>
      </c>
      <c r="C46" s="258" t="s">
        <v>79</v>
      </c>
      <c r="D46" s="258" t="s">
        <v>884</v>
      </c>
      <c r="E46" s="366" t="s">
        <v>924</v>
      </c>
      <c r="F46" s="366" t="s">
        <v>925</v>
      </c>
      <c r="G46" s="366"/>
      <c r="H46" s="367" t="s">
        <v>926</v>
      </c>
      <c r="I46" s="124">
        <v>3</v>
      </c>
      <c r="J46" s="366" t="s">
        <v>250</v>
      </c>
      <c r="K46" s="367" t="s">
        <v>927</v>
      </c>
      <c r="L46" s="366" t="s">
        <v>89</v>
      </c>
      <c r="M46" s="366" t="s">
        <v>317</v>
      </c>
      <c r="N46" s="366" t="s">
        <v>45</v>
      </c>
      <c r="O46" s="368" t="s">
        <v>696</v>
      </c>
      <c r="P46" s="352">
        <f>SUM(Q46:AB46)</f>
        <v>79</v>
      </c>
      <c r="Q46" s="248">
        <v>4</v>
      </c>
      <c r="R46" s="248">
        <v>6</v>
      </c>
      <c r="S46" s="248">
        <v>6</v>
      </c>
      <c r="T46" s="248">
        <v>6</v>
      </c>
      <c r="U46" s="248">
        <v>8</v>
      </c>
      <c r="V46" s="248">
        <v>5</v>
      </c>
      <c r="W46" s="248">
        <v>5</v>
      </c>
      <c r="X46" s="248">
        <v>10</v>
      </c>
      <c r="Y46" s="248">
        <v>10</v>
      </c>
      <c r="Z46" s="248">
        <v>5</v>
      </c>
      <c r="AA46" s="248">
        <v>9</v>
      </c>
      <c r="AB46" s="248">
        <v>5</v>
      </c>
      <c r="AC46" s="369" t="s">
        <v>917</v>
      </c>
      <c r="AD46" s="119" t="s">
        <v>952</v>
      </c>
      <c r="AE46" s="311" t="s">
        <v>953</v>
      </c>
      <c r="AF46" s="311"/>
      <c r="AG46" s="311"/>
    </row>
    <row r="47" spans="2:33" ht="90" x14ac:dyDescent="0.25">
      <c r="B47" s="355" t="s">
        <v>69</v>
      </c>
      <c r="C47" s="258" t="s">
        <v>79</v>
      </c>
      <c r="D47" s="258" t="s">
        <v>890</v>
      </c>
      <c r="E47" s="358" t="s">
        <v>928</v>
      </c>
      <c r="F47" s="117" t="s">
        <v>929</v>
      </c>
      <c r="G47" s="117"/>
      <c r="H47" s="358" t="s">
        <v>930</v>
      </c>
      <c r="I47" s="129">
        <v>2</v>
      </c>
      <c r="J47" s="117" t="s">
        <v>250</v>
      </c>
      <c r="K47" s="358" t="s">
        <v>931</v>
      </c>
      <c r="L47" s="117" t="s">
        <v>89</v>
      </c>
      <c r="M47" s="117" t="s">
        <v>44</v>
      </c>
      <c r="N47" s="117" t="s">
        <v>45</v>
      </c>
      <c r="O47" s="117" t="s">
        <v>696</v>
      </c>
      <c r="P47" s="352">
        <f>SUM(Q47:AB47)</f>
        <v>2400</v>
      </c>
      <c r="Q47" s="248">
        <v>200</v>
      </c>
      <c r="R47" s="248">
        <v>200</v>
      </c>
      <c r="S47" s="248">
        <v>200</v>
      </c>
      <c r="T47" s="248">
        <v>200</v>
      </c>
      <c r="U47" s="248">
        <v>200</v>
      </c>
      <c r="V47" s="248">
        <v>200</v>
      </c>
      <c r="W47" s="248">
        <v>200</v>
      </c>
      <c r="X47" s="248">
        <v>200</v>
      </c>
      <c r="Y47" s="248">
        <v>200</v>
      </c>
      <c r="Z47" s="248">
        <v>200</v>
      </c>
      <c r="AA47" s="248">
        <v>200</v>
      </c>
      <c r="AB47" s="248">
        <v>200</v>
      </c>
      <c r="AC47" s="360" t="s">
        <v>932</v>
      </c>
      <c r="AD47" s="119" t="s">
        <v>952</v>
      </c>
      <c r="AE47" s="311" t="s">
        <v>953</v>
      </c>
      <c r="AF47" s="311"/>
      <c r="AG47" s="311"/>
    </row>
    <row r="48" spans="2:33" ht="90" x14ac:dyDescent="0.25">
      <c r="B48" s="355" t="s">
        <v>69</v>
      </c>
      <c r="C48" s="258" t="s">
        <v>79</v>
      </c>
      <c r="D48" s="258" t="s">
        <v>890</v>
      </c>
      <c r="E48" s="367" t="s">
        <v>928</v>
      </c>
      <c r="F48" s="117" t="s">
        <v>933</v>
      </c>
      <c r="G48" s="117"/>
      <c r="H48" s="358" t="s">
        <v>934</v>
      </c>
      <c r="I48" s="129">
        <v>1</v>
      </c>
      <c r="J48" s="117" t="s">
        <v>250</v>
      </c>
      <c r="K48" s="358" t="s">
        <v>935</v>
      </c>
      <c r="L48" s="117" t="s">
        <v>89</v>
      </c>
      <c r="M48" s="117" t="s">
        <v>44</v>
      </c>
      <c r="N48" s="117" t="s">
        <v>45</v>
      </c>
      <c r="O48" s="117" t="s">
        <v>696</v>
      </c>
      <c r="P48" s="352">
        <f>SUM(Q48:AB48)</f>
        <v>1000</v>
      </c>
      <c r="Q48" s="248"/>
      <c r="R48" s="248"/>
      <c r="S48" s="248">
        <v>100</v>
      </c>
      <c r="T48" s="248">
        <v>100</v>
      </c>
      <c r="U48" s="248">
        <v>100</v>
      </c>
      <c r="V48" s="248">
        <v>100</v>
      </c>
      <c r="W48" s="248">
        <v>100</v>
      </c>
      <c r="X48" s="248">
        <v>100</v>
      </c>
      <c r="Y48" s="248">
        <v>100</v>
      </c>
      <c r="Z48" s="248">
        <v>100</v>
      </c>
      <c r="AA48" s="248">
        <v>100</v>
      </c>
      <c r="AB48" s="248">
        <v>100</v>
      </c>
      <c r="AC48" s="360" t="s">
        <v>932</v>
      </c>
      <c r="AD48" s="119" t="s">
        <v>952</v>
      </c>
      <c r="AE48" s="311" t="s">
        <v>953</v>
      </c>
      <c r="AF48" s="311"/>
      <c r="AG48" s="311"/>
    </row>
    <row r="49" spans="2:33" ht="54" x14ac:dyDescent="0.25">
      <c r="B49" s="355" t="s">
        <v>69</v>
      </c>
      <c r="C49" s="258" t="s">
        <v>79</v>
      </c>
      <c r="D49" s="258" t="s">
        <v>890</v>
      </c>
      <c r="E49" s="370" t="s">
        <v>936</v>
      </c>
      <c r="F49" s="370" t="s">
        <v>937</v>
      </c>
      <c r="G49" s="117" t="s">
        <v>938</v>
      </c>
      <c r="H49" s="358" t="s">
        <v>939</v>
      </c>
      <c r="I49" s="310">
        <v>2</v>
      </c>
      <c r="J49" s="117" t="s">
        <v>59</v>
      </c>
      <c r="K49" s="358" t="s">
        <v>940</v>
      </c>
      <c r="L49" s="357" t="s">
        <v>554</v>
      </c>
      <c r="M49" s="366" t="s">
        <v>317</v>
      </c>
      <c r="N49" s="357" t="s">
        <v>214</v>
      </c>
      <c r="O49" s="357" t="s">
        <v>696</v>
      </c>
      <c r="P49" s="359">
        <f t="shared" ref="P49:P54" si="3">AVERAGE(Q49:AB49)</f>
        <v>15</v>
      </c>
      <c r="Q49" s="248">
        <v>15</v>
      </c>
      <c r="R49" s="248">
        <v>15</v>
      </c>
      <c r="S49" s="248">
        <v>15</v>
      </c>
      <c r="T49" s="248">
        <v>15</v>
      </c>
      <c r="U49" s="248">
        <v>15</v>
      </c>
      <c r="V49" s="248">
        <v>15</v>
      </c>
      <c r="W49" s="248">
        <v>15</v>
      </c>
      <c r="X49" s="248">
        <v>15</v>
      </c>
      <c r="Y49" s="248">
        <v>15</v>
      </c>
      <c r="Z49" s="248">
        <v>15</v>
      </c>
      <c r="AA49" s="248">
        <v>15</v>
      </c>
      <c r="AB49" s="248">
        <v>15</v>
      </c>
      <c r="AC49" s="360" t="s">
        <v>941</v>
      </c>
      <c r="AD49" s="119" t="s">
        <v>952</v>
      </c>
      <c r="AE49" s="311" t="s">
        <v>953</v>
      </c>
      <c r="AF49" s="311"/>
      <c r="AG49" s="311"/>
    </row>
    <row r="50" spans="2:33" ht="54" x14ac:dyDescent="0.25">
      <c r="B50" s="355" t="s">
        <v>69</v>
      </c>
      <c r="C50" s="258" t="s">
        <v>79</v>
      </c>
      <c r="D50" s="258" t="s">
        <v>890</v>
      </c>
      <c r="E50" s="370" t="s">
        <v>936</v>
      </c>
      <c r="F50" s="370" t="s">
        <v>937</v>
      </c>
      <c r="G50" s="117" t="s">
        <v>942</v>
      </c>
      <c r="H50" s="358" t="s">
        <v>943</v>
      </c>
      <c r="I50" s="310">
        <v>2</v>
      </c>
      <c r="J50" s="117" t="s">
        <v>59</v>
      </c>
      <c r="K50" s="358" t="s">
        <v>940</v>
      </c>
      <c r="L50" s="357" t="s">
        <v>554</v>
      </c>
      <c r="M50" s="366" t="s">
        <v>317</v>
      </c>
      <c r="N50" s="357" t="s">
        <v>214</v>
      </c>
      <c r="O50" s="357" t="s">
        <v>696</v>
      </c>
      <c r="P50" s="359">
        <f t="shared" si="3"/>
        <v>20</v>
      </c>
      <c r="Q50" s="248">
        <v>20</v>
      </c>
      <c r="R50" s="248">
        <v>20</v>
      </c>
      <c r="S50" s="248">
        <v>20</v>
      </c>
      <c r="T50" s="248">
        <v>20</v>
      </c>
      <c r="U50" s="248">
        <v>20</v>
      </c>
      <c r="V50" s="248">
        <v>20</v>
      </c>
      <c r="W50" s="248">
        <v>20</v>
      </c>
      <c r="X50" s="248">
        <v>20</v>
      </c>
      <c r="Y50" s="248">
        <v>20</v>
      </c>
      <c r="Z50" s="248">
        <v>20</v>
      </c>
      <c r="AA50" s="248">
        <v>20</v>
      </c>
      <c r="AB50" s="248">
        <v>20</v>
      </c>
      <c r="AC50" s="360" t="s">
        <v>941</v>
      </c>
      <c r="AD50" s="119" t="s">
        <v>952</v>
      </c>
      <c r="AE50" s="311" t="s">
        <v>953</v>
      </c>
      <c r="AF50" s="311"/>
      <c r="AG50" s="311"/>
    </row>
    <row r="51" spans="2:33" ht="54" x14ac:dyDescent="0.25">
      <c r="B51" s="371" t="s">
        <v>69</v>
      </c>
      <c r="C51" s="254" t="s">
        <v>79</v>
      </c>
      <c r="D51" s="254" t="s">
        <v>890</v>
      </c>
      <c r="E51" s="370" t="s">
        <v>936</v>
      </c>
      <c r="F51" s="370" t="s">
        <v>937</v>
      </c>
      <c r="G51" s="370" t="s">
        <v>944</v>
      </c>
      <c r="H51" s="372" t="s">
        <v>945</v>
      </c>
      <c r="I51" s="373">
        <v>2</v>
      </c>
      <c r="J51" s="370" t="s">
        <v>59</v>
      </c>
      <c r="K51" s="372" t="s">
        <v>940</v>
      </c>
      <c r="L51" s="374" t="s">
        <v>554</v>
      </c>
      <c r="M51" s="375" t="s">
        <v>317</v>
      </c>
      <c r="N51" s="374" t="s">
        <v>214</v>
      </c>
      <c r="O51" s="374" t="s">
        <v>696</v>
      </c>
      <c r="P51" s="359">
        <f t="shared" si="3"/>
        <v>18</v>
      </c>
      <c r="Q51" s="248">
        <v>18</v>
      </c>
      <c r="R51" s="248">
        <v>18</v>
      </c>
      <c r="S51" s="248">
        <v>18</v>
      </c>
      <c r="T51" s="248">
        <v>18</v>
      </c>
      <c r="U51" s="248">
        <v>18</v>
      </c>
      <c r="V51" s="248">
        <v>18</v>
      </c>
      <c r="W51" s="248">
        <v>18</v>
      </c>
      <c r="X51" s="248">
        <v>18</v>
      </c>
      <c r="Y51" s="248">
        <v>18</v>
      </c>
      <c r="Z51" s="248">
        <v>18</v>
      </c>
      <c r="AA51" s="248">
        <v>18</v>
      </c>
      <c r="AB51" s="248">
        <v>18</v>
      </c>
      <c r="AC51" s="360" t="s">
        <v>941</v>
      </c>
      <c r="AD51" s="119" t="s">
        <v>952</v>
      </c>
      <c r="AE51" s="311" t="s">
        <v>953</v>
      </c>
      <c r="AF51" s="311"/>
      <c r="AG51" s="311"/>
    </row>
    <row r="52" spans="2:33" ht="54" x14ac:dyDescent="0.25">
      <c r="B52" s="355" t="s">
        <v>69</v>
      </c>
      <c r="C52" s="258" t="s">
        <v>79</v>
      </c>
      <c r="D52" s="258" t="s">
        <v>890</v>
      </c>
      <c r="E52" s="117" t="s">
        <v>936</v>
      </c>
      <c r="F52" s="117" t="s">
        <v>937</v>
      </c>
      <c r="G52" s="117" t="s">
        <v>946</v>
      </c>
      <c r="H52" s="358" t="s">
        <v>947</v>
      </c>
      <c r="I52" s="310">
        <v>3</v>
      </c>
      <c r="J52" s="117" t="s">
        <v>59</v>
      </c>
      <c r="K52" s="358" t="s">
        <v>940</v>
      </c>
      <c r="L52" s="357" t="s">
        <v>554</v>
      </c>
      <c r="M52" s="366" t="s">
        <v>317</v>
      </c>
      <c r="N52" s="357" t="s">
        <v>214</v>
      </c>
      <c r="O52" s="357" t="s">
        <v>696</v>
      </c>
      <c r="P52" s="359">
        <f t="shared" si="3"/>
        <v>168</v>
      </c>
      <c r="Q52" s="248">
        <v>168</v>
      </c>
      <c r="R52" s="248">
        <v>168</v>
      </c>
      <c r="S52" s="248">
        <v>168</v>
      </c>
      <c r="T52" s="248">
        <v>168</v>
      </c>
      <c r="U52" s="248">
        <v>168</v>
      </c>
      <c r="V52" s="248">
        <v>168</v>
      </c>
      <c r="W52" s="248">
        <v>168</v>
      </c>
      <c r="X52" s="248">
        <v>168</v>
      </c>
      <c r="Y52" s="248">
        <v>168</v>
      </c>
      <c r="Z52" s="248">
        <v>168</v>
      </c>
      <c r="AA52" s="248">
        <v>168</v>
      </c>
      <c r="AB52" s="248">
        <v>168</v>
      </c>
      <c r="AC52" s="360" t="s">
        <v>941</v>
      </c>
      <c r="AD52" s="119" t="s">
        <v>952</v>
      </c>
      <c r="AE52" s="311" t="s">
        <v>953</v>
      </c>
      <c r="AF52" s="311"/>
      <c r="AG52" s="311"/>
    </row>
    <row r="53" spans="2:33" ht="54" x14ac:dyDescent="0.25">
      <c r="B53" s="355" t="s">
        <v>83</v>
      </c>
      <c r="C53" s="258" t="s">
        <v>119</v>
      </c>
      <c r="D53" s="258" t="s">
        <v>884</v>
      </c>
      <c r="E53" s="363"/>
      <c r="F53" s="117" t="s">
        <v>902</v>
      </c>
      <c r="G53" s="117" t="s">
        <v>903</v>
      </c>
      <c r="H53" s="358" t="s">
        <v>904</v>
      </c>
      <c r="I53" s="129">
        <v>1</v>
      </c>
      <c r="J53" s="117" t="s">
        <v>59</v>
      </c>
      <c r="K53" s="357" t="s">
        <v>905</v>
      </c>
      <c r="L53" s="117" t="s">
        <v>43</v>
      </c>
      <c r="M53" s="357" t="s">
        <v>44</v>
      </c>
      <c r="N53" s="357" t="s">
        <v>214</v>
      </c>
      <c r="O53" s="357" t="s">
        <v>46</v>
      </c>
      <c r="P53" s="364">
        <f t="shared" si="3"/>
        <v>0.79999999999999993</v>
      </c>
      <c r="Q53" s="304">
        <v>0.8</v>
      </c>
      <c r="R53" s="304">
        <v>0.8</v>
      </c>
      <c r="S53" s="304">
        <v>0.8</v>
      </c>
      <c r="T53" s="304">
        <v>0.8</v>
      </c>
      <c r="U53" s="304">
        <v>0.8</v>
      </c>
      <c r="V53" s="304">
        <v>0.8</v>
      </c>
      <c r="W53" s="304">
        <v>0.8</v>
      </c>
      <c r="X53" s="304">
        <v>0.8</v>
      </c>
      <c r="Y53" s="304">
        <v>0.8</v>
      </c>
      <c r="Z53" s="304">
        <v>0.8</v>
      </c>
      <c r="AA53" s="304">
        <v>0.8</v>
      </c>
      <c r="AB53" s="304">
        <v>0.8</v>
      </c>
      <c r="AC53" s="360" t="s">
        <v>906</v>
      </c>
      <c r="AD53" s="119" t="s">
        <v>952</v>
      </c>
      <c r="AE53" s="311" t="s">
        <v>953</v>
      </c>
      <c r="AF53" s="361" t="s">
        <v>909</v>
      </c>
      <c r="AG53" s="311"/>
    </row>
    <row r="54" spans="2:33" ht="54" x14ac:dyDescent="0.25">
      <c r="B54" s="355" t="s">
        <v>83</v>
      </c>
      <c r="C54" s="258" t="s">
        <v>119</v>
      </c>
      <c r="D54" s="258" t="s">
        <v>884</v>
      </c>
      <c r="E54" s="363"/>
      <c r="F54" s="117" t="s">
        <v>902</v>
      </c>
      <c r="G54" s="117" t="s">
        <v>910</v>
      </c>
      <c r="H54" s="358" t="s">
        <v>911</v>
      </c>
      <c r="I54" s="129">
        <v>1</v>
      </c>
      <c r="J54" s="117" t="s">
        <v>59</v>
      </c>
      <c r="K54" s="357" t="s">
        <v>905</v>
      </c>
      <c r="L54" s="117" t="s">
        <v>43</v>
      </c>
      <c r="M54" s="357" t="s">
        <v>44</v>
      </c>
      <c r="N54" s="357" t="s">
        <v>214</v>
      </c>
      <c r="O54" s="357" t="s">
        <v>46</v>
      </c>
      <c r="P54" s="364">
        <f t="shared" si="3"/>
        <v>0.84999999999999976</v>
      </c>
      <c r="Q54" s="304">
        <v>0.85</v>
      </c>
      <c r="R54" s="304">
        <v>0.85</v>
      </c>
      <c r="S54" s="304">
        <v>0.85</v>
      </c>
      <c r="T54" s="304">
        <v>0.85</v>
      </c>
      <c r="U54" s="304">
        <v>0.85</v>
      </c>
      <c r="V54" s="304">
        <v>0.85</v>
      </c>
      <c r="W54" s="304">
        <v>0.85</v>
      </c>
      <c r="X54" s="304">
        <v>0.85</v>
      </c>
      <c r="Y54" s="304">
        <v>0.85</v>
      </c>
      <c r="Z54" s="304">
        <v>0.85</v>
      </c>
      <c r="AA54" s="304">
        <v>0.85</v>
      </c>
      <c r="AB54" s="304">
        <v>0.85</v>
      </c>
      <c r="AC54" s="360" t="s">
        <v>906</v>
      </c>
      <c r="AD54" s="119" t="s">
        <v>952</v>
      </c>
      <c r="AE54" s="311" t="s">
        <v>953</v>
      </c>
      <c r="AF54" s="361" t="s">
        <v>909</v>
      </c>
      <c r="AG54" s="311"/>
    </row>
    <row r="55" spans="2:33" ht="54" x14ac:dyDescent="0.25">
      <c r="B55" s="355" t="s">
        <v>69</v>
      </c>
      <c r="C55" s="258" t="s">
        <v>75</v>
      </c>
      <c r="D55" s="365" t="s">
        <v>912</v>
      </c>
      <c r="E55" s="358" t="s">
        <v>913</v>
      </c>
      <c r="F55" s="117" t="s">
        <v>914</v>
      </c>
      <c r="G55" s="117"/>
      <c r="H55" s="358" t="s">
        <v>915</v>
      </c>
      <c r="I55" s="129">
        <v>3</v>
      </c>
      <c r="J55" s="117" t="s">
        <v>41</v>
      </c>
      <c r="K55" s="358" t="s">
        <v>916</v>
      </c>
      <c r="L55" s="117" t="s">
        <v>89</v>
      </c>
      <c r="M55" s="117" t="s">
        <v>44</v>
      </c>
      <c r="N55" s="117" t="s">
        <v>45</v>
      </c>
      <c r="O55" s="357" t="s">
        <v>46</v>
      </c>
      <c r="P55" s="352">
        <f>SUM(Q55:AB55)</f>
        <v>55</v>
      </c>
      <c r="Q55" s="248">
        <v>3</v>
      </c>
      <c r="R55" s="248">
        <v>4</v>
      </c>
      <c r="S55" s="248">
        <v>5</v>
      </c>
      <c r="T55" s="248">
        <v>5</v>
      </c>
      <c r="U55" s="248">
        <v>6</v>
      </c>
      <c r="V55" s="248">
        <v>6</v>
      </c>
      <c r="W55" s="248">
        <v>6</v>
      </c>
      <c r="X55" s="248">
        <v>6</v>
      </c>
      <c r="Y55" s="248">
        <v>5</v>
      </c>
      <c r="Z55" s="248">
        <v>5</v>
      </c>
      <c r="AA55" s="248">
        <v>4</v>
      </c>
      <c r="AB55" s="248"/>
      <c r="AC55" s="360" t="s">
        <v>917</v>
      </c>
      <c r="AD55" s="142" t="s">
        <v>954</v>
      </c>
      <c r="AE55" s="311" t="s">
        <v>955</v>
      </c>
      <c r="AF55" s="361"/>
      <c r="AG55" s="362"/>
    </row>
    <row r="56" spans="2:33" ht="36" x14ac:dyDescent="0.25">
      <c r="B56" s="355" t="s">
        <v>69</v>
      </c>
      <c r="C56" s="258" t="s">
        <v>79</v>
      </c>
      <c r="D56" s="258" t="s">
        <v>884</v>
      </c>
      <c r="E56" s="366" t="s">
        <v>920</v>
      </c>
      <c r="F56" s="117" t="s">
        <v>921</v>
      </c>
      <c r="G56" s="117"/>
      <c r="H56" s="358" t="s">
        <v>922</v>
      </c>
      <c r="I56" s="129">
        <v>2</v>
      </c>
      <c r="J56" s="117" t="s">
        <v>100</v>
      </c>
      <c r="K56" s="358" t="s">
        <v>923</v>
      </c>
      <c r="L56" s="117" t="s">
        <v>89</v>
      </c>
      <c r="M56" s="117" t="s">
        <v>44</v>
      </c>
      <c r="N56" s="117" t="s">
        <v>45</v>
      </c>
      <c r="O56" s="357" t="s">
        <v>696</v>
      </c>
      <c r="P56" s="352">
        <f>SUM(Q56:AB56)</f>
        <v>200</v>
      </c>
      <c r="Q56" s="248">
        <v>10</v>
      </c>
      <c r="R56" s="248">
        <v>10</v>
      </c>
      <c r="S56" s="248">
        <v>15</v>
      </c>
      <c r="T56" s="248">
        <v>15</v>
      </c>
      <c r="U56" s="248">
        <v>20</v>
      </c>
      <c r="V56" s="248">
        <v>20</v>
      </c>
      <c r="W56" s="248">
        <v>20</v>
      </c>
      <c r="X56" s="248">
        <v>20</v>
      </c>
      <c r="Y56" s="248">
        <v>20</v>
      </c>
      <c r="Z56" s="248">
        <v>20</v>
      </c>
      <c r="AA56" s="248">
        <v>15</v>
      </c>
      <c r="AB56" s="248">
        <v>15</v>
      </c>
      <c r="AC56" s="360" t="s">
        <v>917</v>
      </c>
      <c r="AD56" s="142" t="s">
        <v>954</v>
      </c>
      <c r="AE56" s="311" t="s">
        <v>955</v>
      </c>
      <c r="AF56" s="361"/>
      <c r="AG56" s="362"/>
    </row>
    <row r="57" spans="2:33" ht="54" x14ac:dyDescent="0.25">
      <c r="B57" s="355" t="s">
        <v>69</v>
      </c>
      <c r="C57" s="258" t="s">
        <v>79</v>
      </c>
      <c r="D57" s="258" t="s">
        <v>884</v>
      </c>
      <c r="E57" s="366" t="s">
        <v>924</v>
      </c>
      <c r="F57" s="366" t="s">
        <v>925</v>
      </c>
      <c r="G57" s="366"/>
      <c r="H57" s="367" t="s">
        <v>926</v>
      </c>
      <c r="I57" s="124">
        <v>3</v>
      </c>
      <c r="J57" s="366" t="s">
        <v>250</v>
      </c>
      <c r="K57" s="367" t="s">
        <v>927</v>
      </c>
      <c r="L57" s="366" t="s">
        <v>89</v>
      </c>
      <c r="M57" s="366" t="s">
        <v>317</v>
      </c>
      <c r="N57" s="366" t="s">
        <v>45</v>
      </c>
      <c r="O57" s="368" t="s">
        <v>696</v>
      </c>
      <c r="P57" s="352">
        <f>SUM(Q57:AB57)</f>
        <v>79</v>
      </c>
      <c r="Q57" s="248">
        <v>5</v>
      </c>
      <c r="R57" s="248">
        <v>5</v>
      </c>
      <c r="S57" s="248">
        <v>6</v>
      </c>
      <c r="T57" s="248">
        <v>7</v>
      </c>
      <c r="U57" s="248">
        <v>8</v>
      </c>
      <c r="V57" s="248">
        <v>8</v>
      </c>
      <c r="W57" s="248">
        <v>8</v>
      </c>
      <c r="X57" s="248">
        <v>8</v>
      </c>
      <c r="Y57" s="248">
        <v>7</v>
      </c>
      <c r="Z57" s="248">
        <v>6</v>
      </c>
      <c r="AA57" s="248">
        <v>6</v>
      </c>
      <c r="AB57" s="248">
        <v>5</v>
      </c>
      <c r="AC57" s="369" t="s">
        <v>917</v>
      </c>
      <c r="AD57" s="142" t="s">
        <v>954</v>
      </c>
      <c r="AE57" s="311" t="s">
        <v>955</v>
      </c>
      <c r="AF57" s="361"/>
      <c r="AG57" s="362"/>
    </row>
    <row r="58" spans="2:33" ht="90" x14ac:dyDescent="0.25">
      <c r="B58" s="355" t="s">
        <v>69</v>
      </c>
      <c r="C58" s="258" t="s">
        <v>79</v>
      </c>
      <c r="D58" s="258" t="s">
        <v>890</v>
      </c>
      <c r="E58" s="358" t="s">
        <v>928</v>
      </c>
      <c r="F58" s="117" t="s">
        <v>929</v>
      </c>
      <c r="G58" s="117"/>
      <c r="H58" s="358" t="s">
        <v>930</v>
      </c>
      <c r="I58" s="129">
        <v>2</v>
      </c>
      <c r="J58" s="117" t="s">
        <v>250</v>
      </c>
      <c r="K58" s="358" t="s">
        <v>931</v>
      </c>
      <c r="L58" s="117" t="s">
        <v>89</v>
      </c>
      <c r="M58" s="117" t="s">
        <v>44</v>
      </c>
      <c r="N58" s="117" t="s">
        <v>45</v>
      </c>
      <c r="O58" s="117" t="s">
        <v>696</v>
      </c>
      <c r="P58" s="352">
        <f>SUM(Q58:AB58)</f>
        <v>2400</v>
      </c>
      <c r="Q58" s="248">
        <v>200</v>
      </c>
      <c r="R58" s="248">
        <v>200</v>
      </c>
      <c r="S58" s="248">
        <v>200</v>
      </c>
      <c r="T58" s="248">
        <v>200</v>
      </c>
      <c r="U58" s="248">
        <v>200</v>
      </c>
      <c r="V58" s="248">
        <v>200</v>
      </c>
      <c r="W58" s="248">
        <v>200</v>
      </c>
      <c r="X58" s="248">
        <v>200</v>
      </c>
      <c r="Y58" s="248">
        <v>200</v>
      </c>
      <c r="Z58" s="248">
        <v>200</v>
      </c>
      <c r="AA58" s="248">
        <v>200</v>
      </c>
      <c r="AB58" s="248">
        <v>200</v>
      </c>
      <c r="AC58" s="360" t="s">
        <v>932</v>
      </c>
      <c r="AD58" s="142" t="s">
        <v>954</v>
      </c>
      <c r="AE58" s="311" t="s">
        <v>955</v>
      </c>
      <c r="AF58" s="361"/>
      <c r="AG58" s="362"/>
    </row>
    <row r="59" spans="2:33" ht="90" x14ac:dyDescent="0.25">
      <c r="B59" s="355" t="s">
        <v>69</v>
      </c>
      <c r="C59" s="258" t="s">
        <v>79</v>
      </c>
      <c r="D59" s="258" t="s">
        <v>890</v>
      </c>
      <c r="E59" s="367" t="s">
        <v>928</v>
      </c>
      <c r="F59" s="117" t="s">
        <v>933</v>
      </c>
      <c r="G59" s="117"/>
      <c r="H59" s="358" t="s">
        <v>934</v>
      </c>
      <c r="I59" s="129">
        <v>1</v>
      </c>
      <c r="J59" s="117" t="s">
        <v>250</v>
      </c>
      <c r="K59" s="358" t="s">
        <v>935</v>
      </c>
      <c r="L59" s="117" t="s">
        <v>89</v>
      </c>
      <c r="M59" s="117" t="s">
        <v>44</v>
      </c>
      <c r="N59" s="117" t="s">
        <v>45</v>
      </c>
      <c r="O59" s="117" t="s">
        <v>696</v>
      </c>
      <c r="P59" s="352">
        <f>SUM(Q59:AB59)</f>
        <v>1000</v>
      </c>
      <c r="Q59" s="248"/>
      <c r="R59" s="248"/>
      <c r="S59" s="248">
        <v>100</v>
      </c>
      <c r="T59" s="248">
        <v>100</v>
      </c>
      <c r="U59" s="248">
        <v>100</v>
      </c>
      <c r="V59" s="248">
        <v>100</v>
      </c>
      <c r="W59" s="248">
        <v>100</v>
      </c>
      <c r="X59" s="248">
        <v>100</v>
      </c>
      <c r="Y59" s="248">
        <v>100</v>
      </c>
      <c r="Z59" s="248">
        <v>100</v>
      </c>
      <c r="AA59" s="248">
        <v>100</v>
      </c>
      <c r="AB59" s="248">
        <v>100</v>
      </c>
      <c r="AC59" s="360" t="s">
        <v>932</v>
      </c>
      <c r="AD59" s="142" t="s">
        <v>954</v>
      </c>
      <c r="AE59" s="311" t="s">
        <v>955</v>
      </c>
      <c r="AF59" s="361"/>
      <c r="AG59" s="362"/>
    </row>
    <row r="60" spans="2:33" ht="54" x14ac:dyDescent="0.25">
      <c r="B60" s="355" t="s">
        <v>69</v>
      </c>
      <c r="C60" s="258" t="s">
        <v>79</v>
      </c>
      <c r="D60" s="258" t="s">
        <v>890</v>
      </c>
      <c r="E60" s="370" t="s">
        <v>936</v>
      </c>
      <c r="F60" s="370" t="s">
        <v>937</v>
      </c>
      <c r="G60" s="117" t="s">
        <v>938</v>
      </c>
      <c r="H60" s="358" t="s">
        <v>939</v>
      </c>
      <c r="I60" s="310">
        <v>2</v>
      </c>
      <c r="J60" s="117" t="s">
        <v>59</v>
      </c>
      <c r="K60" s="358" t="s">
        <v>940</v>
      </c>
      <c r="L60" s="357" t="s">
        <v>554</v>
      </c>
      <c r="M60" s="366" t="s">
        <v>317</v>
      </c>
      <c r="N60" s="357" t="s">
        <v>214</v>
      </c>
      <c r="O60" s="357" t="s">
        <v>696</v>
      </c>
      <c r="P60" s="359">
        <f t="shared" ref="P60:P65" si="4">AVERAGE(Q60:AB60)</f>
        <v>15</v>
      </c>
      <c r="Q60" s="248">
        <v>15</v>
      </c>
      <c r="R60" s="248">
        <v>15</v>
      </c>
      <c r="S60" s="248">
        <v>15</v>
      </c>
      <c r="T60" s="248">
        <v>15</v>
      </c>
      <c r="U60" s="248">
        <v>15</v>
      </c>
      <c r="V60" s="248">
        <v>15</v>
      </c>
      <c r="W60" s="248">
        <v>15</v>
      </c>
      <c r="X60" s="248">
        <v>15</v>
      </c>
      <c r="Y60" s="248">
        <v>15</v>
      </c>
      <c r="Z60" s="248">
        <v>15</v>
      </c>
      <c r="AA60" s="248">
        <v>15</v>
      </c>
      <c r="AB60" s="248">
        <v>15</v>
      </c>
      <c r="AC60" s="360" t="s">
        <v>941</v>
      </c>
      <c r="AD60" s="142" t="s">
        <v>954</v>
      </c>
      <c r="AE60" s="311" t="s">
        <v>955</v>
      </c>
      <c r="AF60" s="361"/>
      <c r="AG60" s="362"/>
    </row>
    <row r="61" spans="2:33" ht="54" x14ac:dyDescent="0.25">
      <c r="B61" s="355" t="s">
        <v>69</v>
      </c>
      <c r="C61" s="258" t="s">
        <v>79</v>
      </c>
      <c r="D61" s="258" t="s">
        <v>890</v>
      </c>
      <c r="E61" s="370" t="s">
        <v>936</v>
      </c>
      <c r="F61" s="370" t="s">
        <v>937</v>
      </c>
      <c r="G61" s="117" t="s">
        <v>942</v>
      </c>
      <c r="H61" s="358" t="s">
        <v>943</v>
      </c>
      <c r="I61" s="310">
        <v>2</v>
      </c>
      <c r="J61" s="117" t="s">
        <v>59</v>
      </c>
      <c r="K61" s="358" t="s">
        <v>940</v>
      </c>
      <c r="L61" s="357" t="s">
        <v>554</v>
      </c>
      <c r="M61" s="366" t="s">
        <v>317</v>
      </c>
      <c r="N61" s="357" t="s">
        <v>214</v>
      </c>
      <c r="O61" s="357" t="s">
        <v>696</v>
      </c>
      <c r="P61" s="359">
        <f t="shared" si="4"/>
        <v>20</v>
      </c>
      <c r="Q61" s="248">
        <v>20</v>
      </c>
      <c r="R61" s="248">
        <v>20</v>
      </c>
      <c r="S61" s="248">
        <v>20</v>
      </c>
      <c r="T61" s="248">
        <v>20</v>
      </c>
      <c r="U61" s="248">
        <v>20</v>
      </c>
      <c r="V61" s="248">
        <v>20</v>
      </c>
      <c r="W61" s="248">
        <v>20</v>
      </c>
      <c r="X61" s="248">
        <v>20</v>
      </c>
      <c r="Y61" s="248">
        <v>20</v>
      </c>
      <c r="Z61" s="248">
        <v>20</v>
      </c>
      <c r="AA61" s="248">
        <v>20</v>
      </c>
      <c r="AB61" s="248">
        <v>20</v>
      </c>
      <c r="AC61" s="360" t="s">
        <v>941</v>
      </c>
      <c r="AD61" s="142" t="s">
        <v>954</v>
      </c>
      <c r="AE61" s="311" t="s">
        <v>955</v>
      </c>
      <c r="AF61" s="361"/>
      <c r="AG61" s="362"/>
    </row>
    <row r="62" spans="2:33" ht="54" x14ac:dyDescent="0.25">
      <c r="B62" s="371" t="s">
        <v>69</v>
      </c>
      <c r="C62" s="254" t="s">
        <v>79</v>
      </c>
      <c r="D62" s="254" t="s">
        <v>890</v>
      </c>
      <c r="E62" s="370" t="s">
        <v>936</v>
      </c>
      <c r="F62" s="370" t="s">
        <v>937</v>
      </c>
      <c r="G62" s="370" t="s">
        <v>944</v>
      </c>
      <c r="H62" s="372" t="s">
        <v>945</v>
      </c>
      <c r="I62" s="373">
        <v>2</v>
      </c>
      <c r="J62" s="370" t="s">
        <v>59</v>
      </c>
      <c r="K62" s="372" t="s">
        <v>940</v>
      </c>
      <c r="L62" s="374" t="s">
        <v>554</v>
      </c>
      <c r="M62" s="375" t="s">
        <v>317</v>
      </c>
      <c r="N62" s="374" t="s">
        <v>214</v>
      </c>
      <c r="O62" s="374" t="s">
        <v>696</v>
      </c>
      <c r="P62" s="359">
        <f t="shared" si="4"/>
        <v>18</v>
      </c>
      <c r="Q62" s="248">
        <v>18</v>
      </c>
      <c r="R62" s="248">
        <v>18</v>
      </c>
      <c r="S62" s="248">
        <v>18</v>
      </c>
      <c r="T62" s="248">
        <v>18</v>
      </c>
      <c r="U62" s="248">
        <v>18</v>
      </c>
      <c r="V62" s="248">
        <v>18</v>
      </c>
      <c r="W62" s="248">
        <v>18</v>
      </c>
      <c r="X62" s="248">
        <v>18</v>
      </c>
      <c r="Y62" s="248">
        <v>18</v>
      </c>
      <c r="Z62" s="248">
        <v>18</v>
      </c>
      <c r="AA62" s="248">
        <v>18</v>
      </c>
      <c r="AB62" s="248">
        <v>18</v>
      </c>
      <c r="AC62" s="360" t="s">
        <v>941</v>
      </c>
      <c r="AD62" s="142" t="s">
        <v>954</v>
      </c>
      <c r="AE62" s="311" t="s">
        <v>955</v>
      </c>
      <c r="AF62" s="361"/>
      <c r="AG62" s="362"/>
    </row>
    <row r="63" spans="2:33" ht="54" x14ac:dyDescent="0.25">
      <c r="B63" s="355" t="s">
        <v>69</v>
      </c>
      <c r="C63" s="258" t="s">
        <v>79</v>
      </c>
      <c r="D63" s="258" t="s">
        <v>890</v>
      </c>
      <c r="E63" s="117" t="s">
        <v>936</v>
      </c>
      <c r="F63" s="117" t="s">
        <v>937</v>
      </c>
      <c r="G63" s="117" t="s">
        <v>946</v>
      </c>
      <c r="H63" s="358" t="s">
        <v>947</v>
      </c>
      <c r="I63" s="310">
        <v>3</v>
      </c>
      <c r="J63" s="117" t="s">
        <v>59</v>
      </c>
      <c r="K63" s="358" t="s">
        <v>940</v>
      </c>
      <c r="L63" s="357" t="s">
        <v>554</v>
      </c>
      <c r="M63" s="366" t="s">
        <v>317</v>
      </c>
      <c r="N63" s="357" t="s">
        <v>214</v>
      </c>
      <c r="O63" s="357" t="s">
        <v>696</v>
      </c>
      <c r="P63" s="359">
        <f t="shared" si="4"/>
        <v>168</v>
      </c>
      <c r="Q63" s="248">
        <v>168</v>
      </c>
      <c r="R63" s="248">
        <v>168</v>
      </c>
      <c r="S63" s="248">
        <v>168</v>
      </c>
      <c r="T63" s="248">
        <v>168</v>
      </c>
      <c r="U63" s="248">
        <v>168</v>
      </c>
      <c r="V63" s="248">
        <v>168</v>
      </c>
      <c r="W63" s="248">
        <v>168</v>
      </c>
      <c r="X63" s="248">
        <v>168</v>
      </c>
      <c r="Y63" s="248">
        <v>168</v>
      </c>
      <c r="Z63" s="248">
        <v>168</v>
      </c>
      <c r="AA63" s="248">
        <v>168</v>
      </c>
      <c r="AB63" s="248">
        <v>168</v>
      </c>
      <c r="AC63" s="360" t="s">
        <v>941</v>
      </c>
      <c r="AD63" s="142" t="s">
        <v>954</v>
      </c>
      <c r="AE63" s="311" t="s">
        <v>955</v>
      </c>
      <c r="AF63" s="361"/>
      <c r="AG63" s="362"/>
    </row>
    <row r="64" spans="2:33" ht="54" x14ac:dyDescent="0.25">
      <c r="B64" s="355" t="s">
        <v>83</v>
      </c>
      <c r="C64" s="258" t="s">
        <v>119</v>
      </c>
      <c r="D64" s="258" t="s">
        <v>884</v>
      </c>
      <c r="E64" s="363"/>
      <c r="F64" s="117" t="s">
        <v>902</v>
      </c>
      <c r="G64" s="117" t="s">
        <v>903</v>
      </c>
      <c r="H64" s="358" t="s">
        <v>904</v>
      </c>
      <c r="I64" s="129">
        <v>1</v>
      </c>
      <c r="J64" s="117" t="s">
        <v>59</v>
      </c>
      <c r="K64" s="357" t="s">
        <v>905</v>
      </c>
      <c r="L64" s="117" t="s">
        <v>43</v>
      </c>
      <c r="M64" s="357" t="s">
        <v>44</v>
      </c>
      <c r="N64" s="357" t="s">
        <v>214</v>
      </c>
      <c r="O64" s="357" t="s">
        <v>46</v>
      </c>
      <c r="P64" s="364">
        <f t="shared" si="4"/>
        <v>0.79999999999999993</v>
      </c>
      <c r="Q64" s="304">
        <v>0.8</v>
      </c>
      <c r="R64" s="304">
        <v>0.8</v>
      </c>
      <c r="S64" s="304">
        <v>0.8</v>
      </c>
      <c r="T64" s="304">
        <v>0.8</v>
      </c>
      <c r="U64" s="304">
        <v>0.8</v>
      </c>
      <c r="V64" s="304">
        <v>0.8</v>
      </c>
      <c r="W64" s="304">
        <v>0.8</v>
      </c>
      <c r="X64" s="304">
        <v>0.8</v>
      </c>
      <c r="Y64" s="304">
        <v>0.8</v>
      </c>
      <c r="Z64" s="304">
        <v>0.8</v>
      </c>
      <c r="AA64" s="304">
        <v>0.8</v>
      </c>
      <c r="AB64" s="304">
        <v>0.8</v>
      </c>
      <c r="AC64" s="360" t="s">
        <v>906</v>
      </c>
      <c r="AD64" s="142" t="s">
        <v>954</v>
      </c>
      <c r="AE64" s="311" t="s">
        <v>955</v>
      </c>
      <c r="AF64" s="361" t="s">
        <v>909</v>
      </c>
      <c r="AG64" s="362"/>
    </row>
    <row r="65" spans="2:33" ht="54" x14ac:dyDescent="0.25">
      <c r="B65" s="355" t="s">
        <v>83</v>
      </c>
      <c r="C65" s="258" t="s">
        <v>119</v>
      </c>
      <c r="D65" s="258" t="s">
        <v>884</v>
      </c>
      <c r="E65" s="363"/>
      <c r="F65" s="117" t="s">
        <v>902</v>
      </c>
      <c r="G65" s="117" t="s">
        <v>910</v>
      </c>
      <c r="H65" s="358" t="s">
        <v>911</v>
      </c>
      <c r="I65" s="129">
        <v>1</v>
      </c>
      <c r="J65" s="117" t="s">
        <v>59</v>
      </c>
      <c r="K65" s="357" t="s">
        <v>905</v>
      </c>
      <c r="L65" s="117" t="s">
        <v>43</v>
      </c>
      <c r="M65" s="357" t="s">
        <v>44</v>
      </c>
      <c r="N65" s="357" t="s">
        <v>214</v>
      </c>
      <c r="O65" s="357" t="s">
        <v>46</v>
      </c>
      <c r="P65" s="364">
        <f t="shared" si="4"/>
        <v>0.84999999999999976</v>
      </c>
      <c r="Q65" s="304">
        <v>0.85</v>
      </c>
      <c r="R65" s="304">
        <v>0.85</v>
      </c>
      <c r="S65" s="304">
        <v>0.85</v>
      </c>
      <c r="T65" s="304">
        <v>0.85</v>
      </c>
      <c r="U65" s="304">
        <v>0.85</v>
      </c>
      <c r="V65" s="304">
        <v>0.85</v>
      </c>
      <c r="W65" s="304">
        <v>0.85</v>
      </c>
      <c r="X65" s="304">
        <v>0.85</v>
      </c>
      <c r="Y65" s="304">
        <v>0.85</v>
      </c>
      <c r="Z65" s="304">
        <v>0.85</v>
      </c>
      <c r="AA65" s="304">
        <v>0.85</v>
      </c>
      <c r="AB65" s="304">
        <v>0.85</v>
      </c>
      <c r="AC65" s="360" t="s">
        <v>906</v>
      </c>
      <c r="AD65" s="142" t="s">
        <v>954</v>
      </c>
      <c r="AE65" s="311" t="s">
        <v>955</v>
      </c>
      <c r="AF65" s="361" t="s">
        <v>909</v>
      </c>
      <c r="AG65" s="362"/>
    </row>
    <row r="66" spans="2:33" ht="90" x14ac:dyDescent="0.25">
      <c r="B66" s="355" t="s">
        <v>69</v>
      </c>
      <c r="C66" s="258" t="s">
        <v>79</v>
      </c>
      <c r="D66" s="258" t="s">
        <v>956</v>
      </c>
      <c r="E66" s="376" t="s">
        <v>957</v>
      </c>
      <c r="F66" s="377" t="s">
        <v>958</v>
      </c>
      <c r="G66" s="357"/>
      <c r="H66" s="358" t="s">
        <v>959</v>
      </c>
      <c r="I66" s="129">
        <v>1</v>
      </c>
      <c r="J66" s="117" t="s">
        <v>59</v>
      </c>
      <c r="K66" s="357" t="s">
        <v>960</v>
      </c>
      <c r="L66" s="349" t="s">
        <v>89</v>
      </c>
      <c r="M66" s="349" t="s">
        <v>44</v>
      </c>
      <c r="N66" s="349" t="s">
        <v>45</v>
      </c>
      <c r="O66" s="349" t="s">
        <v>46</v>
      </c>
      <c r="P66" s="378">
        <f t="shared" ref="P66:P73" si="5">SUM(Q66:AB66)</f>
        <v>44</v>
      </c>
      <c r="Q66" s="243">
        <v>2</v>
      </c>
      <c r="R66" s="243">
        <v>4</v>
      </c>
      <c r="S66" s="243">
        <v>4</v>
      </c>
      <c r="T66" s="243">
        <v>4</v>
      </c>
      <c r="U66" s="243">
        <v>4</v>
      </c>
      <c r="V66" s="243">
        <v>4</v>
      </c>
      <c r="W66" s="243">
        <v>4</v>
      </c>
      <c r="X66" s="243">
        <v>4</v>
      </c>
      <c r="Y66" s="243">
        <v>4</v>
      </c>
      <c r="Z66" s="243">
        <v>4</v>
      </c>
      <c r="AA66" s="243">
        <v>4</v>
      </c>
      <c r="AB66" s="243">
        <v>2</v>
      </c>
      <c r="AC66" s="360" t="s">
        <v>961</v>
      </c>
      <c r="AD66" s="360" t="s">
        <v>962</v>
      </c>
      <c r="AE66" s="311" t="s">
        <v>963</v>
      </c>
      <c r="AF66" s="361"/>
      <c r="AG66" s="379"/>
    </row>
    <row r="67" spans="2:33" ht="108" x14ac:dyDescent="0.25">
      <c r="B67" s="355" t="s">
        <v>69</v>
      </c>
      <c r="C67" s="258" t="s">
        <v>79</v>
      </c>
      <c r="D67" s="258" t="s">
        <v>956</v>
      </c>
      <c r="E67" s="380"/>
      <c r="F67" s="377" t="s">
        <v>964</v>
      </c>
      <c r="G67" s="357"/>
      <c r="H67" s="358" t="s">
        <v>965</v>
      </c>
      <c r="I67" s="129">
        <v>1</v>
      </c>
      <c r="J67" s="117" t="s">
        <v>59</v>
      </c>
      <c r="K67" s="357" t="s">
        <v>966</v>
      </c>
      <c r="L67" s="349" t="s">
        <v>89</v>
      </c>
      <c r="M67" s="349" t="s">
        <v>44</v>
      </c>
      <c r="N67" s="349" t="s">
        <v>45</v>
      </c>
      <c r="O67" s="349" t="s">
        <v>46</v>
      </c>
      <c r="P67" s="378">
        <f t="shared" si="5"/>
        <v>11</v>
      </c>
      <c r="Q67" s="243">
        <v>1</v>
      </c>
      <c r="R67" s="243">
        <v>1</v>
      </c>
      <c r="S67" s="243">
        <v>1</v>
      </c>
      <c r="T67" s="243">
        <v>1</v>
      </c>
      <c r="U67" s="243">
        <v>1</v>
      </c>
      <c r="V67" s="243">
        <v>1</v>
      </c>
      <c r="W67" s="243">
        <v>1</v>
      </c>
      <c r="X67" s="243">
        <v>1</v>
      </c>
      <c r="Y67" s="243">
        <v>1</v>
      </c>
      <c r="Z67" s="243">
        <v>1</v>
      </c>
      <c r="AA67" s="243">
        <v>1</v>
      </c>
      <c r="AB67" s="243"/>
      <c r="AC67" s="360" t="s">
        <v>961</v>
      </c>
      <c r="AD67" s="360" t="s">
        <v>962</v>
      </c>
      <c r="AE67" s="311" t="s">
        <v>963</v>
      </c>
      <c r="AF67" s="361"/>
      <c r="AG67" s="379"/>
    </row>
    <row r="68" spans="2:33" ht="90" x14ac:dyDescent="0.25">
      <c r="B68" s="355" t="s">
        <v>69</v>
      </c>
      <c r="C68" s="258" t="s">
        <v>79</v>
      </c>
      <c r="D68" s="258" t="s">
        <v>956</v>
      </c>
      <c r="E68" s="380"/>
      <c r="F68" s="377" t="s">
        <v>967</v>
      </c>
      <c r="G68" s="357"/>
      <c r="H68" s="358" t="s">
        <v>968</v>
      </c>
      <c r="I68" s="129">
        <v>1</v>
      </c>
      <c r="J68" s="117" t="s">
        <v>59</v>
      </c>
      <c r="K68" s="357" t="s">
        <v>969</v>
      </c>
      <c r="L68" s="357" t="s">
        <v>89</v>
      </c>
      <c r="M68" s="357" t="s">
        <v>44</v>
      </c>
      <c r="N68" s="357" t="s">
        <v>45</v>
      </c>
      <c r="O68" s="349" t="s">
        <v>46</v>
      </c>
      <c r="P68" s="378">
        <f t="shared" si="5"/>
        <v>22</v>
      </c>
      <c r="Q68" s="243">
        <v>1</v>
      </c>
      <c r="R68" s="243">
        <v>2</v>
      </c>
      <c r="S68" s="243">
        <v>2</v>
      </c>
      <c r="T68" s="243">
        <v>2</v>
      </c>
      <c r="U68" s="243">
        <v>2</v>
      </c>
      <c r="V68" s="243">
        <v>2</v>
      </c>
      <c r="W68" s="243">
        <v>2</v>
      </c>
      <c r="X68" s="243">
        <v>2</v>
      </c>
      <c r="Y68" s="243">
        <v>2</v>
      </c>
      <c r="Z68" s="243">
        <v>2</v>
      </c>
      <c r="AA68" s="243">
        <v>2</v>
      </c>
      <c r="AB68" s="243">
        <v>1</v>
      </c>
      <c r="AC68" s="360" t="s">
        <v>961</v>
      </c>
      <c r="AD68" s="360" t="s">
        <v>962</v>
      </c>
      <c r="AE68" s="311" t="s">
        <v>963</v>
      </c>
      <c r="AF68" s="361"/>
      <c r="AG68" s="379"/>
    </row>
    <row r="69" spans="2:33" ht="108" x14ac:dyDescent="0.25">
      <c r="B69" s="355" t="s">
        <v>69</v>
      </c>
      <c r="C69" s="258" t="s">
        <v>79</v>
      </c>
      <c r="D69" s="258" t="s">
        <v>956</v>
      </c>
      <c r="E69" s="380"/>
      <c r="F69" s="377" t="s">
        <v>970</v>
      </c>
      <c r="G69" s="357"/>
      <c r="H69" s="358" t="s">
        <v>971</v>
      </c>
      <c r="I69" s="129">
        <v>1</v>
      </c>
      <c r="J69" s="117" t="s">
        <v>59</v>
      </c>
      <c r="K69" s="117" t="s">
        <v>960</v>
      </c>
      <c r="L69" s="117" t="s">
        <v>89</v>
      </c>
      <c r="M69" s="117" t="s">
        <v>44</v>
      </c>
      <c r="N69" s="117" t="s">
        <v>45</v>
      </c>
      <c r="O69" s="117" t="s">
        <v>46</v>
      </c>
      <c r="P69" s="378">
        <f t="shared" si="5"/>
        <v>90</v>
      </c>
      <c r="Q69" s="243">
        <v>5</v>
      </c>
      <c r="R69" s="243">
        <v>8</v>
      </c>
      <c r="S69" s="243">
        <v>8</v>
      </c>
      <c r="T69" s="243">
        <v>8</v>
      </c>
      <c r="U69" s="243">
        <v>8</v>
      </c>
      <c r="V69" s="243">
        <v>8</v>
      </c>
      <c r="W69" s="243">
        <v>8</v>
      </c>
      <c r="X69" s="243">
        <v>8</v>
      </c>
      <c r="Y69" s="243">
        <v>8</v>
      </c>
      <c r="Z69" s="243">
        <v>8</v>
      </c>
      <c r="AA69" s="243">
        <v>8</v>
      </c>
      <c r="AB69" s="243">
        <v>5</v>
      </c>
      <c r="AC69" s="360" t="s">
        <v>961</v>
      </c>
      <c r="AD69" s="360" t="s">
        <v>962</v>
      </c>
      <c r="AE69" s="311" t="s">
        <v>963</v>
      </c>
      <c r="AF69" s="361"/>
      <c r="AG69" s="379"/>
    </row>
    <row r="70" spans="2:33" ht="126" x14ac:dyDescent="0.25">
      <c r="B70" s="355" t="s">
        <v>69</v>
      </c>
      <c r="C70" s="258" t="s">
        <v>79</v>
      </c>
      <c r="D70" s="258" t="s">
        <v>956</v>
      </c>
      <c r="E70" s="380"/>
      <c r="F70" s="377" t="s">
        <v>972</v>
      </c>
      <c r="G70" s="357"/>
      <c r="H70" s="358" t="s">
        <v>973</v>
      </c>
      <c r="I70" s="129">
        <v>1</v>
      </c>
      <c r="J70" s="117" t="s">
        <v>59</v>
      </c>
      <c r="K70" s="357" t="s">
        <v>960</v>
      </c>
      <c r="L70" s="349" t="s">
        <v>89</v>
      </c>
      <c r="M70" s="349" t="s">
        <v>44</v>
      </c>
      <c r="N70" s="349" t="s">
        <v>45</v>
      </c>
      <c r="O70" s="349" t="s">
        <v>46</v>
      </c>
      <c r="P70" s="378">
        <f t="shared" si="5"/>
        <v>56</v>
      </c>
      <c r="Q70" s="243">
        <v>3</v>
      </c>
      <c r="R70" s="243">
        <v>5</v>
      </c>
      <c r="S70" s="243">
        <v>5</v>
      </c>
      <c r="T70" s="243">
        <v>5</v>
      </c>
      <c r="U70" s="243">
        <v>5</v>
      </c>
      <c r="V70" s="243">
        <v>5</v>
      </c>
      <c r="W70" s="243">
        <v>5</v>
      </c>
      <c r="X70" s="243">
        <v>5</v>
      </c>
      <c r="Y70" s="243">
        <v>5</v>
      </c>
      <c r="Z70" s="243">
        <v>5</v>
      </c>
      <c r="AA70" s="243">
        <v>5</v>
      </c>
      <c r="AB70" s="243">
        <v>3</v>
      </c>
      <c r="AC70" s="119" t="s">
        <v>961</v>
      </c>
      <c r="AD70" s="119" t="s">
        <v>962</v>
      </c>
      <c r="AE70" s="311" t="s">
        <v>963</v>
      </c>
      <c r="AF70" s="361"/>
      <c r="AG70" s="379"/>
    </row>
    <row r="71" spans="2:33" ht="90" x14ac:dyDescent="0.25">
      <c r="B71" s="355" t="s">
        <v>69</v>
      </c>
      <c r="C71" s="258" t="s">
        <v>79</v>
      </c>
      <c r="D71" s="258" t="s">
        <v>956</v>
      </c>
      <c r="E71" s="380"/>
      <c r="F71" s="381" t="s">
        <v>974</v>
      </c>
      <c r="G71" s="368"/>
      <c r="H71" s="367" t="s">
        <v>975</v>
      </c>
      <c r="I71" s="129">
        <v>1</v>
      </c>
      <c r="J71" s="117" t="s">
        <v>59</v>
      </c>
      <c r="K71" s="357" t="s">
        <v>960</v>
      </c>
      <c r="L71" s="349" t="s">
        <v>89</v>
      </c>
      <c r="M71" s="349" t="s">
        <v>44</v>
      </c>
      <c r="N71" s="349" t="s">
        <v>45</v>
      </c>
      <c r="O71" s="349" t="s">
        <v>696</v>
      </c>
      <c r="P71" s="382">
        <f t="shared" si="5"/>
        <v>14</v>
      </c>
      <c r="Q71" s="383"/>
      <c r="R71" s="383">
        <v>1</v>
      </c>
      <c r="S71" s="383">
        <v>1</v>
      </c>
      <c r="T71" s="383"/>
      <c r="U71" s="383"/>
      <c r="V71" s="383">
        <v>2</v>
      </c>
      <c r="W71" s="383">
        <v>2</v>
      </c>
      <c r="X71" s="383">
        <v>2</v>
      </c>
      <c r="Y71" s="383">
        <v>2</v>
      </c>
      <c r="Z71" s="383">
        <v>2</v>
      </c>
      <c r="AA71" s="383">
        <v>2</v>
      </c>
      <c r="AB71" s="384"/>
      <c r="AC71" s="119" t="s">
        <v>961</v>
      </c>
      <c r="AD71" s="119" t="s">
        <v>962</v>
      </c>
      <c r="AE71" s="311" t="s">
        <v>963</v>
      </c>
      <c r="AF71" s="361"/>
      <c r="AG71" s="379"/>
    </row>
    <row r="72" spans="2:33" ht="72" x14ac:dyDescent="0.25">
      <c r="B72" s="355" t="s">
        <v>69</v>
      </c>
      <c r="C72" s="258" t="s">
        <v>79</v>
      </c>
      <c r="D72" s="258" t="s">
        <v>956</v>
      </c>
      <c r="E72" s="380"/>
      <c r="F72" s="381" t="s">
        <v>976</v>
      </c>
      <c r="G72" s="368"/>
      <c r="H72" s="367" t="s">
        <v>977</v>
      </c>
      <c r="I72" s="129">
        <v>1</v>
      </c>
      <c r="J72" s="117" t="s">
        <v>59</v>
      </c>
      <c r="K72" s="117" t="s">
        <v>960</v>
      </c>
      <c r="L72" s="117" t="s">
        <v>89</v>
      </c>
      <c r="M72" s="117" t="s">
        <v>44</v>
      </c>
      <c r="N72" s="117" t="s">
        <v>45</v>
      </c>
      <c r="O72" s="117" t="s">
        <v>696</v>
      </c>
      <c r="P72" s="382">
        <f t="shared" si="5"/>
        <v>5</v>
      </c>
      <c r="Q72" s="383"/>
      <c r="R72" s="383"/>
      <c r="S72" s="383"/>
      <c r="T72" s="383"/>
      <c r="U72" s="383"/>
      <c r="V72" s="383"/>
      <c r="W72" s="383">
        <v>1</v>
      </c>
      <c r="X72" s="383">
        <v>1</v>
      </c>
      <c r="Y72" s="383">
        <v>1</v>
      </c>
      <c r="Z72" s="383">
        <v>1</v>
      </c>
      <c r="AA72" s="383">
        <v>1</v>
      </c>
      <c r="AB72" s="243"/>
      <c r="AC72" s="119" t="s">
        <v>961</v>
      </c>
      <c r="AD72" s="119" t="s">
        <v>962</v>
      </c>
      <c r="AE72" s="311" t="s">
        <v>963</v>
      </c>
      <c r="AF72" s="361"/>
      <c r="AG72" s="379"/>
    </row>
    <row r="73" spans="2:33" ht="54" x14ac:dyDescent="0.25">
      <c r="B73" s="355" t="s">
        <v>69</v>
      </c>
      <c r="C73" s="258" t="s">
        <v>79</v>
      </c>
      <c r="D73" s="258" t="s">
        <v>956</v>
      </c>
      <c r="E73" s="385"/>
      <c r="F73" s="381" t="s">
        <v>978</v>
      </c>
      <c r="G73" s="368"/>
      <c r="H73" s="367" t="s">
        <v>979</v>
      </c>
      <c r="I73" s="129">
        <v>1</v>
      </c>
      <c r="J73" s="351" t="s">
        <v>59</v>
      </c>
      <c r="K73" s="117" t="s">
        <v>980</v>
      </c>
      <c r="L73" s="351" t="s">
        <v>89</v>
      </c>
      <c r="M73" s="351" t="s">
        <v>44</v>
      </c>
      <c r="N73" s="351" t="s">
        <v>45</v>
      </c>
      <c r="O73" s="351" t="s">
        <v>696</v>
      </c>
      <c r="P73" s="382">
        <f t="shared" si="5"/>
        <v>14</v>
      </c>
      <c r="Q73" s="383"/>
      <c r="R73" s="383">
        <v>1</v>
      </c>
      <c r="S73" s="383">
        <v>1</v>
      </c>
      <c r="T73" s="383"/>
      <c r="U73" s="383"/>
      <c r="V73" s="383">
        <v>2</v>
      </c>
      <c r="W73" s="383">
        <v>2</v>
      </c>
      <c r="X73" s="383">
        <v>2</v>
      </c>
      <c r="Y73" s="383">
        <v>2</v>
      </c>
      <c r="Z73" s="383">
        <v>2</v>
      </c>
      <c r="AA73" s="383">
        <v>2</v>
      </c>
      <c r="AB73" s="384"/>
      <c r="AC73" s="119" t="s">
        <v>961</v>
      </c>
      <c r="AD73" s="119" t="s">
        <v>962</v>
      </c>
      <c r="AE73" s="311" t="s">
        <v>963</v>
      </c>
      <c r="AF73" s="361"/>
      <c r="AG73" s="379"/>
    </row>
    <row r="74" spans="2:33" ht="54" x14ac:dyDescent="0.25">
      <c r="B74" s="355" t="s">
        <v>83</v>
      </c>
      <c r="C74" s="258" t="s">
        <v>119</v>
      </c>
      <c r="D74" s="258" t="s">
        <v>884</v>
      </c>
      <c r="E74" s="363"/>
      <c r="F74" s="377" t="s">
        <v>902</v>
      </c>
      <c r="G74" s="117" t="s">
        <v>903</v>
      </c>
      <c r="H74" s="358" t="s">
        <v>904</v>
      </c>
      <c r="I74" s="129">
        <v>1</v>
      </c>
      <c r="J74" s="117" t="s">
        <v>59</v>
      </c>
      <c r="K74" s="357" t="s">
        <v>905</v>
      </c>
      <c r="L74" s="117" t="s">
        <v>43</v>
      </c>
      <c r="M74" s="357" t="s">
        <v>44</v>
      </c>
      <c r="N74" s="357" t="s">
        <v>214</v>
      </c>
      <c r="O74" s="357" t="s">
        <v>46</v>
      </c>
      <c r="P74" s="386">
        <f t="shared" ref="P74:P82" si="6">AVERAGE(Q74:AB74)</f>
        <v>0.79999999999999993</v>
      </c>
      <c r="Q74" s="387">
        <v>0.8</v>
      </c>
      <c r="R74" s="387">
        <v>0.8</v>
      </c>
      <c r="S74" s="387">
        <v>0.8</v>
      </c>
      <c r="T74" s="387">
        <v>0.8</v>
      </c>
      <c r="U74" s="387">
        <v>0.8</v>
      </c>
      <c r="V74" s="387">
        <v>0.8</v>
      </c>
      <c r="W74" s="387">
        <v>0.8</v>
      </c>
      <c r="X74" s="387">
        <v>0.8</v>
      </c>
      <c r="Y74" s="387">
        <v>0.8</v>
      </c>
      <c r="Z74" s="387">
        <v>0.8</v>
      </c>
      <c r="AA74" s="387">
        <v>0.8</v>
      </c>
      <c r="AB74" s="387">
        <v>0.8</v>
      </c>
      <c r="AC74" s="119" t="s">
        <v>906</v>
      </c>
      <c r="AD74" s="119" t="s">
        <v>962</v>
      </c>
      <c r="AE74" s="311" t="s">
        <v>963</v>
      </c>
      <c r="AF74" s="361" t="s">
        <v>909</v>
      </c>
      <c r="AG74" s="379"/>
    </row>
    <row r="75" spans="2:33" ht="54" x14ac:dyDescent="0.25">
      <c r="B75" s="355" t="s">
        <v>83</v>
      </c>
      <c r="C75" s="258" t="s">
        <v>119</v>
      </c>
      <c r="D75" s="258" t="s">
        <v>884</v>
      </c>
      <c r="E75" s="363"/>
      <c r="F75" s="377" t="s">
        <v>902</v>
      </c>
      <c r="G75" s="117" t="s">
        <v>910</v>
      </c>
      <c r="H75" s="358" t="s">
        <v>911</v>
      </c>
      <c r="I75" s="129">
        <v>1</v>
      </c>
      <c r="J75" s="117" t="s">
        <v>59</v>
      </c>
      <c r="K75" s="357" t="s">
        <v>905</v>
      </c>
      <c r="L75" s="117" t="s">
        <v>43</v>
      </c>
      <c r="M75" s="357" t="s">
        <v>44</v>
      </c>
      <c r="N75" s="357" t="s">
        <v>214</v>
      </c>
      <c r="O75" s="357" t="s">
        <v>46</v>
      </c>
      <c r="P75" s="386">
        <f t="shared" si="6"/>
        <v>0.84999999999999976</v>
      </c>
      <c r="Q75" s="387">
        <v>0.85</v>
      </c>
      <c r="R75" s="387">
        <v>0.85</v>
      </c>
      <c r="S75" s="387">
        <v>0.85</v>
      </c>
      <c r="T75" s="387">
        <v>0.85</v>
      </c>
      <c r="U75" s="387">
        <v>0.85</v>
      </c>
      <c r="V75" s="387">
        <v>0.85</v>
      </c>
      <c r="W75" s="387">
        <v>0.85</v>
      </c>
      <c r="X75" s="387">
        <v>0.85</v>
      </c>
      <c r="Y75" s="387">
        <v>0.85</v>
      </c>
      <c r="Z75" s="387">
        <v>0.85</v>
      </c>
      <c r="AA75" s="387">
        <v>0.85</v>
      </c>
      <c r="AB75" s="387">
        <v>0.85</v>
      </c>
      <c r="AC75" s="119" t="s">
        <v>906</v>
      </c>
      <c r="AD75" s="119" t="s">
        <v>962</v>
      </c>
      <c r="AE75" s="311" t="s">
        <v>963</v>
      </c>
      <c r="AF75" s="361" t="s">
        <v>909</v>
      </c>
      <c r="AG75" s="379"/>
    </row>
    <row r="76" spans="2:33" ht="36" x14ac:dyDescent="0.25">
      <c r="B76" s="355" t="s">
        <v>185</v>
      </c>
      <c r="C76" s="258" t="s">
        <v>346</v>
      </c>
      <c r="D76" s="258" t="s">
        <v>981</v>
      </c>
      <c r="E76" s="258"/>
      <c r="F76" s="117" t="s">
        <v>982</v>
      </c>
      <c r="G76" s="357"/>
      <c r="H76" s="117" t="s">
        <v>983</v>
      </c>
      <c r="I76" s="310">
        <v>1</v>
      </c>
      <c r="J76" s="117" t="s">
        <v>59</v>
      </c>
      <c r="K76" s="357" t="s">
        <v>984</v>
      </c>
      <c r="L76" s="357" t="s">
        <v>89</v>
      </c>
      <c r="M76" s="357" t="s">
        <v>317</v>
      </c>
      <c r="N76" s="357" t="s">
        <v>214</v>
      </c>
      <c r="O76" s="357" t="s">
        <v>46</v>
      </c>
      <c r="P76" s="359">
        <f t="shared" si="6"/>
        <v>2.8000000000000003</v>
      </c>
      <c r="Q76" s="248">
        <v>2.8</v>
      </c>
      <c r="R76" s="248">
        <v>2.8</v>
      </c>
      <c r="S76" s="248">
        <v>2.8</v>
      </c>
      <c r="T76" s="248">
        <v>2.8</v>
      </c>
      <c r="U76" s="248">
        <v>2.8</v>
      </c>
      <c r="V76" s="248">
        <v>2.8</v>
      </c>
      <c r="W76" s="248">
        <v>2.8</v>
      </c>
      <c r="X76" s="248">
        <v>2.8</v>
      </c>
      <c r="Y76" s="248">
        <v>2.8</v>
      </c>
      <c r="Z76" s="248">
        <v>2.8</v>
      </c>
      <c r="AA76" s="248">
        <v>2.8</v>
      </c>
      <c r="AB76" s="248">
        <v>2.8</v>
      </c>
      <c r="AC76" s="360" t="s">
        <v>985</v>
      </c>
      <c r="AD76" s="360" t="s">
        <v>986</v>
      </c>
      <c r="AE76" s="311" t="s">
        <v>987</v>
      </c>
      <c r="AF76" s="361"/>
      <c r="AG76" s="362"/>
    </row>
    <row r="77" spans="2:33" ht="36" x14ac:dyDescent="0.25">
      <c r="B77" s="355" t="s">
        <v>185</v>
      </c>
      <c r="C77" s="258" t="s">
        <v>346</v>
      </c>
      <c r="D77" s="258" t="s">
        <v>981</v>
      </c>
      <c r="E77" s="258"/>
      <c r="F77" s="117" t="s">
        <v>988</v>
      </c>
      <c r="G77" s="357"/>
      <c r="H77" s="117" t="s">
        <v>989</v>
      </c>
      <c r="I77" s="310">
        <v>3</v>
      </c>
      <c r="J77" s="117" t="s">
        <v>59</v>
      </c>
      <c r="K77" s="357" t="s">
        <v>990</v>
      </c>
      <c r="L77" s="357" t="s">
        <v>549</v>
      </c>
      <c r="M77" s="357" t="s">
        <v>317</v>
      </c>
      <c r="N77" s="357" t="s">
        <v>214</v>
      </c>
      <c r="O77" s="357" t="s">
        <v>46</v>
      </c>
      <c r="P77" s="359">
        <f t="shared" si="6"/>
        <v>5.5</v>
      </c>
      <c r="Q77" s="248">
        <v>5.5</v>
      </c>
      <c r="R77" s="248">
        <v>5.5</v>
      </c>
      <c r="S77" s="248">
        <v>5.5</v>
      </c>
      <c r="T77" s="248">
        <v>5.5</v>
      </c>
      <c r="U77" s="248">
        <v>5.5</v>
      </c>
      <c r="V77" s="248">
        <v>5.5</v>
      </c>
      <c r="W77" s="248">
        <v>5.5</v>
      </c>
      <c r="X77" s="248">
        <v>5.5</v>
      </c>
      <c r="Y77" s="248">
        <v>5.5</v>
      </c>
      <c r="Z77" s="248">
        <v>5.5</v>
      </c>
      <c r="AA77" s="248">
        <v>5.5</v>
      </c>
      <c r="AB77" s="248">
        <v>5.5</v>
      </c>
      <c r="AC77" s="360" t="s">
        <v>985</v>
      </c>
      <c r="AD77" s="360" t="s">
        <v>986</v>
      </c>
      <c r="AE77" s="311" t="s">
        <v>987</v>
      </c>
      <c r="AF77" s="361"/>
      <c r="AG77" s="362"/>
    </row>
    <row r="78" spans="2:33" ht="54" x14ac:dyDescent="0.25">
      <c r="B78" s="355" t="s">
        <v>185</v>
      </c>
      <c r="C78" s="258" t="s">
        <v>346</v>
      </c>
      <c r="D78" s="258" t="s">
        <v>991</v>
      </c>
      <c r="E78" s="356"/>
      <c r="F78" s="376" t="s">
        <v>992</v>
      </c>
      <c r="G78" s="117" t="s">
        <v>993</v>
      </c>
      <c r="H78" s="358" t="s">
        <v>994</v>
      </c>
      <c r="I78" s="310">
        <v>3</v>
      </c>
      <c r="J78" s="117" t="s">
        <v>59</v>
      </c>
      <c r="K78" s="388" t="s">
        <v>990</v>
      </c>
      <c r="L78" s="357" t="s">
        <v>549</v>
      </c>
      <c r="M78" s="357" t="s">
        <v>317</v>
      </c>
      <c r="N78" s="357" t="s">
        <v>214</v>
      </c>
      <c r="O78" s="357" t="s">
        <v>46</v>
      </c>
      <c r="P78" s="359">
        <f t="shared" si="6"/>
        <v>3</v>
      </c>
      <c r="Q78" s="248">
        <v>3</v>
      </c>
      <c r="R78" s="248">
        <v>3</v>
      </c>
      <c r="S78" s="248">
        <v>3</v>
      </c>
      <c r="T78" s="248">
        <v>3</v>
      </c>
      <c r="U78" s="248">
        <v>3</v>
      </c>
      <c r="V78" s="248">
        <v>3</v>
      </c>
      <c r="W78" s="248">
        <v>3</v>
      </c>
      <c r="X78" s="248">
        <v>3</v>
      </c>
      <c r="Y78" s="248">
        <v>3</v>
      </c>
      <c r="Z78" s="248">
        <v>3</v>
      </c>
      <c r="AA78" s="248">
        <v>3</v>
      </c>
      <c r="AB78" s="248">
        <v>3</v>
      </c>
      <c r="AC78" s="360" t="s">
        <v>985</v>
      </c>
      <c r="AD78" s="360" t="s">
        <v>986</v>
      </c>
      <c r="AE78" s="311" t="s">
        <v>987</v>
      </c>
      <c r="AF78" s="361"/>
      <c r="AG78" s="362"/>
    </row>
    <row r="79" spans="2:33" ht="54" x14ac:dyDescent="0.25">
      <c r="B79" s="355" t="s">
        <v>185</v>
      </c>
      <c r="C79" s="258" t="s">
        <v>346</v>
      </c>
      <c r="D79" s="258" t="s">
        <v>991</v>
      </c>
      <c r="E79" s="356"/>
      <c r="F79" s="380"/>
      <c r="G79" s="117" t="s">
        <v>995</v>
      </c>
      <c r="H79" s="358" t="s">
        <v>996</v>
      </c>
      <c r="I79" s="310">
        <v>2</v>
      </c>
      <c r="J79" s="117" t="s">
        <v>59</v>
      </c>
      <c r="K79" s="388" t="s">
        <v>990</v>
      </c>
      <c r="L79" s="357" t="s">
        <v>549</v>
      </c>
      <c r="M79" s="357" t="s">
        <v>317</v>
      </c>
      <c r="N79" s="357" t="s">
        <v>214</v>
      </c>
      <c r="O79" s="357" t="s">
        <v>46</v>
      </c>
      <c r="P79" s="359">
        <f t="shared" si="6"/>
        <v>4.5</v>
      </c>
      <c r="Q79" s="248">
        <v>4.5</v>
      </c>
      <c r="R79" s="248">
        <v>4.5</v>
      </c>
      <c r="S79" s="248">
        <v>4.5</v>
      </c>
      <c r="T79" s="248">
        <v>4.5</v>
      </c>
      <c r="U79" s="248">
        <v>4.5</v>
      </c>
      <c r="V79" s="248">
        <v>4.5</v>
      </c>
      <c r="W79" s="248">
        <v>4.5</v>
      </c>
      <c r="X79" s="248">
        <v>4.5</v>
      </c>
      <c r="Y79" s="248">
        <v>4.5</v>
      </c>
      <c r="Z79" s="248">
        <v>4.5</v>
      </c>
      <c r="AA79" s="248">
        <v>4.5</v>
      </c>
      <c r="AB79" s="248">
        <v>4.5</v>
      </c>
      <c r="AC79" s="360" t="s">
        <v>985</v>
      </c>
      <c r="AD79" s="360" t="s">
        <v>986</v>
      </c>
      <c r="AE79" s="311" t="s">
        <v>987</v>
      </c>
      <c r="AF79" s="361"/>
      <c r="AG79" s="362"/>
    </row>
    <row r="80" spans="2:33" ht="54" x14ac:dyDescent="0.25">
      <c r="B80" s="355" t="s">
        <v>185</v>
      </c>
      <c r="C80" s="258" t="s">
        <v>346</v>
      </c>
      <c r="D80" s="258" t="s">
        <v>991</v>
      </c>
      <c r="E80" s="356"/>
      <c r="F80" s="385"/>
      <c r="G80" s="117" t="s">
        <v>997</v>
      </c>
      <c r="H80" s="358" t="s">
        <v>998</v>
      </c>
      <c r="I80" s="310">
        <v>1</v>
      </c>
      <c r="J80" s="117" t="s">
        <v>59</v>
      </c>
      <c r="K80" s="388" t="s">
        <v>990</v>
      </c>
      <c r="L80" s="357" t="s">
        <v>549</v>
      </c>
      <c r="M80" s="357" t="s">
        <v>317</v>
      </c>
      <c r="N80" s="357" t="s">
        <v>214</v>
      </c>
      <c r="O80" s="357" t="s">
        <v>46</v>
      </c>
      <c r="P80" s="359">
        <f t="shared" si="6"/>
        <v>5</v>
      </c>
      <c r="Q80" s="248">
        <v>5</v>
      </c>
      <c r="R80" s="248">
        <v>5</v>
      </c>
      <c r="S80" s="248">
        <v>5</v>
      </c>
      <c r="T80" s="248">
        <v>5</v>
      </c>
      <c r="U80" s="248">
        <v>5</v>
      </c>
      <c r="V80" s="248">
        <v>5</v>
      </c>
      <c r="W80" s="248">
        <v>5</v>
      </c>
      <c r="X80" s="248">
        <v>5</v>
      </c>
      <c r="Y80" s="248">
        <v>5</v>
      </c>
      <c r="Z80" s="248">
        <v>5</v>
      </c>
      <c r="AA80" s="248">
        <v>5</v>
      </c>
      <c r="AB80" s="248">
        <v>5</v>
      </c>
      <c r="AC80" s="360" t="s">
        <v>985</v>
      </c>
      <c r="AD80" s="360" t="s">
        <v>986</v>
      </c>
      <c r="AE80" s="311" t="s">
        <v>987</v>
      </c>
      <c r="AF80" s="361"/>
      <c r="AG80" s="362"/>
    </row>
    <row r="81" spans="2:80" ht="54" x14ac:dyDescent="0.3">
      <c r="B81" s="355" t="s">
        <v>83</v>
      </c>
      <c r="C81" s="258" t="s">
        <v>119</v>
      </c>
      <c r="D81" s="258" t="s">
        <v>884</v>
      </c>
      <c r="E81" s="363"/>
      <c r="F81" s="117" t="s">
        <v>902</v>
      </c>
      <c r="G81" s="117" t="s">
        <v>903</v>
      </c>
      <c r="H81" s="358" t="s">
        <v>904</v>
      </c>
      <c r="I81" s="129">
        <v>1</v>
      </c>
      <c r="J81" s="117" t="s">
        <v>59</v>
      </c>
      <c r="K81" s="357" t="s">
        <v>905</v>
      </c>
      <c r="L81" s="117" t="s">
        <v>43</v>
      </c>
      <c r="M81" s="357" t="s">
        <v>44</v>
      </c>
      <c r="N81" s="357" t="s">
        <v>214</v>
      </c>
      <c r="O81" s="357" t="s">
        <v>46</v>
      </c>
      <c r="P81" s="364">
        <f t="shared" si="6"/>
        <v>0.79999999999999993</v>
      </c>
      <c r="Q81" s="304">
        <v>0.8</v>
      </c>
      <c r="R81" s="304">
        <v>0.8</v>
      </c>
      <c r="S81" s="304">
        <v>0.8</v>
      </c>
      <c r="T81" s="304">
        <v>0.8</v>
      </c>
      <c r="U81" s="304">
        <v>0.8</v>
      </c>
      <c r="V81" s="304">
        <v>0.8</v>
      </c>
      <c r="W81" s="304">
        <v>0.8</v>
      </c>
      <c r="X81" s="304">
        <v>0.8</v>
      </c>
      <c r="Y81" s="304">
        <v>0.8</v>
      </c>
      <c r="Z81" s="304">
        <v>0.8</v>
      </c>
      <c r="AA81" s="304">
        <v>0.8</v>
      </c>
      <c r="AB81" s="304">
        <v>0.8</v>
      </c>
      <c r="AC81" s="360" t="s">
        <v>985</v>
      </c>
      <c r="AD81" s="360" t="s">
        <v>986</v>
      </c>
      <c r="AE81" s="311" t="s">
        <v>987</v>
      </c>
      <c r="AF81" s="361" t="s">
        <v>909</v>
      </c>
      <c r="AG81" s="362"/>
    </row>
    <row r="82" spans="2:80" ht="54" x14ac:dyDescent="0.3">
      <c r="B82" s="355" t="s">
        <v>83</v>
      </c>
      <c r="C82" s="258" t="s">
        <v>119</v>
      </c>
      <c r="D82" s="258" t="s">
        <v>884</v>
      </c>
      <c r="E82" s="363"/>
      <c r="F82" s="117" t="s">
        <v>902</v>
      </c>
      <c r="G82" s="117" t="s">
        <v>910</v>
      </c>
      <c r="H82" s="358" t="s">
        <v>911</v>
      </c>
      <c r="I82" s="129">
        <v>1</v>
      </c>
      <c r="J82" s="117" t="s">
        <v>59</v>
      </c>
      <c r="K82" s="357" t="s">
        <v>905</v>
      </c>
      <c r="L82" s="117" t="s">
        <v>43</v>
      </c>
      <c r="M82" s="357" t="s">
        <v>44</v>
      </c>
      <c r="N82" s="357" t="s">
        <v>214</v>
      </c>
      <c r="O82" s="357" t="s">
        <v>46</v>
      </c>
      <c r="P82" s="364">
        <f t="shared" si="6"/>
        <v>0.84999999999999976</v>
      </c>
      <c r="Q82" s="304">
        <v>0.85</v>
      </c>
      <c r="R82" s="304">
        <v>0.85</v>
      </c>
      <c r="S82" s="304">
        <v>0.85</v>
      </c>
      <c r="T82" s="304">
        <v>0.85</v>
      </c>
      <c r="U82" s="304">
        <v>0.85</v>
      </c>
      <c r="V82" s="304">
        <v>0.85</v>
      </c>
      <c r="W82" s="304">
        <v>0.85</v>
      </c>
      <c r="X82" s="304">
        <v>0.85</v>
      </c>
      <c r="Y82" s="304">
        <v>0.85</v>
      </c>
      <c r="Z82" s="304">
        <v>0.85</v>
      </c>
      <c r="AA82" s="304">
        <v>0.85</v>
      </c>
      <c r="AB82" s="304">
        <v>0.85</v>
      </c>
      <c r="AC82" s="360" t="s">
        <v>906</v>
      </c>
      <c r="AD82" s="360" t="s">
        <v>986</v>
      </c>
      <c r="AE82" s="311" t="s">
        <v>987</v>
      </c>
      <c r="AF82" s="361" t="s">
        <v>909</v>
      </c>
      <c r="AG82" s="362"/>
    </row>
    <row r="83" spans="2:80" ht="39.75" customHeight="1" x14ac:dyDescent="0.3">
      <c r="B83" s="355" t="s">
        <v>69</v>
      </c>
      <c r="C83" s="258" t="s">
        <v>999</v>
      </c>
      <c r="D83" s="365" t="s">
        <v>884</v>
      </c>
      <c r="E83" s="356"/>
      <c r="F83" s="117" t="s">
        <v>1000</v>
      </c>
      <c r="G83" s="357"/>
      <c r="H83" s="358" t="s">
        <v>1001</v>
      </c>
      <c r="I83" s="129">
        <v>2</v>
      </c>
      <c r="J83" s="117" t="s">
        <v>59</v>
      </c>
      <c r="K83" s="358" t="s">
        <v>1002</v>
      </c>
      <c r="L83" s="357" t="s">
        <v>89</v>
      </c>
      <c r="M83" s="357" t="s">
        <v>44</v>
      </c>
      <c r="N83" s="357" t="s">
        <v>45</v>
      </c>
      <c r="O83" s="357" t="s">
        <v>46</v>
      </c>
      <c r="P83" s="352">
        <f>SUM(Q83:AB83)</f>
        <v>4</v>
      </c>
      <c r="Q83" s="248"/>
      <c r="R83" s="248"/>
      <c r="S83" s="248">
        <v>1</v>
      </c>
      <c r="T83" s="248"/>
      <c r="U83" s="248"/>
      <c r="V83" s="248">
        <v>1</v>
      </c>
      <c r="W83" s="248"/>
      <c r="X83" s="248"/>
      <c r="Y83" s="248">
        <v>1</v>
      </c>
      <c r="Z83" s="248"/>
      <c r="AA83" s="248"/>
      <c r="AB83" s="248">
        <v>1</v>
      </c>
      <c r="AC83" s="119" t="s">
        <v>1003</v>
      </c>
      <c r="AD83" s="119" t="s">
        <v>1004</v>
      </c>
      <c r="AE83" s="311" t="s">
        <v>1005</v>
      </c>
      <c r="AF83" s="361"/>
      <c r="AG83" s="362"/>
    </row>
    <row r="84" spans="2:80" ht="72" x14ac:dyDescent="0.3">
      <c r="B84" s="355" t="s">
        <v>36</v>
      </c>
      <c r="C84" s="258" t="s">
        <v>51</v>
      </c>
      <c r="D84" s="365" t="s">
        <v>884</v>
      </c>
      <c r="E84" s="356"/>
      <c r="F84" s="117" t="s">
        <v>1006</v>
      </c>
      <c r="G84" s="357"/>
      <c r="H84" s="358" t="s">
        <v>1007</v>
      </c>
      <c r="I84" s="129">
        <v>2</v>
      </c>
      <c r="J84" s="117" t="s">
        <v>59</v>
      </c>
      <c r="K84" s="388" t="s">
        <v>1008</v>
      </c>
      <c r="L84" s="357" t="s">
        <v>549</v>
      </c>
      <c r="M84" s="357" t="s">
        <v>317</v>
      </c>
      <c r="N84" s="357" t="s">
        <v>45</v>
      </c>
      <c r="O84" s="357" t="s">
        <v>46</v>
      </c>
      <c r="P84" s="352">
        <f>SUM(Q84:AB84)</f>
        <v>26.399999999999995</v>
      </c>
      <c r="Q84" s="248">
        <v>2.2000000000000002</v>
      </c>
      <c r="R84" s="248">
        <v>2.2000000000000002</v>
      </c>
      <c r="S84" s="248">
        <v>2.2000000000000002</v>
      </c>
      <c r="T84" s="248">
        <v>2.2000000000000002</v>
      </c>
      <c r="U84" s="248">
        <v>2.2000000000000002</v>
      </c>
      <c r="V84" s="248">
        <v>2.2000000000000002</v>
      </c>
      <c r="W84" s="248">
        <v>2.2000000000000002</v>
      </c>
      <c r="X84" s="248">
        <v>2.2000000000000002</v>
      </c>
      <c r="Y84" s="248">
        <v>2.2000000000000002</v>
      </c>
      <c r="Z84" s="248">
        <v>2.2000000000000002</v>
      </c>
      <c r="AA84" s="248">
        <v>2.2000000000000002</v>
      </c>
      <c r="AB84" s="248">
        <v>2.2000000000000002</v>
      </c>
      <c r="AC84" s="119" t="s">
        <v>985</v>
      </c>
      <c r="AD84" s="119" t="s">
        <v>1004</v>
      </c>
      <c r="AE84" s="311" t="s">
        <v>1005</v>
      </c>
      <c r="AF84" s="361"/>
      <c r="AG84" s="362"/>
    </row>
    <row r="85" spans="2:80" ht="54" x14ac:dyDescent="0.3">
      <c r="B85" s="355" t="s">
        <v>69</v>
      </c>
      <c r="C85" s="258" t="s">
        <v>70</v>
      </c>
      <c r="D85" s="365" t="s">
        <v>884</v>
      </c>
      <c r="E85" s="356"/>
      <c r="F85" s="117" t="s">
        <v>1009</v>
      </c>
      <c r="G85" s="117"/>
      <c r="H85" s="358" t="s">
        <v>1010</v>
      </c>
      <c r="I85" s="129">
        <v>1</v>
      </c>
      <c r="J85" s="117" t="s">
        <v>172</v>
      </c>
      <c r="K85" s="358" t="s">
        <v>1011</v>
      </c>
      <c r="L85" s="117" t="s">
        <v>549</v>
      </c>
      <c r="M85" s="117" t="s">
        <v>317</v>
      </c>
      <c r="N85" s="117" t="s">
        <v>45</v>
      </c>
      <c r="O85" s="117" t="s">
        <v>46</v>
      </c>
      <c r="P85" s="352">
        <f>SUM(Q85:AB85)</f>
        <v>114</v>
      </c>
      <c r="Q85" s="122">
        <v>9.5</v>
      </c>
      <c r="R85" s="122">
        <v>9.5</v>
      </c>
      <c r="S85" s="122">
        <v>9.5</v>
      </c>
      <c r="T85" s="122">
        <v>9.5</v>
      </c>
      <c r="U85" s="122">
        <v>9.5</v>
      </c>
      <c r="V85" s="122">
        <v>9.5</v>
      </c>
      <c r="W85" s="122">
        <v>9.5</v>
      </c>
      <c r="X85" s="122">
        <v>9.5</v>
      </c>
      <c r="Y85" s="122">
        <v>9.5</v>
      </c>
      <c r="Z85" s="122">
        <v>9.5</v>
      </c>
      <c r="AA85" s="122">
        <v>9.5</v>
      </c>
      <c r="AB85" s="122">
        <v>9.5</v>
      </c>
      <c r="AC85" s="119" t="s">
        <v>1012</v>
      </c>
      <c r="AD85" s="119" t="s">
        <v>1004</v>
      </c>
      <c r="AE85" s="311" t="s">
        <v>1005</v>
      </c>
      <c r="AF85" s="361"/>
      <c r="AG85" s="362"/>
    </row>
    <row r="86" spans="2:80" ht="54" x14ac:dyDescent="0.3">
      <c r="B86" s="355" t="s">
        <v>69</v>
      </c>
      <c r="C86" s="258" t="s">
        <v>75</v>
      </c>
      <c r="D86" s="365" t="s">
        <v>884</v>
      </c>
      <c r="E86" s="356"/>
      <c r="F86" s="117" t="s">
        <v>1013</v>
      </c>
      <c r="G86" s="117"/>
      <c r="H86" s="358" t="s">
        <v>1014</v>
      </c>
      <c r="I86" s="129">
        <v>1</v>
      </c>
      <c r="J86" s="117" t="s">
        <v>172</v>
      </c>
      <c r="K86" s="358" t="s">
        <v>1011</v>
      </c>
      <c r="L86" s="117" t="s">
        <v>549</v>
      </c>
      <c r="M86" s="117" t="s">
        <v>317</v>
      </c>
      <c r="N86" s="117" t="s">
        <v>45</v>
      </c>
      <c r="O86" s="117" t="s">
        <v>46</v>
      </c>
      <c r="P86" s="352">
        <f>SUM(Q86:AB86)</f>
        <v>132</v>
      </c>
      <c r="Q86" s="122">
        <v>11</v>
      </c>
      <c r="R86" s="122">
        <v>11</v>
      </c>
      <c r="S86" s="122">
        <v>11</v>
      </c>
      <c r="T86" s="122">
        <v>11</v>
      </c>
      <c r="U86" s="122">
        <v>11</v>
      </c>
      <c r="V86" s="122">
        <v>11</v>
      </c>
      <c r="W86" s="122">
        <v>11</v>
      </c>
      <c r="X86" s="122">
        <v>11</v>
      </c>
      <c r="Y86" s="122">
        <v>11</v>
      </c>
      <c r="Z86" s="122">
        <v>11</v>
      </c>
      <c r="AA86" s="122">
        <v>11</v>
      </c>
      <c r="AB86" s="122">
        <v>11</v>
      </c>
      <c r="AC86" s="119" t="s">
        <v>1012</v>
      </c>
      <c r="AD86" s="119" t="s">
        <v>1004</v>
      </c>
      <c r="AE86" s="311" t="s">
        <v>1005</v>
      </c>
      <c r="AF86" s="361"/>
      <c r="AG86" s="362"/>
    </row>
    <row r="87" spans="2:80" ht="54" x14ac:dyDescent="0.3">
      <c r="B87" s="355" t="s">
        <v>83</v>
      </c>
      <c r="C87" s="258" t="s">
        <v>113</v>
      </c>
      <c r="D87" s="365" t="s">
        <v>884</v>
      </c>
      <c r="E87" s="356"/>
      <c r="F87" s="237" t="s">
        <v>1015</v>
      </c>
      <c r="G87" s="237"/>
      <c r="H87" s="389" t="s">
        <v>1016</v>
      </c>
      <c r="I87" s="72">
        <v>2</v>
      </c>
      <c r="J87" s="117" t="s">
        <v>172</v>
      </c>
      <c r="K87" s="358" t="s">
        <v>1011</v>
      </c>
      <c r="L87" s="117" t="s">
        <v>549</v>
      </c>
      <c r="M87" s="117" t="s">
        <v>317</v>
      </c>
      <c r="N87" s="117" t="s">
        <v>214</v>
      </c>
      <c r="O87" s="117" t="s">
        <v>46</v>
      </c>
      <c r="P87" s="359">
        <f>AVERAGE(Q87:AB87)</f>
        <v>3.1999999999999997</v>
      </c>
      <c r="Q87" s="122">
        <v>3.2</v>
      </c>
      <c r="R87" s="122">
        <v>3.2</v>
      </c>
      <c r="S87" s="122">
        <v>3.2</v>
      </c>
      <c r="T87" s="122">
        <v>3.2</v>
      </c>
      <c r="U87" s="122">
        <v>3.2</v>
      </c>
      <c r="V87" s="122">
        <v>3.2</v>
      </c>
      <c r="W87" s="122">
        <v>3.2</v>
      </c>
      <c r="X87" s="122">
        <v>3.2</v>
      </c>
      <c r="Y87" s="122">
        <v>3.2</v>
      </c>
      <c r="Z87" s="122">
        <v>3.2</v>
      </c>
      <c r="AA87" s="122">
        <v>3.2</v>
      </c>
      <c r="AB87" s="122">
        <v>3.2</v>
      </c>
      <c r="AC87" s="119" t="s">
        <v>1012</v>
      </c>
      <c r="AD87" s="119" t="s">
        <v>1004</v>
      </c>
      <c r="AE87" s="311" t="s">
        <v>1005</v>
      </c>
      <c r="AF87" s="361"/>
      <c r="AG87" s="362"/>
    </row>
    <row r="88" spans="2:80" ht="36" x14ac:dyDescent="0.3">
      <c r="B88" s="355" t="s">
        <v>83</v>
      </c>
      <c r="C88" s="258" t="s">
        <v>113</v>
      </c>
      <c r="D88" s="365" t="s">
        <v>884</v>
      </c>
      <c r="E88" s="356"/>
      <c r="F88" s="376" t="s">
        <v>1017</v>
      </c>
      <c r="G88" s="117" t="s">
        <v>1018</v>
      </c>
      <c r="H88" s="358" t="s">
        <v>1019</v>
      </c>
      <c r="I88" s="129">
        <v>1</v>
      </c>
      <c r="J88" s="117" t="s">
        <v>59</v>
      </c>
      <c r="K88" s="358" t="s">
        <v>1011</v>
      </c>
      <c r="L88" s="117" t="s">
        <v>549</v>
      </c>
      <c r="M88" s="117" t="s">
        <v>317</v>
      </c>
      <c r="N88" s="117" t="s">
        <v>214</v>
      </c>
      <c r="O88" s="117" t="s">
        <v>46</v>
      </c>
      <c r="P88" s="359">
        <f>AVERAGE(Q88:AB88)</f>
        <v>3.1999999999999997</v>
      </c>
      <c r="Q88" s="122">
        <v>3.2</v>
      </c>
      <c r="R88" s="122">
        <v>3.2</v>
      </c>
      <c r="S88" s="122">
        <v>3.2</v>
      </c>
      <c r="T88" s="122">
        <v>3.2</v>
      </c>
      <c r="U88" s="122">
        <v>3.2</v>
      </c>
      <c r="V88" s="122">
        <v>3.2</v>
      </c>
      <c r="W88" s="122">
        <v>3.2</v>
      </c>
      <c r="X88" s="122">
        <v>3.2</v>
      </c>
      <c r="Y88" s="122">
        <v>3.2</v>
      </c>
      <c r="Z88" s="122">
        <v>3.2</v>
      </c>
      <c r="AA88" s="122">
        <v>3.2</v>
      </c>
      <c r="AB88" s="122">
        <v>3.2</v>
      </c>
      <c r="AC88" s="119" t="s">
        <v>1012</v>
      </c>
      <c r="AD88" s="119" t="s">
        <v>1004</v>
      </c>
      <c r="AE88" s="311" t="s">
        <v>1005</v>
      </c>
      <c r="AF88" s="361"/>
      <c r="AG88" s="362"/>
    </row>
    <row r="89" spans="2:80" ht="44.25" customHeight="1" x14ac:dyDescent="0.3">
      <c r="B89" s="355" t="s">
        <v>83</v>
      </c>
      <c r="C89" s="258" t="s">
        <v>113</v>
      </c>
      <c r="D89" s="365" t="s">
        <v>884</v>
      </c>
      <c r="E89" s="356"/>
      <c r="F89" s="380"/>
      <c r="G89" s="117" t="s">
        <v>1020</v>
      </c>
      <c r="H89" s="358" t="s">
        <v>1021</v>
      </c>
      <c r="I89" s="129">
        <v>2</v>
      </c>
      <c r="J89" s="117" t="s">
        <v>59</v>
      </c>
      <c r="K89" s="358" t="s">
        <v>1011</v>
      </c>
      <c r="L89" s="117" t="s">
        <v>549</v>
      </c>
      <c r="M89" s="117" t="s">
        <v>317</v>
      </c>
      <c r="N89" s="117" t="s">
        <v>214</v>
      </c>
      <c r="O89" s="117" t="s">
        <v>46</v>
      </c>
      <c r="P89" s="359">
        <f>AVERAGE(Q89:AB89)</f>
        <v>2.5</v>
      </c>
      <c r="Q89" s="122">
        <v>2.5</v>
      </c>
      <c r="R89" s="122">
        <v>2.5</v>
      </c>
      <c r="S89" s="122">
        <v>2.5</v>
      </c>
      <c r="T89" s="122">
        <v>2.5</v>
      </c>
      <c r="U89" s="122">
        <v>2.5</v>
      </c>
      <c r="V89" s="122">
        <v>2.5</v>
      </c>
      <c r="W89" s="122">
        <v>2.5</v>
      </c>
      <c r="X89" s="122">
        <v>2.5</v>
      </c>
      <c r="Y89" s="122">
        <v>2.5</v>
      </c>
      <c r="Z89" s="122">
        <v>2.5</v>
      </c>
      <c r="AA89" s="122">
        <v>2.5</v>
      </c>
      <c r="AB89" s="122">
        <v>2.5</v>
      </c>
      <c r="AC89" s="119" t="s">
        <v>1012</v>
      </c>
      <c r="AD89" s="119" t="s">
        <v>1004</v>
      </c>
      <c r="AE89" s="311" t="s">
        <v>1005</v>
      </c>
      <c r="AF89" s="361"/>
      <c r="AG89" s="362"/>
    </row>
    <row r="90" spans="2:80" ht="44.25" customHeight="1" x14ac:dyDescent="0.3">
      <c r="B90" s="355" t="s">
        <v>83</v>
      </c>
      <c r="C90" s="258" t="s">
        <v>113</v>
      </c>
      <c r="D90" s="365" t="s">
        <v>884</v>
      </c>
      <c r="E90" s="356"/>
      <c r="F90" s="385"/>
      <c r="G90" s="117" t="s">
        <v>1022</v>
      </c>
      <c r="H90" s="358" t="s">
        <v>1023</v>
      </c>
      <c r="I90" s="129">
        <v>2</v>
      </c>
      <c r="J90" s="117" t="s">
        <v>59</v>
      </c>
      <c r="K90" s="358" t="s">
        <v>1011</v>
      </c>
      <c r="L90" s="117" t="s">
        <v>549</v>
      </c>
      <c r="M90" s="117" t="s">
        <v>317</v>
      </c>
      <c r="N90" s="117" t="s">
        <v>214</v>
      </c>
      <c r="O90" s="117" t="s">
        <v>46</v>
      </c>
      <c r="P90" s="359">
        <f>AVERAGE(Q90:AB90)</f>
        <v>3</v>
      </c>
      <c r="Q90" s="122">
        <v>3</v>
      </c>
      <c r="R90" s="122">
        <v>3</v>
      </c>
      <c r="S90" s="122">
        <v>3</v>
      </c>
      <c r="T90" s="122">
        <v>3</v>
      </c>
      <c r="U90" s="122">
        <v>3</v>
      </c>
      <c r="V90" s="122">
        <v>3</v>
      </c>
      <c r="W90" s="122">
        <v>3</v>
      </c>
      <c r="X90" s="122">
        <v>3</v>
      </c>
      <c r="Y90" s="122">
        <v>3</v>
      </c>
      <c r="Z90" s="122">
        <v>3</v>
      </c>
      <c r="AA90" s="122">
        <v>3</v>
      </c>
      <c r="AB90" s="122">
        <v>3</v>
      </c>
      <c r="AC90" s="119" t="s">
        <v>1012</v>
      </c>
      <c r="AD90" s="119" t="s">
        <v>1004</v>
      </c>
      <c r="AE90" s="311" t="s">
        <v>1005</v>
      </c>
      <c r="AF90" s="361"/>
      <c r="AG90" s="362"/>
    </row>
    <row r="91" spans="2:80" ht="72" x14ac:dyDescent="0.3">
      <c r="B91" s="355" t="s">
        <v>83</v>
      </c>
      <c r="C91" s="258" t="s">
        <v>113</v>
      </c>
      <c r="D91" s="365" t="s">
        <v>884</v>
      </c>
      <c r="E91" s="356"/>
      <c r="F91" s="117" t="s">
        <v>1024</v>
      </c>
      <c r="G91" s="117"/>
      <c r="H91" s="358" t="s">
        <v>1025</v>
      </c>
      <c r="I91" s="129">
        <v>2</v>
      </c>
      <c r="J91" s="117" t="s">
        <v>59</v>
      </c>
      <c r="K91" s="358" t="s">
        <v>1026</v>
      </c>
      <c r="L91" s="117" t="s">
        <v>1027</v>
      </c>
      <c r="M91" s="117" t="s">
        <v>44</v>
      </c>
      <c r="N91" s="117" t="s">
        <v>45</v>
      </c>
      <c r="O91" s="117" t="s">
        <v>46</v>
      </c>
      <c r="P91" s="352">
        <f>SUM(Q91:AB91)</f>
        <v>600</v>
      </c>
      <c r="Q91" s="122">
        <v>50</v>
      </c>
      <c r="R91" s="122">
        <v>50</v>
      </c>
      <c r="S91" s="122">
        <v>50</v>
      </c>
      <c r="T91" s="122">
        <v>50</v>
      </c>
      <c r="U91" s="122">
        <v>50</v>
      </c>
      <c r="V91" s="122">
        <v>50</v>
      </c>
      <c r="W91" s="122">
        <v>50</v>
      </c>
      <c r="X91" s="122">
        <v>50</v>
      </c>
      <c r="Y91" s="122">
        <v>50</v>
      </c>
      <c r="Z91" s="122">
        <v>50</v>
      </c>
      <c r="AA91" s="122">
        <v>50</v>
      </c>
      <c r="AB91" s="122">
        <v>50</v>
      </c>
      <c r="AC91" s="119" t="s">
        <v>1012</v>
      </c>
      <c r="AD91" s="119" t="s">
        <v>1004</v>
      </c>
      <c r="AE91" s="311" t="s">
        <v>1005</v>
      </c>
      <c r="AF91" s="361"/>
      <c r="AG91" s="362"/>
    </row>
    <row r="92" spans="2:80" ht="36" x14ac:dyDescent="0.3">
      <c r="B92" s="355" t="s">
        <v>83</v>
      </c>
      <c r="C92" s="258" t="s">
        <v>113</v>
      </c>
      <c r="D92" s="365" t="s">
        <v>884</v>
      </c>
      <c r="E92" s="356"/>
      <c r="F92" s="117" t="s">
        <v>1028</v>
      </c>
      <c r="G92" s="117"/>
      <c r="H92" s="358" t="s">
        <v>1029</v>
      </c>
      <c r="I92" s="129">
        <v>2</v>
      </c>
      <c r="J92" s="117" t="s">
        <v>59</v>
      </c>
      <c r="K92" s="358" t="s">
        <v>1011</v>
      </c>
      <c r="L92" s="390" t="s">
        <v>549</v>
      </c>
      <c r="M92" s="390" t="s">
        <v>317</v>
      </c>
      <c r="N92" s="390" t="s">
        <v>214</v>
      </c>
      <c r="O92" s="117" t="s">
        <v>46</v>
      </c>
      <c r="P92" s="359">
        <f>AVERAGE(Q92:AB92)</f>
        <v>1.8000000000000005</v>
      </c>
      <c r="Q92" s="122">
        <v>1.8</v>
      </c>
      <c r="R92" s="122">
        <v>1.8</v>
      </c>
      <c r="S92" s="122">
        <v>1.8</v>
      </c>
      <c r="T92" s="122">
        <v>1.8</v>
      </c>
      <c r="U92" s="122">
        <v>1.8</v>
      </c>
      <c r="V92" s="122">
        <v>1.8</v>
      </c>
      <c r="W92" s="122">
        <v>1.8</v>
      </c>
      <c r="X92" s="122">
        <v>1.8</v>
      </c>
      <c r="Y92" s="122">
        <v>1.8</v>
      </c>
      <c r="Z92" s="122">
        <v>1.8</v>
      </c>
      <c r="AA92" s="122">
        <v>1.8</v>
      </c>
      <c r="AB92" s="122">
        <v>1.8</v>
      </c>
      <c r="AC92" s="119" t="s">
        <v>1012</v>
      </c>
      <c r="AD92" s="119" t="s">
        <v>1004</v>
      </c>
      <c r="AE92" s="311" t="s">
        <v>1005</v>
      </c>
      <c r="AF92" s="361"/>
      <c r="AG92" s="362"/>
    </row>
    <row r="93" spans="2:80" ht="54" x14ac:dyDescent="0.3">
      <c r="B93" s="355" t="s">
        <v>83</v>
      </c>
      <c r="C93" s="258" t="s">
        <v>221</v>
      </c>
      <c r="D93" s="365" t="s">
        <v>884</v>
      </c>
      <c r="E93" s="356"/>
      <c r="F93" s="117" t="s">
        <v>1030</v>
      </c>
      <c r="G93" s="117"/>
      <c r="H93" s="358" t="s">
        <v>1031</v>
      </c>
      <c r="I93" s="129">
        <v>2</v>
      </c>
      <c r="J93" s="117" t="s">
        <v>59</v>
      </c>
      <c r="K93" s="358" t="s">
        <v>1011</v>
      </c>
      <c r="L93" s="390" t="s">
        <v>549</v>
      </c>
      <c r="M93" s="390" t="s">
        <v>317</v>
      </c>
      <c r="N93" s="390" t="s">
        <v>45</v>
      </c>
      <c r="O93" s="117" t="s">
        <v>46</v>
      </c>
      <c r="P93" s="352">
        <f>SUM(Q93:AB93)</f>
        <v>22.799999999999997</v>
      </c>
      <c r="Q93" s="122">
        <v>1.9</v>
      </c>
      <c r="R93" s="122">
        <v>1.9</v>
      </c>
      <c r="S93" s="122">
        <v>1.9</v>
      </c>
      <c r="T93" s="122">
        <v>1.9</v>
      </c>
      <c r="U93" s="122">
        <v>1.9</v>
      </c>
      <c r="V93" s="122">
        <v>1.9</v>
      </c>
      <c r="W93" s="122">
        <v>1.9</v>
      </c>
      <c r="X93" s="122">
        <v>1.9</v>
      </c>
      <c r="Y93" s="122">
        <v>1.9</v>
      </c>
      <c r="Z93" s="122">
        <v>1.9</v>
      </c>
      <c r="AA93" s="122">
        <v>1.9</v>
      </c>
      <c r="AB93" s="122">
        <v>1.9</v>
      </c>
      <c r="AC93" s="119" t="s">
        <v>1012</v>
      </c>
      <c r="AD93" s="119" t="s">
        <v>1004</v>
      </c>
      <c r="AE93" s="311" t="s">
        <v>1005</v>
      </c>
      <c r="AF93" s="361"/>
      <c r="AG93" s="362"/>
    </row>
    <row r="94" spans="2:80" ht="36" x14ac:dyDescent="0.3">
      <c r="B94" s="355" t="s">
        <v>83</v>
      </c>
      <c r="C94" s="258" t="s">
        <v>113</v>
      </c>
      <c r="D94" s="365" t="s">
        <v>884</v>
      </c>
      <c r="E94" s="356"/>
      <c r="F94" s="117" t="s">
        <v>1032</v>
      </c>
      <c r="G94" s="117"/>
      <c r="H94" s="358" t="s">
        <v>1033</v>
      </c>
      <c r="I94" s="129">
        <v>2</v>
      </c>
      <c r="J94" s="117"/>
      <c r="K94" s="358" t="s">
        <v>1002</v>
      </c>
      <c r="L94" s="390" t="s">
        <v>89</v>
      </c>
      <c r="M94" s="390" t="s">
        <v>44</v>
      </c>
      <c r="N94" s="390" t="s">
        <v>214</v>
      </c>
      <c r="O94" s="117" t="s">
        <v>46</v>
      </c>
      <c r="P94" s="359">
        <f>AVERAGE(Q94:AB94)</f>
        <v>1</v>
      </c>
      <c r="Q94" s="122"/>
      <c r="R94" s="122"/>
      <c r="S94" s="122"/>
      <c r="T94" s="122">
        <v>1</v>
      </c>
      <c r="U94" s="122"/>
      <c r="V94" s="122"/>
      <c r="W94" s="122"/>
      <c r="X94" s="122">
        <v>1</v>
      </c>
      <c r="Y94" s="122"/>
      <c r="Z94" s="122"/>
      <c r="AA94" s="122"/>
      <c r="AB94" s="122">
        <v>1</v>
      </c>
      <c r="AC94" s="119" t="s">
        <v>1003</v>
      </c>
      <c r="AD94" s="119" t="s">
        <v>1004</v>
      </c>
      <c r="AE94" s="311" t="s">
        <v>1005</v>
      </c>
      <c r="AF94" s="361"/>
      <c r="AG94" s="362"/>
    </row>
    <row r="95" spans="2:80" s="392" customFormat="1" ht="72" x14ac:dyDescent="0.3">
      <c r="B95" s="355" t="s">
        <v>83</v>
      </c>
      <c r="C95" s="258" t="s">
        <v>84</v>
      </c>
      <c r="D95" s="365" t="s">
        <v>1034</v>
      </c>
      <c r="E95" s="356"/>
      <c r="F95" s="117" t="s">
        <v>1035</v>
      </c>
      <c r="G95" s="117"/>
      <c r="H95" s="358" t="s">
        <v>1036</v>
      </c>
      <c r="I95" s="129">
        <v>1</v>
      </c>
      <c r="J95" s="117" t="s">
        <v>270</v>
      </c>
      <c r="K95" s="358" t="s">
        <v>1037</v>
      </c>
      <c r="L95" s="390" t="s">
        <v>43</v>
      </c>
      <c r="M95" s="390" t="s">
        <v>317</v>
      </c>
      <c r="N95" s="390" t="s">
        <v>45</v>
      </c>
      <c r="O95" s="117" t="s">
        <v>46</v>
      </c>
      <c r="P95" s="391">
        <f>SUM(Q95:AB95)</f>
        <v>0.3600000000000001</v>
      </c>
      <c r="Q95" s="147">
        <v>0.03</v>
      </c>
      <c r="R95" s="147">
        <v>0.03</v>
      </c>
      <c r="S95" s="147">
        <v>0.03</v>
      </c>
      <c r="T95" s="147">
        <v>0.03</v>
      </c>
      <c r="U95" s="147">
        <v>0.03</v>
      </c>
      <c r="V95" s="147">
        <v>0.03</v>
      </c>
      <c r="W95" s="147">
        <v>0.03</v>
      </c>
      <c r="X95" s="147">
        <v>0.03</v>
      </c>
      <c r="Y95" s="147">
        <v>0.03</v>
      </c>
      <c r="Z95" s="147">
        <v>0.03</v>
      </c>
      <c r="AA95" s="147">
        <v>0.03</v>
      </c>
      <c r="AB95" s="147">
        <v>0.03</v>
      </c>
      <c r="AC95" s="119" t="s">
        <v>1038</v>
      </c>
      <c r="AD95" s="119" t="s">
        <v>1039</v>
      </c>
      <c r="AE95" s="311" t="s">
        <v>1040</v>
      </c>
      <c r="AF95" s="360"/>
      <c r="AG95" s="360"/>
      <c r="AH95" s="345"/>
      <c r="AI95" s="345"/>
      <c r="AJ95" s="345"/>
      <c r="AK95" s="345"/>
      <c r="AL95" s="345"/>
      <c r="AM95" s="345"/>
      <c r="AN95" s="345"/>
      <c r="AO95" s="345"/>
      <c r="AP95" s="345"/>
      <c r="AQ95" s="345"/>
      <c r="AR95" s="345"/>
      <c r="AS95" s="345"/>
      <c r="AT95" s="345"/>
      <c r="AU95" s="345"/>
      <c r="AV95" s="345"/>
      <c r="AW95" s="345"/>
      <c r="AX95" s="345"/>
      <c r="AY95" s="345"/>
      <c r="AZ95" s="345"/>
      <c r="BA95" s="345"/>
      <c r="BB95" s="345"/>
      <c r="BC95" s="345"/>
      <c r="BD95" s="345"/>
      <c r="BE95" s="345"/>
      <c r="BF95" s="345"/>
      <c r="BG95" s="345"/>
      <c r="BH95" s="345"/>
      <c r="BI95" s="345"/>
      <c r="BJ95" s="345"/>
      <c r="BK95" s="345"/>
      <c r="BL95" s="345"/>
      <c r="BM95" s="345"/>
      <c r="BN95" s="345"/>
      <c r="BO95" s="345"/>
      <c r="BP95" s="345"/>
      <c r="BQ95" s="345"/>
      <c r="BR95" s="345"/>
      <c r="BS95" s="345"/>
      <c r="BT95" s="345"/>
      <c r="BU95" s="345"/>
      <c r="BV95" s="345"/>
      <c r="BW95" s="345"/>
      <c r="BX95" s="345"/>
      <c r="BY95" s="345"/>
      <c r="BZ95" s="345"/>
      <c r="CA95" s="345"/>
      <c r="CB95" s="345"/>
    </row>
    <row r="96" spans="2:80" s="392" customFormat="1" ht="54" x14ac:dyDescent="0.3">
      <c r="B96" s="355" t="s">
        <v>83</v>
      </c>
      <c r="C96" s="258" t="s">
        <v>84</v>
      </c>
      <c r="D96" s="365" t="s">
        <v>1041</v>
      </c>
      <c r="E96" s="356"/>
      <c r="F96" s="117" t="s">
        <v>1042</v>
      </c>
      <c r="G96" s="117"/>
      <c r="H96" s="358" t="s">
        <v>1043</v>
      </c>
      <c r="I96" s="129">
        <v>1</v>
      </c>
      <c r="J96" s="117" t="s">
        <v>1044</v>
      </c>
      <c r="K96" s="358" t="s">
        <v>1045</v>
      </c>
      <c r="L96" s="390" t="s">
        <v>1046</v>
      </c>
      <c r="M96" s="390" t="s">
        <v>317</v>
      </c>
      <c r="N96" s="390" t="s">
        <v>45</v>
      </c>
      <c r="O96" s="117" t="s">
        <v>46</v>
      </c>
      <c r="P96" s="352">
        <f>SUM(Q96:AB96)</f>
        <v>100</v>
      </c>
      <c r="Q96" s="122"/>
      <c r="R96" s="122"/>
      <c r="S96" s="122">
        <v>25</v>
      </c>
      <c r="T96" s="122"/>
      <c r="U96" s="122"/>
      <c r="V96" s="122">
        <v>25</v>
      </c>
      <c r="W96" s="122"/>
      <c r="X96" s="122"/>
      <c r="Y96" s="122">
        <v>25</v>
      </c>
      <c r="Z96" s="122"/>
      <c r="AA96" s="122"/>
      <c r="AB96" s="122">
        <v>25</v>
      </c>
      <c r="AC96" s="119" t="s">
        <v>1047</v>
      </c>
      <c r="AD96" s="119" t="s">
        <v>1039</v>
      </c>
      <c r="AE96" s="311" t="s">
        <v>1040</v>
      </c>
      <c r="AF96" s="360"/>
      <c r="AG96" s="360"/>
      <c r="AH96" s="345"/>
      <c r="AI96" s="345"/>
      <c r="AJ96" s="345"/>
      <c r="AK96" s="345"/>
      <c r="AL96" s="345"/>
      <c r="AM96" s="345"/>
      <c r="AN96" s="345"/>
      <c r="AO96" s="345"/>
      <c r="AP96" s="345"/>
      <c r="AQ96" s="345"/>
      <c r="AR96" s="345"/>
      <c r="AS96" s="345"/>
      <c r="AT96" s="345"/>
      <c r="AU96" s="345"/>
      <c r="AV96" s="345"/>
      <c r="AW96" s="345"/>
      <c r="AX96" s="345"/>
      <c r="AY96" s="345"/>
      <c r="AZ96" s="345"/>
      <c r="BA96" s="345"/>
      <c r="BB96" s="345"/>
      <c r="BC96" s="345"/>
      <c r="BD96" s="345"/>
      <c r="BE96" s="345"/>
      <c r="BF96" s="345"/>
      <c r="BG96" s="345"/>
      <c r="BH96" s="345"/>
      <c r="BI96" s="345"/>
      <c r="BJ96" s="345"/>
      <c r="BK96" s="345"/>
      <c r="BL96" s="345"/>
      <c r="BM96" s="345"/>
      <c r="BN96" s="345"/>
      <c r="BO96" s="345"/>
      <c r="BP96" s="345"/>
      <c r="BQ96" s="345"/>
      <c r="BR96" s="345"/>
      <c r="BS96" s="345"/>
      <c r="BT96" s="345"/>
      <c r="BU96" s="345"/>
      <c r="BV96" s="345"/>
      <c r="BW96" s="345"/>
      <c r="BX96" s="345"/>
      <c r="BY96" s="345"/>
      <c r="BZ96" s="345"/>
      <c r="CA96" s="345"/>
      <c r="CB96" s="345"/>
    </row>
    <row r="97" spans="2:33" s="393" customFormat="1" ht="54" x14ac:dyDescent="0.25">
      <c r="B97" s="355" t="s">
        <v>83</v>
      </c>
      <c r="C97" s="258" t="s">
        <v>119</v>
      </c>
      <c r="D97" s="365"/>
      <c r="E97" s="356"/>
      <c r="F97" s="117" t="s">
        <v>1048</v>
      </c>
      <c r="G97" s="117"/>
      <c r="H97" s="358" t="s">
        <v>1049</v>
      </c>
      <c r="I97" s="129">
        <v>2</v>
      </c>
      <c r="J97" s="117" t="s">
        <v>59</v>
      </c>
      <c r="K97" s="358"/>
      <c r="L97" s="390" t="s">
        <v>43</v>
      </c>
      <c r="M97" s="390" t="s">
        <v>44</v>
      </c>
      <c r="N97" s="390" t="s">
        <v>45</v>
      </c>
      <c r="O97" s="117" t="s">
        <v>46</v>
      </c>
      <c r="P97" s="391">
        <f>SUM(Q97:AB97)</f>
        <v>1</v>
      </c>
      <c r="Q97" s="147"/>
      <c r="R97" s="147"/>
      <c r="S97" s="147"/>
      <c r="T97" s="147"/>
      <c r="U97" s="147"/>
      <c r="V97" s="147"/>
      <c r="W97" s="147">
        <v>0.5</v>
      </c>
      <c r="X97" s="147">
        <v>0.5</v>
      </c>
      <c r="Y97" s="147"/>
      <c r="Z97" s="147"/>
      <c r="AA97" s="147"/>
      <c r="AB97" s="147"/>
      <c r="AC97" s="129" t="s">
        <v>1050</v>
      </c>
      <c r="AD97" s="129" t="s">
        <v>1039</v>
      </c>
      <c r="AE97" s="310" t="s">
        <v>1040</v>
      </c>
      <c r="AF97" s="310" t="s">
        <v>1051</v>
      </c>
      <c r="AG97" s="310"/>
    </row>
    <row r="98" spans="2:33" ht="44.25" customHeight="1" x14ac:dyDescent="0.25">
      <c r="B98" s="355" t="s">
        <v>83</v>
      </c>
      <c r="C98" s="258" t="s">
        <v>113</v>
      </c>
      <c r="D98" s="365" t="s">
        <v>884</v>
      </c>
      <c r="E98" s="356"/>
      <c r="F98" s="117" t="s">
        <v>59</v>
      </c>
      <c r="G98" s="117"/>
      <c r="H98" s="358" t="s">
        <v>1052</v>
      </c>
      <c r="I98" s="129">
        <v>2</v>
      </c>
      <c r="J98" s="117" t="s">
        <v>59</v>
      </c>
      <c r="K98" s="358" t="s">
        <v>1053</v>
      </c>
      <c r="L98" s="390" t="s">
        <v>89</v>
      </c>
      <c r="M98" s="390" t="s">
        <v>44</v>
      </c>
      <c r="N98" s="390" t="s">
        <v>214</v>
      </c>
      <c r="O98" s="117" t="s">
        <v>46</v>
      </c>
      <c r="P98" s="359">
        <f>AVERAGE(Q98:AB98)</f>
        <v>1</v>
      </c>
      <c r="Q98" s="122">
        <v>1</v>
      </c>
      <c r="R98" s="122">
        <v>1</v>
      </c>
      <c r="S98" s="122">
        <v>1</v>
      </c>
      <c r="T98" s="122">
        <v>1</v>
      </c>
      <c r="U98" s="122">
        <v>1</v>
      </c>
      <c r="V98" s="122">
        <v>1</v>
      </c>
      <c r="W98" s="122">
        <v>1</v>
      </c>
      <c r="X98" s="122">
        <v>1</v>
      </c>
      <c r="Y98" s="122">
        <v>1</v>
      </c>
      <c r="Z98" s="122">
        <v>1</v>
      </c>
      <c r="AA98" s="122">
        <v>1</v>
      </c>
      <c r="AB98" s="122">
        <v>1</v>
      </c>
      <c r="AC98" s="119" t="s">
        <v>1054</v>
      </c>
      <c r="AD98" s="119" t="s">
        <v>1039</v>
      </c>
      <c r="AE98" s="311" t="s">
        <v>1040</v>
      </c>
      <c r="AF98" s="361"/>
      <c r="AG98" s="362"/>
    </row>
    <row r="99" spans="2:33" ht="54" x14ac:dyDescent="0.25">
      <c r="B99" s="355" t="s">
        <v>83</v>
      </c>
      <c r="C99" s="258" t="s">
        <v>119</v>
      </c>
      <c r="D99" s="365" t="s">
        <v>884</v>
      </c>
      <c r="E99" s="356"/>
      <c r="F99" s="117" t="s">
        <v>1055</v>
      </c>
      <c r="G99" s="117"/>
      <c r="H99" s="358" t="s">
        <v>1056</v>
      </c>
      <c r="I99" s="129">
        <v>1</v>
      </c>
      <c r="J99" s="117" t="s">
        <v>59</v>
      </c>
      <c r="K99" s="358" t="s">
        <v>1057</v>
      </c>
      <c r="L99" s="390" t="s">
        <v>89</v>
      </c>
      <c r="M99" s="390" t="s">
        <v>317</v>
      </c>
      <c r="N99" s="390" t="s">
        <v>45</v>
      </c>
      <c r="O99" s="117" t="s">
        <v>46</v>
      </c>
      <c r="P99" s="352">
        <f>SUM(Q99:AB99)</f>
        <v>36</v>
      </c>
      <c r="Q99" s="122">
        <v>3</v>
      </c>
      <c r="R99" s="122">
        <v>3</v>
      </c>
      <c r="S99" s="122">
        <v>3</v>
      </c>
      <c r="T99" s="122">
        <v>3</v>
      </c>
      <c r="U99" s="122">
        <v>3</v>
      </c>
      <c r="V99" s="122">
        <v>3</v>
      </c>
      <c r="W99" s="122">
        <v>3</v>
      </c>
      <c r="X99" s="122">
        <v>3</v>
      </c>
      <c r="Y99" s="122">
        <v>3</v>
      </c>
      <c r="Z99" s="122">
        <v>3</v>
      </c>
      <c r="AA99" s="122">
        <v>3</v>
      </c>
      <c r="AB99" s="122">
        <v>3</v>
      </c>
      <c r="AC99" s="119" t="s">
        <v>1050</v>
      </c>
      <c r="AD99" s="119" t="s">
        <v>1039</v>
      </c>
      <c r="AE99" s="311" t="s">
        <v>1040</v>
      </c>
      <c r="AF99" s="361"/>
      <c r="AG99" s="362"/>
    </row>
    <row r="100" spans="2:33" ht="49.5" customHeight="1" x14ac:dyDescent="0.25">
      <c r="B100" s="355" t="s">
        <v>83</v>
      </c>
      <c r="C100" s="258" t="s">
        <v>105</v>
      </c>
      <c r="D100" s="258" t="s">
        <v>890</v>
      </c>
      <c r="E100" s="357"/>
      <c r="F100" s="321" t="s">
        <v>459</v>
      </c>
      <c r="G100" s="358" t="s">
        <v>460</v>
      </c>
      <c r="H100" s="358" t="s">
        <v>461</v>
      </c>
      <c r="I100" s="129">
        <v>1</v>
      </c>
      <c r="J100" s="117" t="s">
        <v>59</v>
      </c>
      <c r="K100" s="358" t="s">
        <v>462</v>
      </c>
      <c r="L100" s="390" t="s">
        <v>43</v>
      </c>
      <c r="M100" s="390" t="s">
        <v>44</v>
      </c>
      <c r="N100" s="390" t="s">
        <v>45</v>
      </c>
      <c r="O100" s="117" t="s">
        <v>46</v>
      </c>
      <c r="P100" s="364">
        <f>SUM(Q100:AB100)</f>
        <v>1</v>
      </c>
      <c r="Q100" s="248"/>
      <c r="R100" s="248"/>
      <c r="S100" s="248"/>
      <c r="T100" s="248"/>
      <c r="U100" s="248"/>
      <c r="V100" s="248"/>
      <c r="W100" s="248"/>
      <c r="X100" s="248"/>
      <c r="Y100" s="147">
        <v>1</v>
      </c>
      <c r="Z100" s="251"/>
      <c r="AA100" s="251"/>
      <c r="AB100" s="248"/>
      <c r="AC100" s="142" t="s">
        <v>1058</v>
      </c>
      <c r="AD100" s="119" t="s">
        <v>888</v>
      </c>
      <c r="AE100" s="360" t="s">
        <v>889</v>
      </c>
      <c r="AF100" s="360" t="s">
        <v>1059</v>
      </c>
      <c r="AG100" s="362"/>
    </row>
    <row r="101" spans="2:33" ht="56.25" customHeight="1" x14ac:dyDescent="0.3">
      <c r="B101" s="355" t="s">
        <v>83</v>
      </c>
      <c r="C101" s="258" t="s">
        <v>105</v>
      </c>
      <c r="D101" s="258" t="s">
        <v>890</v>
      </c>
      <c r="E101" s="357"/>
      <c r="F101" s="319"/>
      <c r="G101" s="358" t="s">
        <v>464</v>
      </c>
      <c r="H101" s="358" t="s">
        <v>465</v>
      </c>
      <c r="I101" s="129">
        <v>3</v>
      </c>
      <c r="J101" s="117" t="s">
        <v>59</v>
      </c>
      <c r="K101" s="358" t="s">
        <v>462</v>
      </c>
      <c r="L101" s="390" t="s">
        <v>43</v>
      </c>
      <c r="M101" s="390" t="s">
        <v>44</v>
      </c>
      <c r="N101" s="390" t="s">
        <v>45</v>
      </c>
      <c r="O101" s="117" t="s">
        <v>46</v>
      </c>
      <c r="P101" s="364">
        <v>1</v>
      </c>
      <c r="Q101" s="394"/>
      <c r="R101" s="394"/>
      <c r="S101" s="394"/>
      <c r="T101" s="394"/>
      <c r="U101" s="394"/>
      <c r="V101" s="394"/>
      <c r="W101" s="394"/>
      <c r="X101" s="394"/>
      <c r="Y101" s="147">
        <v>0.5</v>
      </c>
      <c r="Z101" s="147">
        <v>0.5</v>
      </c>
      <c r="AA101" s="394"/>
      <c r="AB101" s="394"/>
      <c r="AC101" s="142" t="s">
        <v>466</v>
      </c>
      <c r="AD101" s="119" t="s">
        <v>888</v>
      </c>
      <c r="AE101" s="360" t="s">
        <v>889</v>
      </c>
      <c r="AF101" s="395"/>
      <c r="AG101" s="396"/>
    </row>
    <row r="102" spans="2:33" ht="52.5" customHeight="1" x14ac:dyDescent="0.3">
      <c r="B102" s="355" t="s">
        <v>83</v>
      </c>
      <c r="C102" s="258" t="s">
        <v>105</v>
      </c>
      <c r="D102" s="258" t="s">
        <v>890</v>
      </c>
      <c r="E102" s="357"/>
      <c r="F102" s="320"/>
      <c r="G102" s="358" t="s">
        <v>467</v>
      </c>
      <c r="H102" s="358" t="s">
        <v>468</v>
      </c>
      <c r="I102" s="129">
        <v>2</v>
      </c>
      <c r="J102" s="117" t="s">
        <v>59</v>
      </c>
      <c r="K102" s="358" t="s">
        <v>462</v>
      </c>
      <c r="L102" s="390" t="s">
        <v>43</v>
      </c>
      <c r="M102" s="390" t="s">
        <v>44</v>
      </c>
      <c r="N102" s="390" t="s">
        <v>45</v>
      </c>
      <c r="O102" s="117" t="s">
        <v>46</v>
      </c>
      <c r="P102" s="364">
        <v>1</v>
      </c>
      <c r="Q102" s="394"/>
      <c r="R102" s="394"/>
      <c r="S102" s="394"/>
      <c r="T102" s="394"/>
      <c r="U102" s="394"/>
      <c r="V102" s="394"/>
      <c r="W102" s="394"/>
      <c r="X102" s="394"/>
      <c r="Y102" s="394"/>
      <c r="Z102" s="394"/>
      <c r="AA102" s="147">
        <v>0.5</v>
      </c>
      <c r="AB102" s="147">
        <v>0.5</v>
      </c>
      <c r="AC102" s="142" t="s">
        <v>1058</v>
      </c>
      <c r="AD102" s="119" t="s">
        <v>888</v>
      </c>
      <c r="AE102" s="360" t="s">
        <v>889</v>
      </c>
      <c r="AF102" s="395"/>
      <c r="AG102" s="396"/>
    </row>
    <row r="103" spans="2:33" ht="36" x14ac:dyDescent="0.25">
      <c r="B103" s="355" t="s">
        <v>83</v>
      </c>
      <c r="C103" s="258" t="s">
        <v>105</v>
      </c>
      <c r="D103" s="258" t="s">
        <v>890</v>
      </c>
      <c r="E103" s="357"/>
      <c r="F103" s="321" t="s">
        <v>459</v>
      </c>
      <c r="G103" s="358" t="s">
        <v>460</v>
      </c>
      <c r="H103" s="358" t="s">
        <v>461</v>
      </c>
      <c r="I103" s="129">
        <v>1</v>
      </c>
      <c r="J103" s="117" t="s">
        <v>59</v>
      </c>
      <c r="K103" s="358" t="s">
        <v>462</v>
      </c>
      <c r="L103" s="390" t="s">
        <v>43</v>
      </c>
      <c r="M103" s="390" t="s">
        <v>44</v>
      </c>
      <c r="N103" s="390" t="s">
        <v>45</v>
      </c>
      <c r="O103" s="117" t="s">
        <v>46</v>
      </c>
      <c r="P103" s="364">
        <f>SUM(Q103:AB103)</f>
        <v>1</v>
      </c>
      <c r="Q103" s="248"/>
      <c r="R103" s="248"/>
      <c r="S103" s="248"/>
      <c r="T103" s="248"/>
      <c r="U103" s="248"/>
      <c r="V103" s="248"/>
      <c r="W103" s="248"/>
      <c r="X103" s="248"/>
      <c r="Y103" s="147">
        <v>1</v>
      </c>
      <c r="Z103" s="251"/>
      <c r="AA103" s="251"/>
      <c r="AB103" s="248"/>
      <c r="AC103" s="142" t="s">
        <v>1058</v>
      </c>
      <c r="AD103" s="119" t="s">
        <v>962</v>
      </c>
      <c r="AE103" s="311" t="s">
        <v>963</v>
      </c>
      <c r="AF103" s="360" t="s">
        <v>1059</v>
      </c>
      <c r="AG103" s="362"/>
    </row>
    <row r="104" spans="2:33" ht="90" x14ac:dyDescent="0.3">
      <c r="B104" s="355" t="s">
        <v>83</v>
      </c>
      <c r="C104" s="258" t="s">
        <v>105</v>
      </c>
      <c r="D104" s="258" t="s">
        <v>890</v>
      </c>
      <c r="E104" s="357"/>
      <c r="F104" s="319"/>
      <c r="G104" s="358" t="s">
        <v>464</v>
      </c>
      <c r="H104" s="358" t="s">
        <v>465</v>
      </c>
      <c r="I104" s="129">
        <v>3</v>
      </c>
      <c r="J104" s="117" t="s">
        <v>59</v>
      </c>
      <c r="K104" s="358" t="s">
        <v>462</v>
      </c>
      <c r="L104" s="390" t="s">
        <v>43</v>
      </c>
      <c r="M104" s="390" t="s">
        <v>44</v>
      </c>
      <c r="N104" s="390" t="s">
        <v>45</v>
      </c>
      <c r="O104" s="117" t="s">
        <v>46</v>
      </c>
      <c r="P104" s="364">
        <v>1</v>
      </c>
      <c r="Q104" s="394"/>
      <c r="R104" s="394"/>
      <c r="S104" s="394"/>
      <c r="T104" s="394"/>
      <c r="U104" s="394"/>
      <c r="V104" s="394"/>
      <c r="W104" s="394"/>
      <c r="X104" s="394"/>
      <c r="Y104" s="147">
        <v>0.5</v>
      </c>
      <c r="Z104" s="147">
        <v>0.5</v>
      </c>
      <c r="AA104" s="394"/>
      <c r="AB104" s="394"/>
      <c r="AC104" s="142" t="s">
        <v>466</v>
      </c>
      <c r="AD104" s="119" t="s">
        <v>962</v>
      </c>
      <c r="AE104" s="311" t="s">
        <v>963</v>
      </c>
      <c r="AF104" s="395"/>
      <c r="AG104" s="396"/>
    </row>
    <row r="105" spans="2:33" ht="36" x14ac:dyDescent="0.3">
      <c r="B105" s="355" t="s">
        <v>83</v>
      </c>
      <c r="C105" s="258" t="s">
        <v>105</v>
      </c>
      <c r="D105" s="258" t="s">
        <v>890</v>
      </c>
      <c r="E105" s="357"/>
      <c r="F105" s="320"/>
      <c r="G105" s="358" t="s">
        <v>467</v>
      </c>
      <c r="H105" s="358" t="s">
        <v>468</v>
      </c>
      <c r="I105" s="129">
        <v>2</v>
      </c>
      <c r="J105" s="117" t="s">
        <v>59</v>
      </c>
      <c r="K105" s="358" t="s">
        <v>462</v>
      </c>
      <c r="L105" s="390" t="s">
        <v>43</v>
      </c>
      <c r="M105" s="390" t="s">
        <v>44</v>
      </c>
      <c r="N105" s="390" t="s">
        <v>45</v>
      </c>
      <c r="O105" s="117" t="s">
        <v>46</v>
      </c>
      <c r="P105" s="364">
        <v>1</v>
      </c>
      <c r="Q105" s="394"/>
      <c r="R105" s="394"/>
      <c r="S105" s="394"/>
      <c r="T105" s="394"/>
      <c r="U105" s="394"/>
      <c r="V105" s="394"/>
      <c r="W105" s="394"/>
      <c r="X105" s="394"/>
      <c r="Y105" s="394"/>
      <c r="Z105" s="394"/>
      <c r="AA105" s="147">
        <v>0.5</v>
      </c>
      <c r="AB105" s="147">
        <v>0.5</v>
      </c>
      <c r="AC105" s="142" t="s">
        <v>1058</v>
      </c>
      <c r="AD105" s="119" t="s">
        <v>962</v>
      </c>
      <c r="AE105" s="311" t="s">
        <v>963</v>
      </c>
      <c r="AF105" s="395"/>
      <c r="AG105" s="396"/>
    </row>
    <row r="106" spans="2:33" x14ac:dyDescent="0.3">
      <c r="AD106" s="398"/>
      <c r="AE106" s="398"/>
    </row>
  </sheetData>
  <autoFilter ref="B3:AG105">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25">
    <mergeCell ref="F103:F105"/>
    <mergeCell ref="AF3:AF4"/>
    <mergeCell ref="AG3:AG4"/>
    <mergeCell ref="E66:E73"/>
    <mergeCell ref="F78:F80"/>
    <mergeCell ref="F88:F90"/>
    <mergeCell ref="F100:F102"/>
    <mergeCell ref="O3:O4"/>
    <mergeCell ref="P3:P4"/>
    <mergeCell ref="Q3:AB3"/>
    <mergeCell ref="AC3:AC4"/>
    <mergeCell ref="AD3:AD4"/>
    <mergeCell ref="AE3:AE4"/>
    <mergeCell ref="I3:I4"/>
    <mergeCell ref="J3:J4"/>
    <mergeCell ref="K3:K4"/>
    <mergeCell ref="L3:L4"/>
    <mergeCell ref="M3:M4"/>
    <mergeCell ref="N3:N4"/>
    <mergeCell ref="B3:C3"/>
    <mergeCell ref="D3:D4"/>
    <mergeCell ref="E3:E4"/>
    <mergeCell ref="F3:F4"/>
    <mergeCell ref="G3:G4"/>
    <mergeCell ref="H3:H4"/>
  </mergeCells>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'C:\Users\dtaverau\Desktop\Planificación 2020\[B. Planilla Plan Operativo Anual 2020 - DD-Felix.xlsx]Hoja1'!#REF!</xm:f>
          </x14:formula1>
          <xm:sqref>L76:O80 J76:J80</xm:sqref>
        </x14:dataValidation>
        <x14:dataValidation type="list" allowBlank="1" showInputMessage="1" showErrorMessage="1">
          <x14:formula1>
            <xm:f>'P:\2-Gerencia de Planificacion y Presupuesto\3- GERENCIA PLANIFICACION Y PRESUPUESTOS\PC\PE2021\POAS 2021\[5. Plan Operativo Anual 2021 - Dirección de Distribución.xlsx]Hoja1'!#REF!</xm:f>
          </x14:formula1>
          <xm:sqref>J66:J71</xm:sqref>
        </x14:dataValidation>
        <x14:dataValidation type="list" allowBlank="1" showInputMessage="1" showErrorMessage="1">
          <x14:formula1>
            <xm:f>'P:\2-Gerencia de Planificacion y Presupuesto\3- GERENCIA PLANIFICACION Y PRESUPUESTOS\PC\PE2021\POAS 2021\[5. Plan Operativo Anual 2021 - Dirección de Distribución.xlsx]Hoja1'!#REF!</xm:f>
          </x14:formula1>
          <xm:sqref>M71 M66:M67</xm:sqref>
        </x14:dataValidation>
        <x14:dataValidation type="list" allowBlank="1" showInputMessage="1" showErrorMessage="1">
          <x14:formula1>
            <xm:f>'P:\2-Gerencia de Planificacion y Presupuesto\3- GERENCIA PLANIFICACION Y PRESUPUESTOS\PC\PE2021\POAS 2021\[5. Plan Operativo Anual 2021 - Dirección de Distribución.xlsx]Hoja1'!#REF!</xm:f>
          </x14:formula1>
          <xm:sqref>N71 N66:N67</xm:sqref>
        </x14:dataValidation>
        <x14:dataValidation type="list" allowBlank="1" showInputMessage="1" showErrorMessage="1">
          <x14:formula1>
            <xm:f>'P:\2-Gerencia de Planificacion y Presupuesto\3- GERENCIA PLANIFICACION Y PRESUPUESTOS\PC\PE2021\POAS 2021\[5. Plan Operativo Anual 2021 - Dirección de Distribución.xlsx]Hoja1'!#REF!</xm:f>
          </x14:formula1>
          <xm:sqref>O70:O71 O66:O68</xm:sqref>
        </x14:dataValidation>
        <x14:dataValidation type="list" allowBlank="1" showInputMessage="1" showErrorMessage="1">
          <x14:formula1>
            <xm:f>'P:\2-Gerencia de Planificacion y Presupuesto\3- GERENCIA PLANIFICACION Y PRESUPUESTOS\PC\PE2021\POAS 2021\[5. Plan Operativo Anual 2021 - Dirección de Distribución.xlsx]Hoja1'!#REF!</xm:f>
          </x14:formula1>
          <xm:sqref>L71 L66:L67</xm:sqref>
        </x14:dataValidation>
        <x14:dataValidation type="list" allowBlank="1" showInputMessage="1" showErrorMessage="1">
          <x14:formula1>
            <xm:f>'C:\Users\dtaverau\AppData\Local\Microsoft\Windows\INetCache\Content.Outlook\GH5DCRHG\[B. Planilla Plan Operativo Anual 2020 - Gerencia Técnica.xlsx]Hoja1'!#REF!</xm:f>
          </x14:formula1>
          <xm:sqref>J22:J30 L11:O19 J33:J41 L22:O30 J44:J52 L33:O41 J55:J63 L44:O52 L55:O63 J11:J19 L83:O94 J83:J94 L68:N68 L70:N70 L69:O69 L72:O73 J72:J73 M95:M96</xm:sqref>
        </x14:dataValidation>
        <x14:dataValidation type="list" allowBlank="1" showInputMessage="1" showErrorMessage="1">
          <x14:formula1>
            <xm:f>'D:\PLANIFICACION Y PRESUPUESTO 2020\[Plan Operativo 2020 - DCE - copia.xlsx]Hoja1'!#REF!</xm:f>
          </x14:formula1>
          <xm:sqref>L9:L10 L81:L82 L20:L21 L31:L32 L42:L43 L53:L54 L64:L65 L74:L75</xm:sqref>
        </x14:dataValidation>
        <x14:dataValidation type="list" allowBlank="1" showInputMessage="1" showErrorMessage="1">
          <x14:formula1>
            <xm:f>'C:\Users\dtaverau\OneDrive - Edenorte Dominicana, S.A\PLANIFICACIÓN OPERATIVA (POA) 2020\[Plan Operativo Anual 2020 - DD (3).xlsx]Hoja1'!#REF!</xm:f>
          </x14:formula1>
          <xm:sqref>L5:O8 M9:O10 M20:O21 M31:O32 M42:O43 M53:O54 M64:O65 M74:O75 M81:O82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I39"/>
  <sheetViews>
    <sheetView showGridLines="0" zoomScale="50" zoomScaleNormal="50" zoomScaleSheetLayoutView="50" workbookViewId="0">
      <pane xSplit="3" ySplit="7" topLeftCell="D8" activePane="bottomRight" state="frozen"/>
      <selection pane="topRight" activeCell="D1" sqref="D1"/>
      <selection pane="bottomLeft" activeCell="A8" sqref="A8"/>
      <selection pane="bottomRight" activeCell="F11" sqref="F11"/>
    </sheetView>
  </sheetViews>
  <sheetFormatPr baseColWidth="10" defaultColWidth="11.42578125" defaultRowHeight="16.5" x14ac:dyDescent="0.3"/>
  <cols>
    <col min="1" max="1" width="8.5703125" style="94" customWidth="1"/>
    <col min="2" max="2" width="25.85546875" style="94" customWidth="1"/>
    <col min="3" max="3" width="35.28515625" style="94" customWidth="1"/>
    <col min="4" max="4" width="32.5703125" style="95" customWidth="1"/>
    <col min="5" max="5" width="40" style="402" customWidth="1"/>
    <col min="6" max="6" width="58.7109375" style="94" customWidth="1"/>
    <col min="7" max="7" width="35.42578125" style="94" customWidth="1"/>
    <col min="8" max="8" width="73.140625" style="94" customWidth="1"/>
    <col min="9" max="9" width="19.7109375" style="95" customWidth="1"/>
    <col min="10" max="10" width="59.42578125" style="94" customWidth="1"/>
    <col min="11" max="11" width="30.28515625" style="94" customWidth="1"/>
    <col min="12" max="12" width="20.85546875" style="94" customWidth="1"/>
    <col min="13" max="13" width="18.28515625" style="94" customWidth="1"/>
    <col min="14" max="14" width="18" style="94" bestFit="1" customWidth="1"/>
    <col min="15" max="15" width="25" style="94" customWidth="1"/>
    <col min="16" max="16" width="17.42578125" style="94" bestFit="1" customWidth="1"/>
    <col min="17" max="28" width="11" style="94" customWidth="1"/>
    <col min="29" max="29" width="26.28515625" style="94" customWidth="1"/>
    <col min="30" max="30" width="33" style="402" customWidth="1"/>
    <col min="31" max="32" width="28.5703125" style="95" customWidth="1"/>
    <col min="33" max="33" width="22.7109375" style="401" hidden="1" customWidth="1"/>
    <col min="34" max="34" width="43" style="94" customWidth="1"/>
    <col min="35" max="16384" width="11.42578125" style="94"/>
  </cols>
  <sheetData>
    <row r="2" spans="1:35" ht="45.75" x14ac:dyDescent="0.3">
      <c r="D2" s="399" t="s">
        <v>0</v>
      </c>
      <c r="E2" s="400"/>
      <c r="F2" s="100"/>
      <c r="G2" s="100"/>
      <c r="H2" s="100"/>
      <c r="I2" s="101"/>
      <c r="J2" s="100"/>
      <c r="K2" s="100"/>
      <c r="L2" s="100"/>
      <c r="M2" s="100"/>
      <c r="N2" s="100"/>
      <c r="O2" s="100"/>
      <c r="P2" s="100"/>
      <c r="Q2" s="100"/>
      <c r="R2" s="100"/>
      <c r="S2" s="100"/>
      <c r="T2" s="100"/>
      <c r="U2" s="100"/>
      <c r="V2" s="100"/>
      <c r="W2" s="100"/>
      <c r="X2" s="100"/>
      <c r="Y2" s="100"/>
      <c r="Z2" s="100"/>
      <c r="AA2" s="100"/>
      <c r="AB2" s="100"/>
      <c r="AC2" s="100"/>
      <c r="AD2" s="400"/>
    </row>
    <row r="3" spans="1:35" ht="23.25" x14ac:dyDescent="0.3">
      <c r="D3" s="275" t="s">
        <v>1060</v>
      </c>
      <c r="E3" s="275"/>
    </row>
    <row r="6" spans="1:35" s="108" customFormat="1" ht="33" customHeight="1" x14ac:dyDescent="0.25">
      <c r="B6" s="173" t="s">
        <v>2</v>
      </c>
      <c r="C6" s="174"/>
      <c r="D6" s="109" t="s">
        <v>3</v>
      </c>
      <c r="E6" s="109" t="s">
        <v>4</v>
      </c>
      <c r="F6" s="109" t="s">
        <v>5</v>
      </c>
      <c r="G6" s="110" t="s">
        <v>6</v>
      </c>
      <c r="H6" s="109" t="s">
        <v>7</v>
      </c>
      <c r="I6" s="110" t="s">
        <v>8</v>
      </c>
      <c r="J6" s="110" t="s">
        <v>9</v>
      </c>
      <c r="K6" s="109" t="s">
        <v>10</v>
      </c>
      <c r="L6" s="109" t="s">
        <v>11</v>
      </c>
      <c r="M6" s="110" t="s">
        <v>12</v>
      </c>
      <c r="N6" s="110" t="s">
        <v>13</v>
      </c>
      <c r="O6" s="110" t="s">
        <v>14</v>
      </c>
      <c r="P6" s="109" t="s">
        <v>15</v>
      </c>
      <c r="Q6" s="109" t="s">
        <v>16</v>
      </c>
      <c r="R6" s="109"/>
      <c r="S6" s="109"/>
      <c r="T6" s="109"/>
      <c r="U6" s="109"/>
      <c r="V6" s="109"/>
      <c r="W6" s="109"/>
      <c r="X6" s="109"/>
      <c r="Y6" s="109"/>
      <c r="Z6" s="109"/>
      <c r="AA6" s="109"/>
      <c r="AB6" s="109"/>
      <c r="AC6" s="109" t="s">
        <v>17</v>
      </c>
      <c r="AD6" s="109" t="s">
        <v>18</v>
      </c>
      <c r="AE6" s="109" t="s">
        <v>19</v>
      </c>
      <c r="AF6" s="110" t="s">
        <v>20</v>
      </c>
      <c r="AG6" s="109" t="s">
        <v>21</v>
      </c>
      <c r="AH6" s="269"/>
      <c r="AI6" s="269"/>
    </row>
    <row r="7" spans="1:35" s="108" customFormat="1" ht="46.5" x14ac:dyDescent="0.25">
      <c r="A7" s="230"/>
      <c r="B7" s="403" t="s">
        <v>22</v>
      </c>
      <c r="C7" s="403" t="s">
        <v>23</v>
      </c>
      <c r="D7" s="110"/>
      <c r="E7" s="110"/>
      <c r="F7" s="110"/>
      <c r="G7" s="404"/>
      <c r="H7" s="110"/>
      <c r="I7" s="404"/>
      <c r="J7" s="404"/>
      <c r="K7" s="110"/>
      <c r="L7" s="110"/>
      <c r="M7" s="404"/>
      <c r="N7" s="404"/>
      <c r="O7" s="404"/>
      <c r="P7" s="110"/>
      <c r="Q7" s="403" t="s">
        <v>24</v>
      </c>
      <c r="R7" s="403" t="s">
        <v>25</v>
      </c>
      <c r="S7" s="403" t="s">
        <v>26</v>
      </c>
      <c r="T7" s="403" t="s">
        <v>27</v>
      </c>
      <c r="U7" s="403" t="s">
        <v>28</v>
      </c>
      <c r="V7" s="403" t="s">
        <v>29</v>
      </c>
      <c r="W7" s="403" t="s">
        <v>30</v>
      </c>
      <c r="X7" s="403" t="s">
        <v>31</v>
      </c>
      <c r="Y7" s="403" t="s">
        <v>32</v>
      </c>
      <c r="Z7" s="403" t="s">
        <v>33</v>
      </c>
      <c r="AA7" s="403" t="s">
        <v>34</v>
      </c>
      <c r="AB7" s="403" t="s">
        <v>35</v>
      </c>
      <c r="AC7" s="110"/>
      <c r="AD7" s="110"/>
      <c r="AE7" s="110"/>
      <c r="AF7" s="404"/>
      <c r="AG7" s="110"/>
      <c r="AH7" s="269"/>
      <c r="AI7" s="269"/>
    </row>
    <row r="8" spans="1:35" s="269" customFormat="1" ht="69" customHeight="1" x14ac:dyDescent="0.25">
      <c r="B8" s="405" t="s">
        <v>83</v>
      </c>
      <c r="C8" s="406" t="s">
        <v>119</v>
      </c>
      <c r="D8" s="407" t="s">
        <v>1061</v>
      </c>
      <c r="E8" s="145" t="s">
        <v>1062</v>
      </c>
      <c r="F8" s="129" t="s">
        <v>1063</v>
      </c>
      <c r="G8" s="145"/>
      <c r="H8" s="145" t="s">
        <v>1064</v>
      </c>
      <c r="I8" s="142">
        <v>3</v>
      </c>
      <c r="J8" s="145" t="s">
        <v>59</v>
      </c>
      <c r="K8" s="142" t="s">
        <v>218</v>
      </c>
      <c r="L8" s="142" t="s">
        <v>43</v>
      </c>
      <c r="M8" s="142" t="s">
        <v>44</v>
      </c>
      <c r="N8" s="142" t="s">
        <v>45</v>
      </c>
      <c r="O8" s="142" t="s">
        <v>46</v>
      </c>
      <c r="P8" s="146">
        <f>+SUM(Q8:AB8)</f>
        <v>1</v>
      </c>
      <c r="Q8" s="147"/>
      <c r="R8" s="147"/>
      <c r="S8" s="147"/>
      <c r="T8" s="147"/>
      <c r="U8" s="147"/>
      <c r="V8" s="147"/>
      <c r="W8" s="147">
        <v>0.1</v>
      </c>
      <c r="X8" s="147">
        <v>0.2</v>
      </c>
      <c r="Y8" s="147">
        <v>0.2</v>
      </c>
      <c r="Z8" s="147">
        <v>0.5</v>
      </c>
      <c r="AA8" s="147"/>
      <c r="AB8" s="147"/>
      <c r="AC8" s="142" t="s">
        <v>1065</v>
      </c>
      <c r="AD8" s="142" t="s">
        <v>1066</v>
      </c>
      <c r="AE8" s="142" t="s">
        <v>1067</v>
      </c>
      <c r="AF8" s="129" t="s">
        <v>118</v>
      </c>
      <c r="AG8" s="408" t="s">
        <v>705</v>
      </c>
    </row>
    <row r="9" spans="1:35" s="269" customFormat="1" ht="64.5" customHeight="1" x14ac:dyDescent="0.25">
      <c r="B9" s="405"/>
      <c r="C9" s="406"/>
      <c r="D9" s="407"/>
      <c r="E9" s="409"/>
      <c r="F9" s="129" t="s">
        <v>1068</v>
      </c>
      <c r="G9" s="145"/>
      <c r="H9" s="145" t="s">
        <v>1069</v>
      </c>
      <c r="I9" s="142">
        <v>3</v>
      </c>
      <c r="J9" s="145" t="s">
        <v>59</v>
      </c>
      <c r="K9" s="142" t="s">
        <v>1070</v>
      </c>
      <c r="L9" s="142" t="s">
        <v>89</v>
      </c>
      <c r="M9" s="142" t="s">
        <v>44</v>
      </c>
      <c r="N9" s="142" t="s">
        <v>45</v>
      </c>
      <c r="O9" s="142" t="s">
        <v>46</v>
      </c>
      <c r="P9" s="121">
        <f>+SUM(Q9:AB9)</f>
        <v>4</v>
      </c>
      <c r="Q9" s="122"/>
      <c r="R9" s="122">
        <v>1</v>
      </c>
      <c r="S9" s="122"/>
      <c r="T9" s="122">
        <v>1</v>
      </c>
      <c r="U9" s="122"/>
      <c r="V9" s="122">
        <v>1</v>
      </c>
      <c r="W9" s="122"/>
      <c r="X9" s="122"/>
      <c r="Y9" s="122"/>
      <c r="Z9" s="122"/>
      <c r="AA9" s="122">
        <v>1</v>
      </c>
      <c r="AB9" s="122"/>
      <c r="AC9" s="142" t="s">
        <v>1065</v>
      </c>
      <c r="AD9" s="142" t="s">
        <v>1066</v>
      </c>
      <c r="AE9" s="142" t="s">
        <v>1067</v>
      </c>
      <c r="AF9" s="142" t="s">
        <v>705</v>
      </c>
      <c r="AG9" s="408" t="s">
        <v>705</v>
      </c>
    </row>
    <row r="10" spans="1:35" s="269" customFormat="1" ht="70.5" customHeight="1" x14ac:dyDescent="0.25">
      <c r="B10" s="405"/>
      <c r="C10" s="406" t="s">
        <v>135</v>
      </c>
      <c r="D10" s="406" t="s">
        <v>1071</v>
      </c>
      <c r="E10" s="409"/>
      <c r="F10" s="129" t="s">
        <v>1072</v>
      </c>
      <c r="G10" s="145"/>
      <c r="H10" s="145" t="s">
        <v>1073</v>
      </c>
      <c r="I10" s="142">
        <v>2</v>
      </c>
      <c r="J10" s="145" t="s">
        <v>59</v>
      </c>
      <c r="K10" s="142" t="s">
        <v>228</v>
      </c>
      <c r="L10" s="142" t="s">
        <v>89</v>
      </c>
      <c r="M10" s="142" t="s">
        <v>44</v>
      </c>
      <c r="N10" s="142" t="s">
        <v>45</v>
      </c>
      <c r="O10" s="142" t="s">
        <v>46</v>
      </c>
      <c r="P10" s="121">
        <f t="shared" ref="P10:P13" si="0">+SUM(Q10:AB10)</f>
        <v>2</v>
      </c>
      <c r="Q10" s="122"/>
      <c r="R10" s="122"/>
      <c r="S10" s="122"/>
      <c r="T10" s="122"/>
      <c r="U10" s="122"/>
      <c r="V10" s="122">
        <v>1</v>
      </c>
      <c r="W10" s="122"/>
      <c r="X10" s="122"/>
      <c r="Y10" s="122"/>
      <c r="Z10" s="122"/>
      <c r="AA10" s="122">
        <v>1</v>
      </c>
      <c r="AB10" s="122"/>
      <c r="AC10" s="142" t="s">
        <v>1065</v>
      </c>
      <c r="AD10" s="142" t="s">
        <v>1066</v>
      </c>
      <c r="AE10" s="142" t="s">
        <v>1067</v>
      </c>
      <c r="AF10" s="142" t="s">
        <v>68</v>
      </c>
      <c r="AG10" s="408" t="s">
        <v>705</v>
      </c>
    </row>
    <row r="11" spans="1:35" s="269" customFormat="1" ht="114.75" customHeight="1" x14ac:dyDescent="0.25">
      <c r="B11" s="405"/>
      <c r="C11" s="406"/>
      <c r="D11" s="406"/>
      <c r="E11" s="409"/>
      <c r="F11" s="129" t="s">
        <v>1074</v>
      </c>
      <c r="G11" s="145"/>
      <c r="H11" s="145" t="s">
        <v>1075</v>
      </c>
      <c r="I11" s="142">
        <v>1</v>
      </c>
      <c r="J11" s="145" t="s">
        <v>59</v>
      </c>
      <c r="K11" s="142" t="s">
        <v>716</v>
      </c>
      <c r="L11" s="142" t="s">
        <v>89</v>
      </c>
      <c r="M11" s="142" t="s">
        <v>44</v>
      </c>
      <c r="N11" s="142" t="s">
        <v>45</v>
      </c>
      <c r="O11" s="142" t="s">
        <v>46</v>
      </c>
      <c r="P11" s="121">
        <f t="shared" si="0"/>
        <v>11</v>
      </c>
      <c r="Q11" s="122"/>
      <c r="R11" s="122">
        <v>1</v>
      </c>
      <c r="S11" s="122">
        <v>1</v>
      </c>
      <c r="T11" s="122">
        <v>1</v>
      </c>
      <c r="U11" s="122">
        <v>1</v>
      </c>
      <c r="V11" s="122">
        <v>1</v>
      </c>
      <c r="W11" s="122">
        <v>1</v>
      </c>
      <c r="X11" s="122">
        <v>1</v>
      </c>
      <c r="Y11" s="122">
        <v>1</v>
      </c>
      <c r="Z11" s="122">
        <v>1</v>
      </c>
      <c r="AA11" s="122">
        <v>1</v>
      </c>
      <c r="AB11" s="122">
        <v>1</v>
      </c>
      <c r="AC11" s="142" t="s">
        <v>1076</v>
      </c>
      <c r="AD11" s="142" t="s">
        <v>1066</v>
      </c>
      <c r="AE11" s="142" t="s">
        <v>1067</v>
      </c>
      <c r="AF11" s="142" t="s">
        <v>705</v>
      </c>
      <c r="AG11" s="408" t="s">
        <v>705</v>
      </c>
    </row>
    <row r="12" spans="1:35" s="269" customFormat="1" ht="103.5" customHeight="1" x14ac:dyDescent="0.25">
      <c r="B12" s="405"/>
      <c r="C12" s="406"/>
      <c r="D12" s="406"/>
      <c r="E12" s="409"/>
      <c r="F12" s="129" t="s">
        <v>1077</v>
      </c>
      <c r="G12" s="145"/>
      <c r="H12" s="145" t="s">
        <v>1078</v>
      </c>
      <c r="I12" s="142">
        <v>1</v>
      </c>
      <c r="J12" s="145" t="s">
        <v>59</v>
      </c>
      <c r="K12" s="142" t="s">
        <v>716</v>
      </c>
      <c r="L12" s="142" t="s">
        <v>89</v>
      </c>
      <c r="M12" s="142" t="s">
        <v>44</v>
      </c>
      <c r="N12" s="142" t="s">
        <v>45</v>
      </c>
      <c r="O12" s="142" t="s">
        <v>46</v>
      </c>
      <c r="P12" s="121">
        <f t="shared" si="0"/>
        <v>11</v>
      </c>
      <c r="Q12" s="122"/>
      <c r="R12" s="122">
        <v>1</v>
      </c>
      <c r="S12" s="122">
        <v>1</v>
      </c>
      <c r="T12" s="122">
        <v>1</v>
      </c>
      <c r="U12" s="122">
        <v>1</v>
      </c>
      <c r="V12" s="122">
        <v>1</v>
      </c>
      <c r="W12" s="122">
        <v>1</v>
      </c>
      <c r="X12" s="122">
        <v>1</v>
      </c>
      <c r="Y12" s="122">
        <v>1</v>
      </c>
      <c r="Z12" s="122">
        <v>1</v>
      </c>
      <c r="AA12" s="122">
        <v>1</v>
      </c>
      <c r="AB12" s="122">
        <v>1</v>
      </c>
      <c r="AC12" s="142" t="s">
        <v>1076</v>
      </c>
      <c r="AD12" s="142" t="s">
        <v>1066</v>
      </c>
      <c r="AE12" s="142" t="s">
        <v>1067</v>
      </c>
      <c r="AF12" s="142" t="s">
        <v>705</v>
      </c>
      <c r="AG12" s="408" t="s">
        <v>705</v>
      </c>
    </row>
    <row r="13" spans="1:35" s="269" customFormat="1" ht="88.5" customHeight="1" x14ac:dyDescent="0.25">
      <c r="B13" s="410" t="s">
        <v>185</v>
      </c>
      <c r="C13" s="299" t="s">
        <v>231</v>
      </c>
      <c r="D13" s="119" t="s">
        <v>1061</v>
      </c>
      <c r="E13" s="409"/>
      <c r="F13" s="129" t="s">
        <v>1079</v>
      </c>
      <c r="G13" s="145"/>
      <c r="H13" s="145" t="s">
        <v>1080</v>
      </c>
      <c r="I13" s="311">
        <v>1</v>
      </c>
      <c r="J13" s="145" t="s">
        <v>172</v>
      </c>
      <c r="K13" s="142" t="s">
        <v>251</v>
      </c>
      <c r="L13" s="311" t="s">
        <v>89</v>
      </c>
      <c r="M13" s="311" t="s">
        <v>44</v>
      </c>
      <c r="N13" s="311" t="s">
        <v>45</v>
      </c>
      <c r="O13" s="311" t="s">
        <v>46</v>
      </c>
      <c r="P13" s="121">
        <f t="shared" si="0"/>
        <v>4</v>
      </c>
      <c r="Q13" s="248"/>
      <c r="R13" s="248">
        <v>1</v>
      </c>
      <c r="S13" s="248"/>
      <c r="T13" s="248"/>
      <c r="U13" s="248">
        <v>1</v>
      </c>
      <c r="V13" s="248"/>
      <c r="W13" s="248"/>
      <c r="X13" s="248">
        <v>1</v>
      </c>
      <c r="Y13" s="248"/>
      <c r="Z13" s="248"/>
      <c r="AA13" s="248">
        <v>1</v>
      </c>
      <c r="AB13" s="248"/>
      <c r="AC13" s="311" t="s">
        <v>1065</v>
      </c>
      <c r="AD13" s="142" t="s">
        <v>1066</v>
      </c>
      <c r="AE13" s="142" t="s">
        <v>1067</v>
      </c>
      <c r="AF13" s="142" t="s">
        <v>705</v>
      </c>
      <c r="AG13" s="411" t="s">
        <v>705</v>
      </c>
    </row>
    <row r="14" spans="1:35" ht="54" x14ac:dyDescent="0.25">
      <c r="B14" s="412" t="s">
        <v>83</v>
      </c>
      <c r="C14" s="390" t="s">
        <v>113</v>
      </c>
      <c r="D14" s="129"/>
      <c r="E14" s="409"/>
      <c r="F14" s="129" t="s">
        <v>1081</v>
      </c>
      <c r="G14" s="117"/>
      <c r="H14" s="117" t="s">
        <v>1082</v>
      </c>
      <c r="I14" s="310">
        <v>3</v>
      </c>
      <c r="J14" s="237" t="s">
        <v>59</v>
      </c>
      <c r="K14" s="413" t="s">
        <v>1083</v>
      </c>
      <c r="L14" s="310" t="s">
        <v>89</v>
      </c>
      <c r="M14" s="310" t="s">
        <v>44</v>
      </c>
      <c r="N14" s="310" t="s">
        <v>214</v>
      </c>
      <c r="O14" s="310" t="s">
        <v>46</v>
      </c>
      <c r="P14" s="414">
        <f>+AVERAGE(Q14:AB14)</f>
        <v>1</v>
      </c>
      <c r="Q14" s="248">
        <v>1</v>
      </c>
      <c r="R14" s="248">
        <v>1</v>
      </c>
      <c r="S14" s="248">
        <v>1</v>
      </c>
      <c r="T14" s="248">
        <v>1</v>
      </c>
      <c r="U14" s="248">
        <v>1</v>
      </c>
      <c r="V14" s="248">
        <v>1</v>
      </c>
      <c r="W14" s="248">
        <v>1</v>
      </c>
      <c r="X14" s="248">
        <v>1</v>
      </c>
      <c r="Y14" s="248">
        <v>1</v>
      </c>
      <c r="Z14" s="248">
        <v>1</v>
      </c>
      <c r="AA14" s="248">
        <v>1</v>
      </c>
      <c r="AB14" s="248">
        <v>1</v>
      </c>
      <c r="AC14" s="129" t="s">
        <v>1084</v>
      </c>
      <c r="AD14" s="72" t="s">
        <v>92</v>
      </c>
      <c r="AE14" s="72" t="s">
        <v>1085</v>
      </c>
      <c r="AF14" s="129" t="s">
        <v>705</v>
      </c>
      <c r="AG14" s="415" t="s">
        <v>705</v>
      </c>
    </row>
    <row r="15" spans="1:35" ht="162.75" customHeight="1" x14ac:dyDescent="0.25">
      <c r="B15" s="416"/>
      <c r="C15" s="164" t="s">
        <v>135</v>
      </c>
      <c r="D15" s="417" t="s">
        <v>1086</v>
      </c>
      <c r="E15" s="409"/>
      <c r="F15" s="129" t="s">
        <v>1087</v>
      </c>
      <c r="G15" s="117"/>
      <c r="H15" s="117" t="s">
        <v>1088</v>
      </c>
      <c r="I15" s="310">
        <v>3</v>
      </c>
      <c r="J15" s="237" t="s">
        <v>59</v>
      </c>
      <c r="K15" s="413" t="s">
        <v>1089</v>
      </c>
      <c r="L15" s="310" t="s">
        <v>89</v>
      </c>
      <c r="M15" s="310" t="s">
        <v>44</v>
      </c>
      <c r="N15" s="310" t="s">
        <v>214</v>
      </c>
      <c r="O15" s="310" t="s">
        <v>46</v>
      </c>
      <c r="P15" s="414">
        <f>+AVERAGE(Q15:AB15)</f>
        <v>20</v>
      </c>
      <c r="Q15" s="248">
        <v>20</v>
      </c>
      <c r="R15" s="248">
        <v>20</v>
      </c>
      <c r="S15" s="248">
        <v>20</v>
      </c>
      <c r="T15" s="248">
        <v>20</v>
      </c>
      <c r="U15" s="248">
        <v>20</v>
      </c>
      <c r="V15" s="248">
        <v>20</v>
      </c>
      <c r="W15" s="248">
        <v>20</v>
      </c>
      <c r="X15" s="248">
        <v>20</v>
      </c>
      <c r="Y15" s="248">
        <v>20</v>
      </c>
      <c r="Z15" s="248">
        <v>20</v>
      </c>
      <c r="AA15" s="248">
        <v>20</v>
      </c>
      <c r="AB15" s="248">
        <v>20</v>
      </c>
      <c r="AC15" s="129" t="s">
        <v>409</v>
      </c>
      <c r="AD15" s="72" t="s">
        <v>92</v>
      </c>
      <c r="AE15" s="72" t="s">
        <v>1090</v>
      </c>
      <c r="AF15" s="129" t="s">
        <v>705</v>
      </c>
      <c r="AG15" s="415" t="s">
        <v>705</v>
      </c>
    </row>
    <row r="16" spans="1:35" ht="87" customHeight="1" x14ac:dyDescent="0.25">
      <c r="B16" s="416"/>
      <c r="C16" s="164"/>
      <c r="D16" s="417"/>
      <c r="E16" s="409"/>
      <c r="F16" s="417" t="s">
        <v>1091</v>
      </c>
      <c r="G16" s="117" t="s">
        <v>1092</v>
      </c>
      <c r="H16" s="117" t="s">
        <v>1093</v>
      </c>
      <c r="I16" s="310">
        <v>3</v>
      </c>
      <c r="J16" s="237" t="s">
        <v>59</v>
      </c>
      <c r="K16" s="413" t="s">
        <v>1094</v>
      </c>
      <c r="L16" s="310" t="s">
        <v>89</v>
      </c>
      <c r="M16" s="310" t="s">
        <v>44</v>
      </c>
      <c r="N16" s="310" t="s">
        <v>214</v>
      </c>
      <c r="O16" s="310" t="s">
        <v>46</v>
      </c>
      <c r="P16" s="414">
        <f>+AVERAGE(Q16:AB16)</f>
        <v>1</v>
      </c>
      <c r="Q16" s="248">
        <v>1</v>
      </c>
      <c r="R16" s="248">
        <v>1</v>
      </c>
      <c r="S16" s="248">
        <v>1</v>
      </c>
      <c r="T16" s="248">
        <v>1</v>
      </c>
      <c r="U16" s="248">
        <v>1</v>
      </c>
      <c r="V16" s="248">
        <v>1</v>
      </c>
      <c r="W16" s="248">
        <v>1</v>
      </c>
      <c r="X16" s="248">
        <v>1</v>
      </c>
      <c r="Y16" s="248">
        <v>1</v>
      </c>
      <c r="Z16" s="248">
        <v>1</v>
      </c>
      <c r="AA16" s="248">
        <v>1</v>
      </c>
      <c r="AB16" s="248">
        <v>1</v>
      </c>
      <c r="AC16" s="129" t="s">
        <v>1095</v>
      </c>
      <c r="AD16" s="72" t="s">
        <v>92</v>
      </c>
      <c r="AE16" s="72" t="s">
        <v>1096</v>
      </c>
      <c r="AF16" s="129" t="s">
        <v>705</v>
      </c>
      <c r="AG16" s="415" t="s">
        <v>705</v>
      </c>
    </row>
    <row r="17" spans="2:33" ht="36" x14ac:dyDescent="0.25">
      <c r="B17" s="416"/>
      <c r="C17" s="164"/>
      <c r="D17" s="417"/>
      <c r="E17" s="409"/>
      <c r="F17" s="417"/>
      <c r="G17" s="117" t="s">
        <v>1097</v>
      </c>
      <c r="H17" s="117" t="s">
        <v>1098</v>
      </c>
      <c r="I17" s="310">
        <v>3</v>
      </c>
      <c r="J17" s="237" t="s">
        <v>59</v>
      </c>
      <c r="K17" s="413" t="s">
        <v>1094</v>
      </c>
      <c r="L17" s="310" t="s">
        <v>89</v>
      </c>
      <c r="M17" s="310" t="s">
        <v>44</v>
      </c>
      <c r="N17" s="310" t="s">
        <v>214</v>
      </c>
      <c r="O17" s="310" t="s">
        <v>46</v>
      </c>
      <c r="P17" s="414">
        <f>+AVERAGE(Q17:AB17)</f>
        <v>1</v>
      </c>
      <c r="Q17" s="248">
        <v>1</v>
      </c>
      <c r="R17" s="248">
        <v>1</v>
      </c>
      <c r="S17" s="248">
        <v>1</v>
      </c>
      <c r="T17" s="248">
        <v>1</v>
      </c>
      <c r="U17" s="248">
        <v>1</v>
      </c>
      <c r="V17" s="248">
        <v>1</v>
      </c>
      <c r="W17" s="248">
        <v>1</v>
      </c>
      <c r="X17" s="248">
        <v>1</v>
      </c>
      <c r="Y17" s="248">
        <v>1</v>
      </c>
      <c r="Z17" s="248">
        <v>1</v>
      </c>
      <c r="AA17" s="248">
        <v>1</v>
      </c>
      <c r="AB17" s="248">
        <v>1</v>
      </c>
      <c r="AC17" s="129" t="s">
        <v>1095</v>
      </c>
      <c r="AD17" s="72" t="s">
        <v>92</v>
      </c>
      <c r="AE17" s="72" t="s">
        <v>1096</v>
      </c>
      <c r="AF17" s="129" t="s">
        <v>705</v>
      </c>
      <c r="AG17" s="415" t="s">
        <v>705</v>
      </c>
    </row>
    <row r="18" spans="2:33" ht="106.5" customHeight="1" x14ac:dyDescent="0.25">
      <c r="B18" s="416"/>
      <c r="C18" s="390" t="s">
        <v>221</v>
      </c>
      <c r="D18" s="417"/>
      <c r="E18" s="409"/>
      <c r="F18" s="129" t="s">
        <v>1099</v>
      </c>
      <c r="G18" s="117"/>
      <c r="H18" s="117" t="s">
        <v>1100</v>
      </c>
      <c r="I18" s="310">
        <v>3</v>
      </c>
      <c r="J18" s="237" t="s">
        <v>59</v>
      </c>
      <c r="K18" s="72" t="s">
        <v>423</v>
      </c>
      <c r="L18" s="310" t="s">
        <v>43</v>
      </c>
      <c r="M18" s="310" t="s">
        <v>44</v>
      </c>
      <c r="N18" s="310" t="s">
        <v>45</v>
      </c>
      <c r="O18" s="310" t="s">
        <v>46</v>
      </c>
      <c r="P18" s="127">
        <f>+SUM(Q18:AB18)</f>
        <v>1</v>
      </c>
      <c r="Q18" s="248"/>
      <c r="R18" s="248"/>
      <c r="S18" s="248"/>
      <c r="T18" s="248"/>
      <c r="U18" s="248"/>
      <c r="V18" s="304">
        <v>1</v>
      </c>
      <c r="W18" s="248"/>
      <c r="X18" s="248"/>
      <c r="Y18" s="248"/>
      <c r="Z18" s="248"/>
      <c r="AA18" s="248"/>
      <c r="AB18" s="248"/>
      <c r="AC18" s="129" t="s">
        <v>409</v>
      </c>
      <c r="AD18" s="72" t="s">
        <v>92</v>
      </c>
      <c r="AE18" s="72" t="s">
        <v>1101</v>
      </c>
      <c r="AF18" s="129" t="s">
        <v>118</v>
      </c>
      <c r="AG18" s="415" t="s">
        <v>705</v>
      </c>
    </row>
    <row r="19" spans="2:33" ht="121.5" customHeight="1" x14ac:dyDescent="0.25">
      <c r="B19" s="416"/>
      <c r="C19" s="164" t="s">
        <v>113</v>
      </c>
      <c r="D19" s="129" t="s">
        <v>1102</v>
      </c>
      <c r="E19" s="409"/>
      <c r="F19" s="129" t="s">
        <v>1103</v>
      </c>
      <c r="G19" s="117"/>
      <c r="H19" s="117" t="s">
        <v>1104</v>
      </c>
      <c r="I19" s="310">
        <v>2</v>
      </c>
      <c r="J19" s="237" t="s">
        <v>59</v>
      </c>
      <c r="K19" s="413" t="s">
        <v>1105</v>
      </c>
      <c r="L19" s="310" t="s">
        <v>89</v>
      </c>
      <c r="M19" s="310" t="s">
        <v>44</v>
      </c>
      <c r="N19" s="310" t="s">
        <v>214</v>
      </c>
      <c r="O19" s="310" t="s">
        <v>46</v>
      </c>
      <c r="P19" s="414">
        <f>+AVERAGE(Q19:AB19)</f>
        <v>1</v>
      </c>
      <c r="Q19" s="418"/>
      <c r="R19" s="418">
        <v>1</v>
      </c>
      <c r="S19" s="418"/>
      <c r="T19" s="418">
        <v>1</v>
      </c>
      <c r="U19" s="418"/>
      <c r="V19" s="418">
        <v>1</v>
      </c>
      <c r="W19" s="418"/>
      <c r="X19" s="418">
        <v>1</v>
      </c>
      <c r="Y19" s="418"/>
      <c r="Z19" s="418">
        <v>1</v>
      </c>
      <c r="AA19" s="418"/>
      <c r="AB19" s="418">
        <v>1</v>
      </c>
      <c r="AC19" s="129" t="s">
        <v>1095</v>
      </c>
      <c r="AD19" s="72" t="s">
        <v>92</v>
      </c>
      <c r="AE19" s="72" t="s">
        <v>1096</v>
      </c>
      <c r="AF19" s="129" t="s">
        <v>705</v>
      </c>
      <c r="AG19" s="415" t="s">
        <v>705</v>
      </c>
    </row>
    <row r="20" spans="2:33" ht="121.5" customHeight="1" x14ac:dyDescent="0.25">
      <c r="B20" s="416"/>
      <c r="C20" s="164"/>
      <c r="D20" s="129"/>
      <c r="E20" s="357"/>
      <c r="F20" s="129" t="s">
        <v>1106</v>
      </c>
      <c r="G20" s="117"/>
      <c r="H20" s="117" t="s">
        <v>1107</v>
      </c>
      <c r="I20" s="310">
        <v>2</v>
      </c>
      <c r="J20" s="237" t="s">
        <v>59</v>
      </c>
      <c r="K20" s="72" t="s">
        <v>423</v>
      </c>
      <c r="L20" s="310" t="s">
        <v>43</v>
      </c>
      <c r="M20" s="310" t="s">
        <v>44</v>
      </c>
      <c r="N20" s="310" t="s">
        <v>45</v>
      </c>
      <c r="O20" s="310" t="s">
        <v>46</v>
      </c>
      <c r="P20" s="127">
        <f>+SUM(Q20:AB20)</f>
        <v>1</v>
      </c>
      <c r="Q20" s="147"/>
      <c r="R20" s="147"/>
      <c r="S20" s="147"/>
      <c r="T20" s="147"/>
      <c r="U20" s="147"/>
      <c r="V20" s="147"/>
      <c r="W20" s="147"/>
      <c r="X20" s="147"/>
      <c r="Y20" s="147">
        <v>0.25</v>
      </c>
      <c r="Z20" s="147">
        <v>0.25</v>
      </c>
      <c r="AA20" s="147">
        <v>0.25</v>
      </c>
      <c r="AB20" s="147">
        <v>0.25</v>
      </c>
      <c r="AC20" s="129" t="s">
        <v>409</v>
      </c>
      <c r="AD20" s="72" t="s">
        <v>92</v>
      </c>
      <c r="AE20" s="72" t="s">
        <v>1108</v>
      </c>
      <c r="AF20" s="129" t="s">
        <v>118</v>
      </c>
      <c r="AG20" s="415"/>
    </row>
    <row r="21" spans="2:33" ht="121.5" customHeight="1" x14ac:dyDescent="0.25">
      <c r="B21" s="416"/>
      <c r="C21" s="164"/>
      <c r="D21" s="129" t="s">
        <v>1109</v>
      </c>
      <c r="E21" s="357"/>
      <c r="F21" s="129" t="s">
        <v>1110</v>
      </c>
      <c r="G21" s="129"/>
      <c r="H21" s="117" t="s">
        <v>1111</v>
      </c>
      <c r="I21" s="310">
        <v>3</v>
      </c>
      <c r="J21" s="237" t="s">
        <v>59</v>
      </c>
      <c r="K21" s="413" t="s">
        <v>1094</v>
      </c>
      <c r="L21" s="310" t="s">
        <v>89</v>
      </c>
      <c r="M21" s="310" t="s">
        <v>44</v>
      </c>
      <c r="N21" s="310" t="s">
        <v>214</v>
      </c>
      <c r="O21" s="310" t="s">
        <v>46</v>
      </c>
      <c r="P21" s="414">
        <f>+AVERAGE(Q21:AB21)</f>
        <v>4</v>
      </c>
      <c r="Q21" s="248">
        <v>4</v>
      </c>
      <c r="R21" s="248">
        <v>4</v>
      </c>
      <c r="S21" s="248">
        <v>4</v>
      </c>
      <c r="T21" s="248">
        <v>4</v>
      </c>
      <c r="U21" s="248">
        <v>4</v>
      </c>
      <c r="V21" s="248">
        <v>4</v>
      </c>
      <c r="W21" s="248">
        <v>4</v>
      </c>
      <c r="X21" s="248">
        <v>4</v>
      </c>
      <c r="Y21" s="248">
        <v>4</v>
      </c>
      <c r="Z21" s="248">
        <v>4</v>
      </c>
      <c r="AA21" s="248">
        <v>4</v>
      </c>
      <c r="AB21" s="248">
        <v>4</v>
      </c>
      <c r="AC21" s="129" t="s">
        <v>409</v>
      </c>
      <c r="AD21" s="72" t="s">
        <v>92</v>
      </c>
      <c r="AE21" s="72" t="s">
        <v>1096</v>
      </c>
      <c r="AF21" s="129" t="s">
        <v>705</v>
      </c>
      <c r="AG21" s="415" t="s">
        <v>705</v>
      </c>
    </row>
    <row r="22" spans="2:33" ht="54" x14ac:dyDescent="0.25">
      <c r="B22" s="416"/>
      <c r="C22" s="419" t="s">
        <v>113</v>
      </c>
      <c r="D22" s="119" t="s">
        <v>1061</v>
      </c>
      <c r="E22" s="409"/>
      <c r="F22" s="321" t="s">
        <v>1112</v>
      </c>
      <c r="G22" s="142" t="s">
        <v>1113</v>
      </c>
      <c r="H22" s="141" t="s">
        <v>1114</v>
      </c>
      <c r="I22" s="119">
        <v>2</v>
      </c>
      <c r="J22" s="141" t="s">
        <v>59</v>
      </c>
      <c r="K22" s="119" t="s">
        <v>716</v>
      </c>
      <c r="L22" s="119" t="s">
        <v>89</v>
      </c>
      <c r="M22" s="119" t="s">
        <v>44</v>
      </c>
      <c r="N22" s="119" t="s">
        <v>45</v>
      </c>
      <c r="O22" s="119" t="s">
        <v>46</v>
      </c>
      <c r="P22" s="121">
        <f t="shared" ref="P22" si="1">+SUM(Q22:AB22)</f>
        <v>3</v>
      </c>
      <c r="Q22" s="122"/>
      <c r="R22" s="122"/>
      <c r="S22" s="122"/>
      <c r="T22" s="122">
        <v>1</v>
      </c>
      <c r="U22" s="122"/>
      <c r="V22" s="122"/>
      <c r="W22" s="122">
        <v>1</v>
      </c>
      <c r="X22" s="122"/>
      <c r="Y22" s="122"/>
      <c r="Z22" s="122"/>
      <c r="AA22" s="122">
        <v>1</v>
      </c>
      <c r="AB22" s="122"/>
      <c r="AC22" s="119" t="s">
        <v>1115</v>
      </c>
      <c r="AD22" s="119" t="s">
        <v>1116</v>
      </c>
      <c r="AE22" s="119" t="s">
        <v>1117</v>
      </c>
      <c r="AF22" s="119" t="s">
        <v>705</v>
      </c>
      <c r="AG22" s="420" t="s">
        <v>705</v>
      </c>
    </row>
    <row r="23" spans="2:33" ht="106.5" customHeight="1" x14ac:dyDescent="0.25">
      <c r="B23" s="416"/>
      <c r="C23" s="419"/>
      <c r="D23" s="407" t="s">
        <v>1118</v>
      </c>
      <c r="E23" s="409"/>
      <c r="F23" s="319"/>
      <c r="G23" s="79" t="s">
        <v>1119</v>
      </c>
      <c r="H23" s="117" t="s">
        <v>1120</v>
      </c>
      <c r="I23" s="142">
        <v>3</v>
      </c>
      <c r="J23" s="145" t="s">
        <v>59</v>
      </c>
      <c r="K23" s="119" t="s">
        <v>1121</v>
      </c>
      <c r="L23" s="119" t="s">
        <v>43</v>
      </c>
      <c r="M23" s="119" t="s">
        <v>44</v>
      </c>
      <c r="N23" s="119" t="s">
        <v>45</v>
      </c>
      <c r="O23" s="119" t="s">
        <v>46</v>
      </c>
      <c r="P23" s="127">
        <f>+SUM(Q23:AB23)</f>
        <v>1</v>
      </c>
      <c r="Q23" s="147"/>
      <c r="R23" s="147"/>
      <c r="S23" s="147">
        <v>0.5</v>
      </c>
      <c r="T23" s="147"/>
      <c r="U23" s="147">
        <v>0.2</v>
      </c>
      <c r="V23" s="147"/>
      <c r="W23" s="147"/>
      <c r="X23" s="147">
        <v>0.3</v>
      </c>
      <c r="Y23" s="147"/>
      <c r="Z23" s="147"/>
      <c r="AA23" s="147"/>
      <c r="AB23" s="147"/>
      <c r="AC23" s="142" t="s">
        <v>1122</v>
      </c>
      <c r="AD23" s="119" t="s">
        <v>1116</v>
      </c>
      <c r="AE23" s="142" t="s">
        <v>1123</v>
      </c>
      <c r="AF23" s="119" t="s">
        <v>705</v>
      </c>
      <c r="AG23" s="408" t="s">
        <v>705</v>
      </c>
    </row>
    <row r="24" spans="2:33" ht="84" customHeight="1" x14ac:dyDescent="0.25">
      <c r="B24" s="416"/>
      <c r="C24" s="419"/>
      <c r="D24" s="407"/>
      <c r="E24" s="409"/>
      <c r="F24" s="319"/>
      <c r="G24" s="79" t="s">
        <v>1124</v>
      </c>
      <c r="H24" s="421" t="s">
        <v>1125</v>
      </c>
      <c r="I24" s="142">
        <v>2</v>
      </c>
      <c r="J24" s="145" t="s">
        <v>59</v>
      </c>
      <c r="K24" s="119" t="s">
        <v>1126</v>
      </c>
      <c r="L24" s="119" t="s">
        <v>89</v>
      </c>
      <c r="M24" s="119" t="s">
        <v>44</v>
      </c>
      <c r="N24" s="119" t="s">
        <v>45</v>
      </c>
      <c r="O24" s="119" t="s">
        <v>46</v>
      </c>
      <c r="P24" s="121">
        <f t="shared" ref="P24" si="2">+SUM(Q24:AB24)</f>
        <v>10</v>
      </c>
      <c r="Q24" s="122"/>
      <c r="R24" s="122">
        <v>2</v>
      </c>
      <c r="S24" s="122"/>
      <c r="T24" s="122">
        <v>3</v>
      </c>
      <c r="U24" s="122"/>
      <c r="V24" s="122">
        <v>3</v>
      </c>
      <c r="W24" s="122"/>
      <c r="X24" s="122">
        <v>2</v>
      </c>
      <c r="Y24" s="122"/>
      <c r="Z24" s="122"/>
      <c r="AA24" s="122"/>
      <c r="AB24" s="122"/>
      <c r="AC24" s="119" t="s">
        <v>350</v>
      </c>
      <c r="AD24" s="119" t="s">
        <v>1116</v>
      </c>
      <c r="AE24" s="142" t="s">
        <v>1123</v>
      </c>
      <c r="AF24" s="119" t="s">
        <v>163</v>
      </c>
      <c r="AG24" s="420" t="s">
        <v>705</v>
      </c>
    </row>
    <row r="25" spans="2:33" ht="72" x14ac:dyDescent="0.25">
      <c r="B25" s="416"/>
      <c r="C25" s="419"/>
      <c r="D25" s="407"/>
      <c r="E25" s="409"/>
      <c r="F25" s="319"/>
      <c r="G25" s="79" t="s">
        <v>1127</v>
      </c>
      <c r="H25" s="421" t="s">
        <v>1128</v>
      </c>
      <c r="I25" s="142">
        <v>2</v>
      </c>
      <c r="J25" s="145" t="s">
        <v>59</v>
      </c>
      <c r="K25" s="225" t="s">
        <v>716</v>
      </c>
      <c r="L25" s="119" t="s">
        <v>43</v>
      </c>
      <c r="M25" s="142" t="s">
        <v>44</v>
      </c>
      <c r="N25" s="142" t="s">
        <v>45</v>
      </c>
      <c r="O25" s="142" t="s">
        <v>46</v>
      </c>
      <c r="P25" s="127">
        <f t="shared" ref="P25" si="3">SUM(Q25:AB25)</f>
        <v>1</v>
      </c>
      <c r="Q25" s="147"/>
      <c r="R25" s="147"/>
      <c r="S25" s="147">
        <v>0.25</v>
      </c>
      <c r="T25" s="147"/>
      <c r="U25" s="147"/>
      <c r="V25" s="147">
        <v>0.25</v>
      </c>
      <c r="W25" s="147"/>
      <c r="X25" s="147">
        <v>0.25</v>
      </c>
      <c r="Y25" s="147"/>
      <c r="Z25" s="147">
        <v>0.25</v>
      </c>
      <c r="AA25" s="147"/>
      <c r="AB25" s="147"/>
      <c r="AC25" s="422" t="s">
        <v>350</v>
      </c>
      <c r="AD25" s="422" t="s">
        <v>1116</v>
      </c>
      <c r="AE25" s="423" t="s">
        <v>1129</v>
      </c>
      <c r="AF25" s="119" t="s">
        <v>705</v>
      </c>
      <c r="AG25" s="424" t="s">
        <v>705</v>
      </c>
    </row>
    <row r="26" spans="2:33" ht="103.5" customHeight="1" x14ac:dyDescent="0.25">
      <c r="B26" s="416"/>
      <c r="C26" s="419"/>
      <c r="D26" s="407"/>
      <c r="E26" s="409"/>
      <c r="F26" s="319"/>
      <c r="G26" s="79" t="s">
        <v>1130</v>
      </c>
      <c r="H26" s="421" t="s">
        <v>1131</v>
      </c>
      <c r="I26" s="142">
        <v>2</v>
      </c>
      <c r="J26" s="145" t="s">
        <v>59</v>
      </c>
      <c r="K26" s="225" t="s">
        <v>716</v>
      </c>
      <c r="L26" s="142" t="s">
        <v>89</v>
      </c>
      <c r="M26" s="142" t="s">
        <v>44</v>
      </c>
      <c r="N26" s="142" t="s">
        <v>45</v>
      </c>
      <c r="O26" s="142" t="s">
        <v>46</v>
      </c>
      <c r="P26" s="121">
        <f t="shared" ref="P26:P29" si="4">+SUM(Q26:AB26)</f>
        <v>3</v>
      </c>
      <c r="Q26" s="122"/>
      <c r="R26" s="122"/>
      <c r="S26" s="122"/>
      <c r="T26" s="122"/>
      <c r="U26" s="122">
        <v>1</v>
      </c>
      <c r="V26" s="122"/>
      <c r="W26" s="122"/>
      <c r="X26" s="122">
        <v>1</v>
      </c>
      <c r="Y26" s="122"/>
      <c r="Z26" s="122"/>
      <c r="AA26" s="122">
        <v>1</v>
      </c>
      <c r="AB26" s="122"/>
      <c r="AC26" s="422" t="s">
        <v>350</v>
      </c>
      <c r="AD26" s="422" t="s">
        <v>1116</v>
      </c>
      <c r="AE26" s="423" t="s">
        <v>1129</v>
      </c>
      <c r="AF26" s="119" t="s">
        <v>705</v>
      </c>
      <c r="AG26" s="424" t="s">
        <v>705</v>
      </c>
    </row>
    <row r="27" spans="2:33" ht="109.5" customHeight="1" x14ac:dyDescent="0.25">
      <c r="B27" s="416"/>
      <c r="C27" s="419"/>
      <c r="D27" s="425" t="s">
        <v>1132</v>
      </c>
      <c r="E27" s="409"/>
      <c r="F27" s="319"/>
      <c r="G27" s="142" t="s">
        <v>1133</v>
      </c>
      <c r="H27" s="145" t="s">
        <v>1134</v>
      </c>
      <c r="I27" s="142">
        <v>2</v>
      </c>
      <c r="J27" s="145" t="s">
        <v>59</v>
      </c>
      <c r="K27" s="225" t="s">
        <v>716</v>
      </c>
      <c r="L27" s="142" t="s">
        <v>89</v>
      </c>
      <c r="M27" s="142" t="s">
        <v>44</v>
      </c>
      <c r="N27" s="142" t="s">
        <v>45</v>
      </c>
      <c r="O27" s="142" t="s">
        <v>46</v>
      </c>
      <c r="P27" s="121">
        <f t="shared" si="4"/>
        <v>12</v>
      </c>
      <c r="Q27" s="122">
        <v>1</v>
      </c>
      <c r="R27" s="122">
        <v>1</v>
      </c>
      <c r="S27" s="122">
        <v>1</v>
      </c>
      <c r="T27" s="122">
        <v>1</v>
      </c>
      <c r="U27" s="122">
        <v>1</v>
      </c>
      <c r="V27" s="122">
        <v>1</v>
      </c>
      <c r="W27" s="122">
        <v>1</v>
      </c>
      <c r="X27" s="122">
        <v>1</v>
      </c>
      <c r="Y27" s="122">
        <v>1</v>
      </c>
      <c r="Z27" s="122">
        <v>1</v>
      </c>
      <c r="AA27" s="122">
        <v>1</v>
      </c>
      <c r="AB27" s="122">
        <v>1</v>
      </c>
      <c r="AC27" s="422" t="s">
        <v>350</v>
      </c>
      <c r="AD27" s="422" t="s">
        <v>1116</v>
      </c>
      <c r="AE27" s="423" t="s">
        <v>1135</v>
      </c>
      <c r="AF27" s="119" t="s">
        <v>705</v>
      </c>
      <c r="AG27" s="424" t="s">
        <v>705</v>
      </c>
    </row>
    <row r="28" spans="2:33" ht="87" customHeight="1" x14ac:dyDescent="0.25">
      <c r="B28" s="416"/>
      <c r="C28" s="419"/>
      <c r="D28" s="426"/>
      <c r="E28" s="409"/>
      <c r="F28" s="319"/>
      <c r="G28" s="142" t="s">
        <v>1136</v>
      </c>
      <c r="H28" s="145" t="s">
        <v>1137</v>
      </c>
      <c r="I28" s="142">
        <v>2</v>
      </c>
      <c r="J28" s="145" t="s">
        <v>59</v>
      </c>
      <c r="K28" s="225" t="s">
        <v>716</v>
      </c>
      <c r="L28" s="142" t="s">
        <v>89</v>
      </c>
      <c r="M28" s="142" t="s">
        <v>44</v>
      </c>
      <c r="N28" s="142" t="s">
        <v>45</v>
      </c>
      <c r="O28" s="142" t="s">
        <v>46</v>
      </c>
      <c r="P28" s="121">
        <f t="shared" si="4"/>
        <v>10</v>
      </c>
      <c r="Q28" s="122"/>
      <c r="R28" s="122"/>
      <c r="S28" s="122">
        <v>1</v>
      </c>
      <c r="T28" s="122">
        <v>1</v>
      </c>
      <c r="U28" s="122">
        <v>1</v>
      </c>
      <c r="V28" s="122">
        <v>1</v>
      </c>
      <c r="W28" s="122">
        <v>1</v>
      </c>
      <c r="X28" s="122">
        <v>1</v>
      </c>
      <c r="Y28" s="122">
        <v>1</v>
      </c>
      <c r="Z28" s="122">
        <v>1</v>
      </c>
      <c r="AA28" s="122">
        <v>1</v>
      </c>
      <c r="AB28" s="122">
        <v>1</v>
      </c>
      <c r="AC28" s="422" t="s">
        <v>350</v>
      </c>
      <c r="AD28" s="422" t="s">
        <v>1116</v>
      </c>
      <c r="AE28" s="423" t="s">
        <v>1135</v>
      </c>
      <c r="AF28" s="119" t="s">
        <v>705</v>
      </c>
      <c r="AG28" s="424" t="s">
        <v>705</v>
      </c>
    </row>
    <row r="29" spans="2:33" ht="116.25" customHeight="1" x14ac:dyDescent="0.25">
      <c r="B29" s="416"/>
      <c r="C29" s="419"/>
      <c r="D29" s="426"/>
      <c r="E29" s="409"/>
      <c r="F29" s="319"/>
      <c r="G29" s="142" t="s">
        <v>1138</v>
      </c>
      <c r="H29" s="145" t="s">
        <v>1139</v>
      </c>
      <c r="I29" s="142">
        <v>2</v>
      </c>
      <c r="J29" s="145" t="s">
        <v>59</v>
      </c>
      <c r="K29" s="225" t="s">
        <v>716</v>
      </c>
      <c r="L29" s="142" t="s">
        <v>89</v>
      </c>
      <c r="M29" s="142" t="s">
        <v>44</v>
      </c>
      <c r="N29" s="142" t="s">
        <v>45</v>
      </c>
      <c r="O29" s="142" t="s">
        <v>46</v>
      </c>
      <c r="P29" s="121">
        <f t="shared" si="4"/>
        <v>3</v>
      </c>
      <c r="Q29" s="122"/>
      <c r="R29" s="122"/>
      <c r="S29" s="122"/>
      <c r="T29" s="122">
        <v>1</v>
      </c>
      <c r="U29" s="122"/>
      <c r="V29" s="122"/>
      <c r="W29" s="122">
        <v>1</v>
      </c>
      <c r="X29" s="122"/>
      <c r="Y29" s="122"/>
      <c r="Z29" s="122">
        <v>1</v>
      </c>
      <c r="AA29" s="122"/>
      <c r="AB29" s="122"/>
      <c r="AC29" s="422" t="s">
        <v>350</v>
      </c>
      <c r="AD29" s="422" t="s">
        <v>1116</v>
      </c>
      <c r="AE29" s="423" t="s">
        <v>1135</v>
      </c>
      <c r="AF29" s="119" t="s">
        <v>705</v>
      </c>
      <c r="AG29" s="424" t="s">
        <v>705</v>
      </c>
    </row>
    <row r="30" spans="2:33" ht="72" x14ac:dyDescent="0.25">
      <c r="B30" s="416"/>
      <c r="C30" s="419"/>
      <c r="D30" s="426"/>
      <c r="E30" s="409"/>
      <c r="F30" s="319"/>
      <c r="G30" s="79" t="s">
        <v>1140</v>
      </c>
      <c r="H30" s="427" t="s">
        <v>1141</v>
      </c>
      <c r="I30" s="142">
        <v>2</v>
      </c>
      <c r="J30" s="145" t="s">
        <v>59</v>
      </c>
      <c r="K30" s="225" t="s">
        <v>716</v>
      </c>
      <c r="L30" s="142" t="s">
        <v>89</v>
      </c>
      <c r="M30" s="142" t="s">
        <v>44</v>
      </c>
      <c r="N30" s="142" t="s">
        <v>214</v>
      </c>
      <c r="O30" s="142" t="s">
        <v>46</v>
      </c>
      <c r="P30" s="414">
        <f>+AVERAGE(Q30:AB30)</f>
        <v>1</v>
      </c>
      <c r="Q30" s="122"/>
      <c r="R30" s="122"/>
      <c r="S30" s="122">
        <v>1</v>
      </c>
      <c r="T30" s="122">
        <v>1</v>
      </c>
      <c r="U30" s="122">
        <v>1</v>
      </c>
      <c r="V30" s="122">
        <v>1</v>
      </c>
      <c r="W30" s="122">
        <v>1</v>
      </c>
      <c r="X30" s="122">
        <v>1</v>
      </c>
      <c r="Y30" s="122">
        <v>1</v>
      </c>
      <c r="Z30" s="122">
        <v>1</v>
      </c>
      <c r="AA30" s="122">
        <v>1</v>
      </c>
      <c r="AB30" s="122">
        <v>1</v>
      </c>
      <c r="AC30" s="422" t="s">
        <v>350</v>
      </c>
      <c r="AD30" s="422" t="s">
        <v>1116</v>
      </c>
      <c r="AE30" s="423" t="s">
        <v>1142</v>
      </c>
      <c r="AF30" s="119" t="s">
        <v>705</v>
      </c>
      <c r="AG30" s="424" t="s">
        <v>705</v>
      </c>
    </row>
    <row r="31" spans="2:33" ht="72" customHeight="1" x14ac:dyDescent="0.25">
      <c r="B31" s="416"/>
      <c r="C31" s="419"/>
      <c r="D31" s="426"/>
      <c r="E31" s="409"/>
      <c r="F31" s="320"/>
      <c r="G31" s="142" t="s">
        <v>1143</v>
      </c>
      <c r="H31" s="141" t="s">
        <v>1144</v>
      </c>
      <c r="I31" s="142">
        <v>3</v>
      </c>
      <c r="J31" s="145" t="s">
        <v>59</v>
      </c>
      <c r="K31" s="225" t="s">
        <v>716</v>
      </c>
      <c r="L31" s="142" t="s">
        <v>89</v>
      </c>
      <c r="M31" s="142" t="s">
        <v>44</v>
      </c>
      <c r="N31" s="142" t="s">
        <v>214</v>
      </c>
      <c r="O31" s="142" t="s">
        <v>46</v>
      </c>
      <c r="P31" s="414">
        <f>+AVERAGE(Q31:AB31)</f>
        <v>1</v>
      </c>
      <c r="Q31" s="122"/>
      <c r="R31" s="122"/>
      <c r="S31" s="122">
        <v>1</v>
      </c>
      <c r="T31" s="122">
        <v>1</v>
      </c>
      <c r="U31" s="122">
        <v>1</v>
      </c>
      <c r="V31" s="122">
        <v>1</v>
      </c>
      <c r="W31" s="122">
        <v>1</v>
      </c>
      <c r="X31" s="122">
        <v>1</v>
      </c>
      <c r="Y31" s="122">
        <v>1</v>
      </c>
      <c r="Z31" s="122">
        <v>1</v>
      </c>
      <c r="AA31" s="122">
        <v>1</v>
      </c>
      <c r="AB31" s="122">
        <v>1</v>
      </c>
      <c r="AC31" s="422" t="s">
        <v>350</v>
      </c>
      <c r="AD31" s="422" t="s">
        <v>1116</v>
      </c>
      <c r="AE31" s="423" t="s">
        <v>1142</v>
      </c>
      <c r="AF31" s="119" t="s">
        <v>705</v>
      </c>
      <c r="AG31" s="424" t="s">
        <v>705</v>
      </c>
    </row>
    <row r="32" spans="2:33" ht="85.5" customHeight="1" x14ac:dyDescent="0.25">
      <c r="B32" s="416"/>
      <c r="C32" s="419"/>
      <c r="D32" s="428"/>
      <c r="E32" s="357"/>
      <c r="F32" s="129" t="s">
        <v>1145</v>
      </c>
      <c r="G32" s="129"/>
      <c r="H32" s="117" t="s">
        <v>1146</v>
      </c>
      <c r="I32" s="129">
        <v>2</v>
      </c>
      <c r="J32" s="117" t="s">
        <v>59</v>
      </c>
      <c r="K32" s="129" t="s">
        <v>1121</v>
      </c>
      <c r="L32" s="129" t="s">
        <v>43</v>
      </c>
      <c r="M32" s="129" t="s">
        <v>44</v>
      </c>
      <c r="N32" s="129" t="s">
        <v>45</v>
      </c>
      <c r="O32" s="129" t="s">
        <v>46</v>
      </c>
      <c r="P32" s="414">
        <f t="shared" ref="P32:P34" si="5">+SUM(Q32:AB32)</f>
        <v>1</v>
      </c>
      <c r="Q32" s="147"/>
      <c r="R32" s="147"/>
      <c r="S32" s="147"/>
      <c r="T32" s="147"/>
      <c r="U32" s="147"/>
      <c r="V32" s="147"/>
      <c r="W32" s="147"/>
      <c r="X32" s="147"/>
      <c r="Y32" s="147"/>
      <c r="Z32" s="147">
        <v>0.5</v>
      </c>
      <c r="AA32" s="147">
        <v>0.5</v>
      </c>
      <c r="AB32" s="147"/>
      <c r="AC32" s="129" t="s">
        <v>409</v>
      </c>
      <c r="AD32" s="429" t="s">
        <v>1116</v>
      </c>
      <c r="AE32" s="430" t="s">
        <v>1129</v>
      </c>
      <c r="AF32" s="129" t="s">
        <v>130</v>
      </c>
      <c r="AG32" s="424"/>
    </row>
    <row r="33" spans="2:33" ht="120" customHeight="1" x14ac:dyDescent="0.25">
      <c r="B33" s="416"/>
      <c r="C33" s="419"/>
      <c r="D33" s="425" t="s">
        <v>1061</v>
      </c>
      <c r="E33" s="409"/>
      <c r="F33" s="417" t="s">
        <v>1147</v>
      </c>
      <c r="G33" s="79" t="s">
        <v>1148</v>
      </c>
      <c r="H33" s="431" t="s">
        <v>1149</v>
      </c>
      <c r="I33" s="142">
        <v>3</v>
      </c>
      <c r="J33" s="145" t="s">
        <v>59</v>
      </c>
      <c r="K33" s="119" t="s">
        <v>1121</v>
      </c>
      <c r="L33" s="119" t="s">
        <v>43</v>
      </c>
      <c r="M33" s="119" t="s">
        <v>44</v>
      </c>
      <c r="N33" s="119" t="s">
        <v>45</v>
      </c>
      <c r="O33" s="119" t="s">
        <v>46</v>
      </c>
      <c r="P33" s="127">
        <f t="shared" si="5"/>
        <v>1</v>
      </c>
      <c r="Q33" s="147"/>
      <c r="R33" s="147"/>
      <c r="S33" s="147">
        <v>0.25</v>
      </c>
      <c r="T33" s="147"/>
      <c r="U33" s="147">
        <v>0.25</v>
      </c>
      <c r="V33" s="147"/>
      <c r="W33" s="147"/>
      <c r="X33" s="147">
        <v>0.25</v>
      </c>
      <c r="Y33" s="147"/>
      <c r="Z33" s="147">
        <v>0.25</v>
      </c>
      <c r="AA33" s="147"/>
      <c r="AB33" s="147"/>
      <c r="AC33" s="119" t="s">
        <v>350</v>
      </c>
      <c r="AD33" s="119" t="s">
        <v>1116</v>
      </c>
      <c r="AE33" s="142" t="s">
        <v>1150</v>
      </c>
      <c r="AF33" s="119" t="s">
        <v>130</v>
      </c>
      <c r="AG33" s="420" t="s">
        <v>705</v>
      </c>
    </row>
    <row r="34" spans="2:33" ht="103.5" customHeight="1" x14ac:dyDescent="0.25">
      <c r="B34" s="416"/>
      <c r="C34" s="419"/>
      <c r="D34" s="426"/>
      <c r="E34" s="409"/>
      <c r="F34" s="417"/>
      <c r="G34" s="79" t="s">
        <v>1151</v>
      </c>
      <c r="H34" s="431" t="s">
        <v>1152</v>
      </c>
      <c r="I34" s="142">
        <v>3</v>
      </c>
      <c r="J34" s="145" t="s">
        <v>59</v>
      </c>
      <c r="K34" s="119" t="s">
        <v>1121</v>
      </c>
      <c r="L34" s="119" t="s">
        <v>43</v>
      </c>
      <c r="M34" s="119" t="s">
        <v>44</v>
      </c>
      <c r="N34" s="119" t="s">
        <v>45</v>
      </c>
      <c r="O34" s="119" t="s">
        <v>46</v>
      </c>
      <c r="P34" s="127">
        <f t="shared" si="5"/>
        <v>1</v>
      </c>
      <c r="Q34" s="147"/>
      <c r="R34" s="147"/>
      <c r="S34" s="147"/>
      <c r="T34" s="147">
        <v>0.25</v>
      </c>
      <c r="U34" s="147"/>
      <c r="V34" s="147">
        <v>0.25</v>
      </c>
      <c r="W34" s="147"/>
      <c r="X34" s="147"/>
      <c r="Y34" s="147">
        <v>0.25</v>
      </c>
      <c r="Z34" s="147"/>
      <c r="AA34" s="147">
        <v>0.25</v>
      </c>
      <c r="AB34" s="147"/>
      <c r="AC34" s="119" t="s">
        <v>350</v>
      </c>
      <c r="AD34" s="119" t="s">
        <v>1116</v>
      </c>
      <c r="AE34" s="142" t="s">
        <v>1150</v>
      </c>
      <c r="AF34" s="119" t="s">
        <v>130</v>
      </c>
      <c r="AG34" s="420" t="s">
        <v>705</v>
      </c>
    </row>
    <row r="35" spans="2:33" ht="126" customHeight="1" x14ac:dyDescent="0.25">
      <c r="B35" s="416"/>
      <c r="C35" s="419"/>
      <c r="D35" s="428"/>
      <c r="E35" s="409"/>
      <c r="F35" s="417" t="s">
        <v>1153</v>
      </c>
      <c r="G35" s="142" t="s">
        <v>1154</v>
      </c>
      <c r="H35" s="145" t="s">
        <v>1155</v>
      </c>
      <c r="I35" s="142">
        <v>2</v>
      </c>
      <c r="J35" s="145" t="s">
        <v>59</v>
      </c>
      <c r="K35" s="119" t="s">
        <v>1156</v>
      </c>
      <c r="L35" s="119" t="s">
        <v>89</v>
      </c>
      <c r="M35" s="119" t="s">
        <v>44</v>
      </c>
      <c r="N35" s="119" t="s">
        <v>45</v>
      </c>
      <c r="O35" s="119" t="s">
        <v>46</v>
      </c>
      <c r="P35" s="121">
        <f t="shared" ref="P35:P38" si="6">+SUM(Q35:AB35)</f>
        <v>11</v>
      </c>
      <c r="Q35" s="122"/>
      <c r="R35" s="122">
        <v>1</v>
      </c>
      <c r="S35" s="122">
        <v>1</v>
      </c>
      <c r="T35" s="122">
        <v>1</v>
      </c>
      <c r="U35" s="122">
        <v>1</v>
      </c>
      <c r="V35" s="122">
        <v>1</v>
      </c>
      <c r="W35" s="122">
        <v>1</v>
      </c>
      <c r="X35" s="122">
        <v>1</v>
      </c>
      <c r="Y35" s="122">
        <v>1</v>
      </c>
      <c r="Z35" s="122">
        <v>1</v>
      </c>
      <c r="AA35" s="122">
        <v>1</v>
      </c>
      <c r="AB35" s="122">
        <v>1</v>
      </c>
      <c r="AC35" s="119" t="s">
        <v>350</v>
      </c>
      <c r="AD35" s="119" t="s">
        <v>1116</v>
      </c>
      <c r="AE35" s="142" t="s">
        <v>1157</v>
      </c>
      <c r="AF35" s="119" t="s">
        <v>705</v>
      </c>
      <c r="AG35" s="420" t="s">
        <v>705</v>
      </c>
    </row>
    <row r="36" spans="2:33" ht="175.5" customHeight="1" x14ac:dyDescent="0.25">
      <c r="B36" s="416"/>
      <c r="C36" s="419"/>
      <c r="D36" s="406" t="s">
        <v>1118</v>
      </c>
      <c r="E36" s="409"/>
      <c r="F36" s="417"/>
      <c r="G36" s="142" t="s">
        <v>1158</v>
      </c>
      <c r="H36" s="145" t="s">
        <v>1159</v>
      </c>
      <c r="I36" s="142">
        <v>2</v>
      </c>
      <c r="J36" s="145" t="s">
        <v>59</v>
      </c>
      <c r="K36" s="142" t="s">
        <v>1121</v>
      </c>
      <c r="L36" s="142" t="s">
        <v>43</v>
      </c>
      <c r="M36" s="142" t="s">
        <v>44</v>
      </c>
      <c r="N36" s="142" t="s">
        <v>45</v>
      </c>
      <c r="O36" s="142" t="s">
        <v>46</v>
      </c>
      <c r="P36" s="127">
        <f>+SUM(Q36:AB36)</f>
        <v>1</v>
      </c>
      <c r="Q36" s="147"/>
      <c r="R36" s="147"/>
      <c r="S36" s="147">
        <v>0.25</v>
      </c>
      <c r="T36" s="147"/>
      <c r="U36" s="147"/>
      <c r="V36" s="147">
        <v>0.25</v>
      </c>
      <c r="W36" s="147"/>
      <c r="X36" s="147"/>
      <c r="Y36" s="147">
        <v>0.25</v>
      </c>
      <c r="Z36" s="147"/>
      <c r="AA36" s="147">
        <v>0.25</v>
      </c>
      <c r="AB36" s="147"/>
      <c r="AC36" s="142" t="s">
        <v>1160</v>
      </c>
      <c r="AD36" s="142" t="s">
        <v>1116</v>
      </c>
      <c r="AE36" s="142" t="s">
        <v>1157</v>
      </c>
      <c r="AF36" s="142" t="s">
        <v>1161</v>
      </c>
      <c r="AG36" s="408" t="s">
        <v>705</v>
      </c>
    </row>
    <row r="37" spans="2:33" ht="157.5" customHeight="1" x14ac:dyDescent="0.25">
      <c r="B37" s="416"/>
      <c r="C37" s="419"/>
      <c r="D37" s="406"/>
      <c r="E37" s="409"/>
      <c r="F37" s="417" t="s">
        <v>1162</v>
      </c>
      <c r="G37" s="142" t="s">
        <v>1163</v>
      </c>
      <c r="H37" s="145" t="s">
        <v>1164</v>
      </c>
      <c r="I37" s="142">
        <v>2</v>
      </c>
      <c r="J37" s="145" t="s">
        <v>59</v>
      </c>
      <c r="K37" s="142" t="s">
        <v>1165</v>
      </c>
      <c r="L37" s="142" t="s">
        <v>89</v>
      </c>
      <c r="M37" s="142" t="s">
        <v>44</v>
      </c>
      <c r="N37" s="142" t="s">
        <v>45</v>
      </c>
      <c r="O37" s="142" t="s">
        <v>46</v>
      </c>
      <c r="P37" s="121">
        <f t="shared" si="6"/>
        <v>11</v>
      </c>
      <c r="Q37" s="122"/>
      <c r="R37" s="122">
        <v>1</v>
      </c>
      <c r="S37" s="122">
        <v>1</v>
      </c>
      <c r="T37" s="122">
        <v>1</v>
      </c>
      <c r="U37" s="122">
        <v>1</v>
      </c>
      <c r="V37" s="122">
        <v>1</v>
      </c>
      <c r="W37" s="122">
        <v>1</v>
      </c>
      <c r="X37" s="122">
        <v>1</v>
      </c>
      <c r="Y37" s="122">
        <v>1</v>
      </c>
      <c r="Z37" s="122">
        <v>1</v>
      </c>
      <c r="AA37" s="122">
        <v>1</v>
      </c>
      <c r="AB37" s="122">
        <v>1</v>
      </c>
      <c r="AC37" s="311" t="s">
        <v>1166</v>
      </c>
      <c r="AD37" s="142" t="s">
        <v>1116</v>
      </c>
      <c r="AE37" s="142" t="s">
        <v>1167</v>
      </c>
      <c r="AF37" s="142" t="s">
        <v>130</v>
      </c>
      <c r="AG37" s="408" t="s">
        <v>705</v>
      </c>
    </row>
    <row r="38" spans="2:33" ht="124.5" customHeight="1" x14ac:dyDescent="0.25">
      <c r="B38" s="416"/>
      <c r="C38" s="419"/>
      <c r="D38" s="406"/>
      <c r="E38" s="409"/>
      <c r="F38" s="417"/>
      <c r="G38" s="142" t="s">
        <v>1168</v>
      </c>
      <c r="H38" s="145" t="s">
        <v>1169</v>
      </c>
      <c r="I38" s="142">
        <v>2</v>
      </c>
      <c r="J38" s="145" t="s">
        <v>59</v>
      </c>
      <c r="K38" s="142" t="s">
        <v>1170</v>
      </c>
      <c r="L38" s="142" t="s">
        <v>89</v>
      </c>
      <c r="M38" s="142" t="s">
        <v>44</v>
      </c>
      <c r="N38" s="142" t="s">
        <v>45</v>
      </c>
      <c r="O38" s="142" t="s">
        <v>46</v>
      </c>
      <c r="P38" s="121">
        <f t="shared" si="6"/>
        <v>11</v>
      </c>
      <c r="Q38" s="122"/>
      <c r="R38" s="122">
        <v>1</v>
      </c>
      <c r="S38" s="122">
        <v>1</v>
      </c>
      <c r="T38" s="122">
        <v>1</v>
      </c>
      <c r="U38" s="122">
        <v>1</v>
      </c>
      <c r="V38" s="122">
        <v>1</v>
      </c>
      <c r="W38" s="122">
        <v>1</v>
      </c>
      <c r="X38" s="122">
        <v>1</v>
      </c>
      <c r="Y38" s="122">
        <v>1</v>
      </c>
      <c r="Z38" s="122">
        <v>1</v>
      </c>
      <c r="AA38" s="122">
        <v>1</v>
      </c>
      <c r="AB38" s="122">
        <v>1</v>
      </c>
      <c r="AC38" s="311" t="s">
        <v>1166</v>
      </c>
      <c r="AD38" s="142" t="s">
        <v>1116</v>
      </c>
      <c r="AE38" s="142" t="s">
        <v>1167</v>
      </c>
      <c r="AF38" s="119" t="s">
        <v>705</v>
      </c>
      <c r="AG38" s="408" t="s">
        <v>705</v>
      </c>
    </row>
    <row r="39" spans="2:33" ht="177" customHeight="1" x14ac:dyDescent="0.25">
      <c r="B39" s="432"/>
      <c r="C39" s="419"/>
      <c r="D39" s="406"/>
      <c r="E39" s="409"/>
      <c r="F39" s="129" t="s">
        <v>1171</v>
      </c>
      <c r="G39" s="119"/>
      <c r="H39" s="141" t="s">
        <v>1172</v>
      </c>
      <c r="I39" s="119">
        <v>2</v>
      </c>
      <c r="J39" s="141" t="s">
        <v>59</v>
      </c>
      <c r="K39" s="119" t="s">
        <v>1121</v>
      </c>
      <c r="L39" s="119" t="s">
        <v>43</v>
      </c>
      <c r="M39" s="119" t="s">
        <v>44</v>
      </c>
      <c r="N39" s="119" t="s">
        <v>45</v>
      </c>
      <c r="O39" s="119" t="s">
        <v>46</v>
      </c>
      <c r="P39" s="127">
        <f>+SUM(Q39:AB39)</f>
        <v>1</v>
      </c>
      <c r="Q39" s="147">
        <v>0.25</v>
      </c>
      <c r="R39" s="147"/>
      <c r="S39" s="147">
        <v>0.25</v>
      </c>
      <c r="T39" s="147"/>
      <c r="U39" s="147">
        <v>0.25</v>
      </c>
      <c r="V39" s="147"/>
      <c r="W39" s="147">
        <v>0.25</v>
      </c>
      <c r="X39" s="147"/>
      <c r="Y39" s="147"/>
      <c r="Z39" s="147"/>
      <c r="AA39" s="147"/>
      <c r="AB39" s="147"/>
      <c r="AC39" s="119" t="s">
        <v>1173</v>
      </c>
      <c r="AD39" s="119" t="s">
        <v>1116</v>
      </c>
      <c r="AE39" s="119" t="s">
        <v>1117</v>
      </c>
      <c r="AF39" s="119" t="s">
        <v>705</v>
      </c>
      <c r="AG39" s="420" t="s">
        <v>705</v>
      </c>
    </row>
  </sheetData>
  <autoFilter ref="B6:AF39">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39">
    <mergeCell ref="F33:F34"/>
    <mergeCell ref="F35:F36"/>
    <mergeCell ref="D36:D39"/>
    <mergeCell ref="F37:F38"/>
    <mergeCell ref="B14:B39"/>
    <mergeCell ref="C15:C17"/>
    <mergeCell ref="D15:D18"/>
    <mergeCell ref="F16:F17"/>
    <mergeCell ref="C19:C21"/>
    <mergeCell ref="C22:C39"/>
    <mergeCell ref="F22:F31"/>
    <mergeCell ref="D23:D26"/>
    <mergeCell ref="D27:D32"/>
    <mergeCell ref="D33:D35"/>
    <mergeCell ref="AF6:AF7"/>
    <mergeCell ref="AG6:AG7"/>
    <mergeCell ref="B8:B12"/>
    <mergeCell ref="C8:C9"/>
    <mergeCell ref="D8:D9"/>
    <mergeCell ref="C10:C12"/>
    <mergeCell ref="D10:D12"/>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 right="0" top="0" bottom="0" header="0.31496062992125984" footer="0.31496062992125984"/>
  <pageSetup paperSize="5" scale="26" orientation="landscape"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'C:\Users\mcedanop\AppData\Local\Microsoft\Windows\INetCache\Content.Outlook\28AB78L1\[Planilla Plan Operativo Anual 2021 GC.xlsx]Hoja1'!#REF!</xm:f>
          </x14:formula1>
          <xm:sqref>AF36:AF37 AF32:AF34 AF24 L22:O39 I22:J39</xm:sqref>
        </x14:dataValidation>
        <x14:dataValidation type="list" allowBlank="1" showInputMessage="1" showErrorMessage="1">
          <x14:formula1>
            <xm:f>'C:\Users\Msanchezs\AppData\Local\Microsoft\Windows\INetCache\Content.Outlook\Q011MLB1\[B. Planilla Plan Operativo Anual 2020 -GT (00000002).xlsx]Hoja1'!#REF!</xm:f>
          </x14:formula1>
          <xm:sqref>J16:J21 L16:O17 L21 L19 M19:M21 N21 N19 O19:O21</xm:sqref>
        </x14:dataValidation>
        <x14:dataValidation type="list" allowBlank="1" showInputMessage="1" showErrorMessage="1">
          <x14:formula1>
            <xm:f>'C:\Users\Msanchezs\AppData\Local\Microsoft\Windows\INetCache\Content.Outlook\Q011MLB1\[Planilla Plan Operativo Anual 2021 - DIRECCIÓN DE FINANZAS-Gerencia de Tesoreria (00000002).xlsx]Hoja1'!#REF!</xm:f>
          </x14:formula1>
          <xm:sqref>M14:O15 I16:I21</xm:sqref>
        </x14:dataValidation>
        <x14:dataValidation type="list" allowBlank="1" showInputMessage="1" showErrorMessage="1">
          <x14:formula1>
            <xm:f>'\\ENSQBO\Planificacion y Control de Gestion (500GB)\Users\msanchezs\AppData\Local\Microsoft\Windows\Temporary Internet Files\Content.Outlook\SXKWXW20\[Planilla Plan Operativo Anual 2019 - GT.xlsx]Hoja1'!#REF!</xm:f>
          </x14:formula1>
          <xm:sqref>J14:J15 L18:N18 L20 N20</xm:sqref>
        </x14:dataValidation>
        <x14:dataValidation type="list" allowBlank="1" showInputMessage="1" showErrorMessage="1">
          <x14:formula1>
            <xm:f>'C:\EDN 20180526\Informes Comerciales\Plan Estrategico Operativo Anual\Plan DC 2019\Recibidos de Gerencias\Servicios\[Planilla Plan Operativo Anual 2019 - DC -  final.XLSX]Hoja1'!#REF!</xm:f>
          </x14:formula1>
          <xm:sqref>L14:L15 K18 K20</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L8:L13</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AF10</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O8:O13</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N8:N13</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M8:M13</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I8:I13</xm:sqref>
        </x14:dataValidation>
        <x14:dataValidation type="list" allowBlank="1" showInputMessage="1" showErrorMessage="1">
          <x14:formula1>
            <xm:f>'C:\Users\festrellag\Desktop\POA 2021\[Plan Operativo Anual 2020 - DF ejecución a Agosto.xlsx]Hoja1'!#REF!</xm:f>
          </x14:formula1>
          <xm:sqref>J10</xm:sqref>
        </x14:dataValidation>
        <x14:dataValidation type="list" allowBlank="1" showInputMessage="1" showErrorMessage="1">
          <x14:formula1>
            <xm:f>'P:\2-Gerencia de Planificacion y Presupuesto\3- GERENCIA PLANIFICACION Y PRESUPUESTOS\PC\PE2021\POAS 2021\[6. Plan Operativo Anual 2021 - Dirección Finanzas.xlsx]Hoja1'!#REF!</xm:f>
          </x14:formula1>
          <xm:sqref>J11:J13 J8:J9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89"/>
  <sheetViews>
    <sheetView showGridLines="0" zoomScale="50" zoomScaleNormal="50" zoomScaleSheetLayoutView="50" workbookViewId="0">
      <pane xSplit="4" ySplit="7" topLeftCell="E8" activePane="bottomRight" state="frozen"/>
      <selection pane="topRight" activeCell="E1" sqref="E1"/>
      <selection pane="bottomLeft" activeCell="A8" sqref="A8"/>
      <selection pane="bottomRight" activeCell="E23" sqref="E23"/>
    </sheetView>
  </sheetViews>
  <sheetFormatPr baseColWidth="10" defaultColWidth="11.42578125" defaultRowHeight="16.5" x14ac:dyDescent="0.3"/>
  <cols>
    <col min="1" max="1" width="6.5703125" style="94" customWidth="1"/>
    <col min="2" max="2" width="29.7109375" style="94" customWidth="1"/>
    <col min="3" max="3" width="39.28515625" style="95" customWidth="1"/>
    <col min="4" max="4" width="42.140625" style="94" customWidth="1"/>
    <col min="5" max="5" width="40" style="94" customWidth="1"/>
    <col min="6" max="6" width="43.7109375" style="94" customWidth="1"/>
    <col min="7" max="7" width="56" style="94" customWidth="1"/>
    <col min="8" max="8" width="67" style="94" customWidth="1"/>
    <col min="9" max="9" width="27.85546875" style="95" customWidth="1"/>
    <col min="10" max="10" width="59.42578125" style="94" customWidth="1"/>
    <col min="11" max="11" width="29" style="94" bestFit="1" customWidth="1"/>
    <col min="12" max="14" width="29" style="94" customWidth="1"/>
    <col min="15" max="15" width="25" style="95" customWidth="1"/>
    <col min="16" max="16" width="17.42578125" style="95" bestFit="1" customWidth="1"/>
    <col min="17" max="28" width="11" style="95" customWidth="1"/>
    <col min="29" max="29" width="32.85546875" style="94" customWidth="1"/>
    <col min="30" max="30" width="32" style="94" customWidth="1"/>
    <col min="31" max="32" width="28.5703125" style="94" customWidth="1"/>
    <col min="33" max="33" width="22.7109375" style="98" customWidth="1"/>
    <col min="34" max="34" width="28.5703125" style="98" customWidth="1"/>
    <col min="35" max="35" width="19.7109375" style="98" bestFit="1" customWidth="1"/>
    <col min="36" max="36" width="17" style="98" bestFit="1" customWidth="1"/>
    <col min="37" max="40" width="11.42578125" style="98"/>
    <col min="41" max="41" width="5" style="94" customWidth="1"/>
    <col min="42" max="16384" width="11.42578125" style="94"/>
  </cols>
  <sheetData>
    <row r="1" spans="1:40" ht="26.25" customHeight="1" x14ac:dyDescent="0.3">
      <c r="AH1" s="433"/>
      <c r="AI1" s="434"/>
      <c r="AJ1" s="434"/>
    </row>
    <row r="2" spans="1:40" ht="45.75" x14ac:dyDescent="0.3">
      <c r="C2" s="399" t="s">
        <v>0</v>
      </c>
      <c r="D2" s="227"/>
      <c r="E2" s="100"/>
      <c r="F2" s="100"/>
      <c r="G2" s="100"/>
      <c r="H2" s="100"/>
      <c r="I2" s="101"/>
      <c r="J2" s="100"/>
      <c r="K2" s="100"/>
      <c r="L2" s="100"/>
      <c r="M2" s="100"/>
      <c r="N2" s="100"/>
      <c r="O2" s="101"/>
      <c r="P2" s="101"/>
      <c r="Q2" s="101"/>
      <c r="R2" s="101"/>
      <c r="S2" s="101"/>
      <c r="T2" s="101"/>
      <c r="U2" s="101"/>
      <c r="V2" s="101"/>
      <c r="W2" s="101"/>
      <c r="X2" s="101"/>
      <c r="Y2" s="101"/>
      <c r="Z2" s="101"/>
      <c r="AA2" s="101"/>
      <c r="AB2" s="101"/>
      <c r="AC2" s="100"/>
      <c r="AD2" s="100"/>
      <c r="AH2" s="433"/>
      <c r="AI2" s="434"/>
      <c r="AJ2" s="434"/>
    </row>
    <row r="3" spans="1:40" ht="24" customHeight="1" x14ac:dyDescent="0.3">
      <c r="C3" s="275" t="s">
        <v>1174</v>
      </c>
      <c r="D3" s="229"/>
      <c r="E3" s="105"/>
      <c r="AH3" s="433"/>
      <c r="AI3" s="434"/>
      <c r="AJ3" s="434"/>
    </row>
    <row r="4" spans="1:40" x14ac:dyDescent="0.3">
      <c r="AH4" s="433"/>
      <c r="AI4" s="434"/>
      <c r="AJ4" s="434"/>
    </row>
    <row r="5" spans="1:40" ht="17.25" thickBot="1" x14ac:dyDescent="0.35">
      <c r="AI5" s="434"/>
      <c r="AJ5" s="434"/>
    </row>
    <row r="6" spans="1:40" s="108" customFormat="1" ht="36" customHeight="1" thickTop="1" x14ac:dyDescent="0.35">
      <c r="B6" s="435" t="s">
        <v>2</v>
      </c>
      <c r="C6" s="436"/>
      <c r="D6" s="437" t="s">
        <v>3</v>
      </c>
      <c r="E6" s="437" t="s">
        <v>4</v>
      </c>
      <c r="F6" s="437" t="s">
        <v>5</v>
      </c>
      <c r="G6" s="438" t="s">
        <v>6</v>
      </c>
      <c r="H6" s="437" t="s">
        <v>7</v>
      </c>
      <c r="I6" s="438" t="s">
        <v>8</v>
      </c>
      <c r="J6" s="438" t="s">
        <v>9</v>
      </c>
      <c r="K6" s="437" t="s">
        <v>10</v>
      </c>
      <c r="L6" s="437" t="s">
        <v>11</v>
      </c>
      <c r="M6" s="438" t="s">
        <v>12</v>
      </c>
      <c r="N6" s="438" t="s">
        <v>13</v>
      </c>
      <c r="O6" s="438" t="s">
        <v>14</v>
      </c>
      <c r="P6" s="437" t="s">
        <v>15</v>
      </c>
      <c r="Q6" s="437" t="s">
        <v>16</v>
      </c>
      <c r="R6" s="437"/>
      <c r="S6" s="437"/>
      <c r="T6" s="437"/>
      <c r="U6" s="437"/>
      <c r="V6" s="437"/>
      <c r="W6" s="437"/>
      <c r="X6" s="437"/>
      <c r="Y6" s="437"/>
      <c r="Z6" s="437"/>
      <c r="AA6" s="437"/>
      <c r="AB6" s="437"/>
      <c r="AC6" s="437" t="s">
        <v>17</v>
      </c>
      <c r="AD6" s="437" t="s">
        <v>18</v>
      </c>
      <c r="AE6" s="437" t="s">
        <v>19</v>
      </c>
      <c r="AF6" s="438" t="s">
        <v>20</v>
      </c>
      <c r="AG6" s="439" t="s">
        <v>21</v>
      </c>
      <c r="AH6" s="111"/>
      <c r="AI6" s="111"/>
      <c r="AJ6" s="111"/>
      <c r="AK6" s="111"/>
      <c r="AL6" s="111"/>
      <c r="AM6" s="111"/>
      <c r="AN6" s="111"/>
    </row>
    <row r="7" spans="1:40" s="108" customFormat="1" ht="47.25" customHeight="1" thickBot="1" x14ac:dyDescent="0.4">
      <c r="A7" s="112"/>
      <c r="B7" s="440" t="s">
        <v>22</v>
      </c>
      <c r="C7" s="177" t="s">
        <v>23</v>
      </c>
      <c r="D7" s="231"/>
      <c r="E7" s="231"/>
      <c r="F7" s="231"/>
      <c r="G7" s="178"/>
      <c r="H7" s="231"/>
      <c r="I7" s="178"/>
      <c r="J7" s="178"/>
      <c r="K7" s="231"/>
      <c r="L7" s="231"/>
      <c r="M7" s="178"/>
      <c r="N7" s="178"/>
      <c r="O7" s="178"/>
      <c r="P7" s="231"/>
      <c r="Q7" s="177" t="s">
        <v>24</v>
      </c>
      <c r="R7" s="177" t="s">
        <v>25</v>
      </c>
      <c r="S7" s="177" t="s">
        <v>26</v>
      </c>
      <c r="T7" s="177" t="s">
        <v>27</v>
      </c>
      <c r="U7" s="177" t="s">
        <v>28</v>
      </c>
      <c r="V7" s="177" t="s">
        <v>29</v>
      </c>
      <c r="W7" s="177" t="s">
        <v>30</v>
      </c>
      <c r="X7" s="177" t="s">
        <v>31</v>
      </c>
      <c r="Y7" s="177" t="s">
        <v>32</v>
      </c>
      <c r="Z7" s="177" t="s">
        <v>33</v>
      </c>
      <c r="AA7" s="177" t="s">
        <v>34</v>
      </c>
      <c r="AB7" s="177" t="s">
        <v>35</v>
      </c>
      <c r="AC7" s="231"/>
      <c r="AD7" s="231"/>
      <c r="AE7" s="231"/>
      <c r="AF7" s="178"/>
      <c r="AG7" s="441"/>
      <c r="AH7" s="111"/>
      <c r="AI7" s="111"/>
      <c r="AJ7" s="111"/>
      <c r="AK7" s="111"/>
      <c r="AL7" s="111"/>
      <c r="AM7" s="111"/>
      <c r="AN7" s="111"/>
    </row>
    <row r="8" spans="1:40" ht="147.75" customHeight="1" thickTop="1" x14ac:dyDescent="0.25">
      <c r="B8" s="442" t="s">
        <v>178</v>
      </c>
      <c r="C8" s="443" t="s">
        <v>135</v>
      </c>
      <c r="D8" s="444" t="s">
        <v>1175</v>
      </c>
      <c r="E8" s="444"/>
      <c r="F8" s="445" t="s">
        <v>1176</v>
      </c>
      <c r="G8" s="445"/>
      <c r="H8" s="446" t="s">
        <v>1177</v>
      </c>
      <c r="I8" s="447">
        <v>3</v>
      </c>
      <c r="J8" s="448" t="s">
        <v>125</v>
      </c>
      <c r="K8" s="448" t="s">
        <v>1178</v>
      </c>
      <c r="L8" s="445" t="s">
        <v>43</v>
      </c>
      <c r="M8" s="445" t="s">
        <v>44</v>
      </c>
      <c r="N8" s="445" t="s">
        <v>214</v>
      </c>
      <c r="O8" s="445" t="s">
        <v>46</v>
      </c>
      <c r="P8" s="449">
        <f>+AVERAGE(Q8:AB8)</f>
        <v>1</v>
      </c>
      <c r="Q8" s="450">
        <v>1</v>
      </c>
      <c r="R8" s="450">
        <v>1</v>
      </c>
      <c r="S8" s="450">
        <v>1</v>
      </c>
      <c r="T8" s="450">
        <v>1</v>
      </c>
      <c r="U8" s="450">
        <v>1</v>
      </c>
      <c r="V8" s="450">
        <v>1</v>
      </c>
      <c r="W8" s="450">
        <v>1</v>
      </c>
      <c r="X8" s="450">
        <v>1</v>
      </c>
      <c r="Y8" s="450">
        <v>1</v>
      </c>
      <c r="Z8" s="450">
        <v>1</v>
      </c>
      <c r="AA8" s="450">
        <v>1</v>
      </c>
      <c r="AB8" s="450">
        <v>1</v>
      </c>
      <c r="AC8" s="445" t="s">
        <v>1179</v>
      </c>
      <c r="AD8" s="445" t="s">
        <v>909</v>
      </c>
      <c r="AE8" s="445" t="s">
        <v>1180</v>
      </c>
      <c r="AF8" s="451"/>
      <c r="AG8" s="452"/>
      <c r="AH8" s="94"/>
      <c r="AI8" s="94"/>
      <c r="AJ8" s="94"/>
      <c r="AK8" s="94"/>
      <c r="AL8" s="94"/>
      <c r="AM8" s="94"/>
      <c r="AN8" s="94"/>
    </row>
    <row r="9" spans="1:40" ht="211.5" customHeight="1" x14ac:dyDescent="0.25">
      <c r="B9" s="453"/>
      <c r="C9" s="255" t="s">
        <v>135</v>
      </c>
      <c r="D9" s="454" t="s">
        <v>1175</v>
      </c>
      <c r="E9" s="454" t="s">
        <v>1181</v>
      </c>
      <c r="F9" s="119" t="s">
        <v>1182</v>
      </c>
      <c r="G9" s="119"/>
      <c r="H9" s="141" t="s">
        <v>1183</v>
      </c>
      <c r="I9" s="119">
        <v>2</v>
      </c>
      <c r="J9" s="240" t="s">
        <v>59</v>
      </c>
      <c r="K9" s="240" t="s">
        <v>1184</v>
      </c>
      <c r="L9" s="119" t="s">
        <v>43</v>
      </c>
      <c r="M9" s="119" t="s">
        <v>44</v>
      </c>
      <c r="N9" s="119" t="s">
        <v>45</v>
      </c>
      <c r="O9" s="119" t="s">
        <v>696</v>
      </c>
      <c r="P9" s="455">
        <f>+SUM(Q9:AB9)</f>
        <v>0.4</v>
      </c>
      <c r="Q9" s="147">
        <v>0.08</v>
      </c>
      <c r="R9" s="147">
        <v>0.08</v>
      </c>
      <c r="S9" s="147">
        <v>0.08</v>
      </c>
      <c r="T9" s="147">
        <v>0.08</v>
      </c>
      <c r="U9" s="147">
        <v>0.08</v>
      </c>
      <c r="V9" s="122"/>
      <c r="W9" s="122"/>
      <c r="X9" s="122"/>
      <c r="Y9" s="122"/>
      <c r="Z9" s="122"/>
      <c r="AA9" s="122"/>
      <c r="AB9" s="122"/>
      <c r="AC9" s="119" t="s">
        <v>1185</v>
      </c>
      <c r="AD9" s="119" t="s">
        <v>909</v>
      </c>
      <c r="AE9" s="119" t="s">
        <v>1180</v>
      </c>
      <c r="AF9" s="240" t="s">
        <v>566</v>
      </c>
      <c r="AG9" s="456"/>
      <c r="AH9" s="94"/>
      <c r="AI9" s="94"/>
      <c r="AJ9" s="94"/>
      <c r="AK9" s="94"/>
      <c r="AL9" s="94"/>
      <c r="AM9" s="94"/>
      <c r="AN9" s="94"/>
    </row>
    <row r="10" spans="1:40" ht="133.5" customHeight="1" x14ac:dyDescent="0.25">
      <c r="B10" s="453"/>
      <c r="C10" s="255" t="s">
        <v>135</v>
      </c>
      <c r="D10" s="454" t="s">
        <v>1175</v>
      </c>
      <c r="E10" s="454"/>
      <c r="F10" s="119" t="s">
        <v>1186</v>
      </c>
      <c r="G10" s="119"/>
      <c r="H10" s="141" t="s">
        <v>1187</v>
      </c>
      <c r="I10" s="119">
        <v>2</v>
      </c>
      <c r="J10" s="240" t="s">
        <v>125</v>
      </c>
      <c r="K10" s="240" t="s">
        <v>1188</v>
      </c>
      <c r="L10" s="119" t="s">
        <v>43</v>
      </c>
      <c r="M10" s="119" t="s">
        <v>44</v>
      </c>
      <c r="N10" s="119" t="s">
        <v>45</v>
      </c>
      <c r="O10" s="119" t="s">
        <v>46</v>
      </c>
      <c r="P10" s="146">
        <f>+SUM(Q10:AB10)</f>
        <v>1</v>
      </c>
      <c r="Q10" s="147"/>
      <c r="R10" s="147"/>
      <c r="S10" s="147"/>
      <c r="T10" s="147">
        <v>0.3</v>
      </c>
      <c r="U10" s="147">
        <v>0.4</v>
      </c>
      <c r="V10" s="147">
        <v>0.3</v>
      </c>
      <c r="W10" s="147"/>
      <c r="X10" s="122"/>
      <c r="Y10" s="122"/>
      <c r="Z10" s="122"/>
      <c r="AA10" s="122"/>
      <c r="AB10" s="122"/>
      <c r="AC10" s="119" t="s">
        <v>1189</v>
      </c>
      <c r="AD10" s="119" t="s">
        <v>909</v>
      </c>
      <c r="AE10" s="119" t="s">
        <v>1180</v>
      </c>
      <c r="AF10" s="236"/>
      <c r="AG10" s="456"/>
      <c r="AH10" s="94"/>
      <c r="AI10" s="94"/>
      <c r="AJ10" s="94"/>
      <c r="AK10" s="94"/>
      <c r="AL10" s="94"/>
      <c r="AM10" s="94"/>
      <c r="AN10" s="94"/>
    </row>
    <row r="11" spans="1:40" ht="198" customHeight="1" x14ac:dyDescent="0.25">
      <c r="B11" s="453"/>
      <c r="C11" s="255" t="s">
        <v>1190</v>
      </c>
      <c r="D11" s="454" t="s">
        <v>1175</v>
      </c>
      <c r="E11" s="454"/>
      <c r="F11" s="119" t="s">
        <v>1191</v>
      </c>
      <c r="G11" s="119"/>
      <c r="H11" s="141" t="s">
        <v>1192</v>
      </c>
      <c r="I11" s="119">
        <v>3</v>
      </c>
      <c r="J11" s="240" t="s">
        <v>59</v>
      </c>
      <c r="K11" s="240" t="s">
        <v>1193</v>
      </c>
      <c r="L11" s="119" t="s">
        <v>89</v>
      </c>
      <c r="M11" s="119" t="s">
        <v>44</v>
      </c>
      <c r="N11" s="119" t="s">
        <v>214</v>
      </c>
      <c r="O11" s="119" t="s">
        <v>46</v>
      </c>
      <c r="P11" s="457">
        <f>+AVERAGE(Q11:AB11)</f>
        <v>2</v>
      </c>
      <c r="Q11" s="122">
        <v>2</v>
      </c>
      <c r="R11" s="122">
        <v>2</v>
      </c>
      <c r="S11" s="122">
        <v>2</v>
      </c>
      <c r="T11" s="122">
        <v>2</v>
      </c>
      <c r="U11" s="122">
        <v>2</v>
      </c>
      <c r="V11" s="122">
        <v>2</v>
      </c>
      <c r="W11" s="122">
        <v>2</v>
      </c>
      <c r="X11" s="122">
        <v>2</v>
      </c>
      <c r="Y11" s="122">
        <v>2</v>
      </c>
      <c r="Z11" s="122">
        <v>2</v>
      </c>
      <c r="AA11" s="122">
        <v>2</v>
      </c>
      <c r="AB11" s="122">
        <v>2</v>
      </c>
      <c r="AC11" s="119" t="s">
        <v>1194</v>
      </c>
      <c r="AD11" s="119" t="s">
        <v>909</v>
      </c>
      <c r="AE11" s="119" t="s">
        <v>1180</v>
      </c>
      <c r="AF11" s="236"/>
      <c r="AG11" s="456"/>
      <c r="AH11" s="94"/>
      <c r="AI11" s="94"/>
      <c r="AJ11" s="94"/>
      <c r="AK11" s="94"/>
      <c r="AL11" s="94"/>
      <c r="AM11" s="94"/>
      <c r="AN11" s="94"/>
    </row>
    <row r="12" spans="1:40" ht="227.25" customHeight="1" x14ac:dyDescent="0.25">
      <c r="B12" s="453"/>
      <c r="C12" s="255" t="s">
        <v>179</v>
      </c>
      <c r="D12" s="454" t="s">
        <v>1195</v>
      </c>
      <c r="E12" s="454"/>
      <c r="F12" s="72" t="s">
        <v>1196</v>
      </c>
      <c r="G12" s="72"/>
      <c r="H12" s="81" t="s">
        <v>1197</v>
      </c>
      <c r="I12" s="43">
        <v>2</v>
      </c>
      <c r="J12" s="240" t="s">
        <v>59</v>
      </c>
      <c r="K12" s="240" t="s">
        <v>1198</v>
      </c>
      <c r="L12" s="360" t="s">
        <v>43</v>
      </c>
      <c r="M12" s="360" t="s">
        <v>1199</v>
      </c>
      <c r="N12" s="360" t="s">
        <v>214</v>
      </c>
      <c r="O12" s="360" t="s">
        <v>46</v>
      </c>
      <c r="P12" s="146">
        <f>+AVERAGE(Q12:AB12)</f>
        <v>1</v>
      </c>
      <c r="Q12" s="251"/>
      <c r="R12" s="251"/>
      <c r="S12" s="251"/>
      <c r="T12" s="251"/>
      <c r="U12" s="251"/>
      <c r="V12" s="251">
        <v>1</v>
      </c>
      <c r="W12" s="251">
        <v>1</v>
      </c>
      <c r="X12" s="251">
        <v>1</v>
      </c>
      <c r="Y12" s="251">
        <v>1</v>
      </c>
      <c r="Z12" s="251">
        <v>1</v>
      </c>
      <c r="AA12" s="251">
        <v>1</v>
      </c>
      <c r="AB12" s="251">
        <v>1</v>
      </c>
      <c r="AC12" s="119" t="s">
        <v>1200</v>
      </c>
      <c r="AD12" s="119" t="s">
        <v>1201</v>
      </c>
      <c r="AE12" s="360" t="s">
        <v>1202</v>
      </c>
      <c r="AF12" s="236"/>
      <c r="AG12" s="456"/>
      <c r="AH12" s="94"/>
      <c r="AI12" s="94"/>
      <c r="AJ12" s="94"/>
      <c r="AK12" s="94"/>
      <c r="AL12" s="94"/>
      <c r="AM12" s="94"/>
      <c r="AN12" s="94"/>
    </row>
    <row r="13" spans="1:40" ht="367.5" customHeight="1" x14ac:dyDescent="0.25">
      <c r="B13" s="453"/>
      <c r="C13" s="255" t="s">
        <v>179</v>
      </c>
      <c r="D13" s="454" t="s">
        <v>1195</v>
      </c>
      <c r="E13" s="454"/>
      <c r="F13" s="72" t="s">
        <v>1203</v>
      </c>
      <c r="G13" s="72"/>
      <c r="H13" s="81" t="s">
        <v>1204</v>
      </c>
      <c r="I13" s="43">
        <v>2</v>
      </c>
      <c r="J13" s="240" t="s">
        <v>59</v>
      </c>
      <c r="K13" s="240" t="s">
        <v>1205</v>
      </c>
      <c r="L13" s="360" t="s">
        <v>43</v>
      </c>
      <c r="M13" s="360" t="s">
        <v>44</v>
      </c>
      <c r="N13" s="360" t="s">
        <v>214</v>
      </c>
      <c r="O13" s="360" t="s">
        <v>46</v>
      </c>
      <c r="P13" s="146">
        <f>+AVERAGE(Q13:AB13)</f>
        <v>1</v>
      </c>
      <c r="Q13" s="251"/>
      <c r="R13" s="251"/>
      <c r="S13" s="251"/>
      <c r="T13" s="251"/>
      <c r="U13" s="251"/>
      <c r="V13" s="251">
        <v>1</v>
      </c>
      <c r="W13" s="251">
        <v>1</v>
      </c>
      <c r="X13" s="251">
        <v>1</v>
      </c>
      <c r="Y13" s="251">
        <v>1</v>
      </c>
      <c r="Z13" s="251">
        <v>1</v>
      </c>
      <c r="AA13" s="251">
        <v>1</v>
      </c>
      <c r="AB13" s="251">
        <v>1</v>
      </c>
      <c r="AC13" s="119" t="s">
        <v>1206</v>
      </c>
      <c r="AD13" s="119" t="s">
        <v>1201</v>
      </c>
      <c r="AE13" s="360" t="s">
        <v>1202</v>
      </c>
      <c r="AF13" s="236"/>
      <c r="AG13" s="456"/>
      <c r="AH13" s="94"/>
      <c r="AI13" s="94"/>
      <c r="AJ13" s="94"/>
      <c r="AK13" s="94"/>
      <c r="AL13" s="94"/>
      <c r="AM13" s="94"/>
      <c r="AN13" s="94"/>
    </row>
    <row r="14" spans="1:40" ht="377.25" customHeight="1" x14ac:dyDescent="0.25">
      <c r="B14" s="453"/>
      <c r="C14" s="255" t="s">
        <v>179</v>
      </c>
      <c r="D14" s="458" t="s">
        <v>1207</v>
      </c>
      <c r="E14" s="454"/>
      <c r="F14" s="72" t="s">
        <v>1208</v>
      </c>
      <c r="G14" s="360"/>
      <c r="H14" s="259" t="s">
        <v>1209</v>
      </c>
      <c r="I14" s="360">
        <v>2</v>
      </c>
      <c r="J14" s="240" t="s">
        <v>59</v>
      </c>
      <c r="K14" s="236" t="s">
        <v>1207</v>
      </c>
      <c r="L14" s="360" t="s">
        <v>43</v>
      </c>
      <c r="M14" s="360" t="s">
        <v>44</v>
      </c>
      <c r="N14" s="360" t="s">
        <v>214</v>
      </c>
      <c r="O14" s="360" t="s">
        <v>46</v>
      </c>
      <c r="P14" s="146">
        <f>+AVERAGE(Q14:AB14)</f>
        <v>0.94999999999999984</v>
      </c>
      <c r="Q14" s="251">
        <v>0.95</v>
      </c>
      <c r="R14" s="251">
        <v>0.95</v>
      </c>
      <c r="S14" s="251">
        <v>0.95</v>
      </c>
      <c r="T14" s="251">
        <v>0.95</v>
      </c>
      <c r="U14" s="251">
        <v>0.95</v>
      </c>
      <c r="V14" s="251">
        <v>0.95</v>
      </c>
      <c r="W14" s="251">
        <v>0.95</v>
      </c>
      <c r="X14" s="251">
        <v>0.95</v>
      </c>
      <c r="Y14" s="251">
        <v>0.95</v>
      </c>
      <c r="Z14" s="251">
        <v>0.95</v>
      </c>
      <c r="AA14" s="251">
        <v>0.95</v>
      </c>
      <c r="AB14" s="251">
        <v>0.95</v>
      </c>
      <c r="AC14" s="459" t="s">
        <v>1210</v>
      </c>
      <c r="AD14" s="459" t="s">
        <v>1201</v>
      </c>
      <c r="AE14" s="459" t="s">
        <v>1202</v>
      </c>
      <c r="AF14" s="236"/>
      <c r="AG14" s="456"/>
      <c r="AH14" s="94"/>
      <c r="AI14" s="94"/>
      <c r="AJ14" s="94"/>
      <c r="AK14" s="94"/>
      <c r="AL14" s="94"/>
      <c r="AM14" s="94"/>
      <c r="AN14" s="94"/>
    </row>
    <row r="15" spans="1:40" ht="110.25" customHeight="1" x14ac:dyDescent="0.25">
      <c r="B15" s="453"/>
      <c r="C15" s="56" t="s">
        <v>135</v>
      </c>
      <c r="D15" s="454" t="s">
        <v>1175</v>
      </c>
      <c r="E15" s="454"/>
      <c r="F15" s="72" t="s">
        <v>1211</v>
      </c>
      <c r="G15" s="460"/>
      <c r="H15" s="237" t="s">
        <v>1212</v>
      </c>
      <c r="I15" s="460">
        <v>1</v>
      </c>
      <c r="J15" s="45" t="s">
        <v>182</v>
      </c>
      <c r="K15" s="45" t="s">
        <v>1213</v>
      </c>
      <c r="L15" s="43" t="s">
        <v>89</v>
      </c>
      <c r="M15" s="43" t="s">
        <v>44</v>
      </c>
      <c r="N15" s="43" t="s">
        <v>214</v>
      </c>
      <c r="O15" s="43" t="s">
        <v>46</v>
      </c>
      <c r="P15" s="461">
        <f>+AVERAGE(Q15:AB15)</f>
        <v>1</v>
      </c>
      <c r="Q15" s="153">
        <v>1</v>
      </c>
      <c r="R15" s="153">
        <v>1</v>
      </c>
      <c r="S15" s="153">
        <v>1</v>
      </c>
      <c r="T15" s="153">
        <v>1</v>
      </c>
      <c r="U15" s="153">
        <v>1</v>
      </c>
      <c r="V15" s="153">
        <v>1</v>
      </c>
      <c r="W15" s="153">
        <v>1</v>
      </c>
      <c r="X15" s="153">
        <v>1</v>
      </c>
      <c r="Y15" s="153">
        <v>1</v>
      </c>
      <c r="Z15" s="153">
        <v>1</v>
      </c>
      <c r="AA15" s="153">
        <v>1</v>
      </c>
      <c r="AB15" s="153">
        <v>1</v>
      </c>
      <c r="AC15" s="459" t="s">
        <v>1214</v>
      </c>
      <c r="AD15" s="459" t="s">
        <v>1201</v>
      </c>
      <c r="AE15" s="459" t="s">
        <v>1202</v>
      </c>
      <c r="AF15" s="236"/>
      <c r="AG15" s="456"/>
      <c r="AH15" s="94"/>
      <c r="AI15" s="94"/>
      <c r="AJ15" s="94"/>
      <c r="AK15" s="94"/>
      <c r="AL15" s="94"/>
      <c r="AM15" s="94"/>
      <c r="AN15" s="94"/>
    </row>
    <row r="16" spans="1:40" ht="75.75" customHeight="1" x14ac:dyDescent="0.25">
      <c r="B16" s="453"/>
      <c r="C16" s="462" t="s">
        <v>1215</v>
      </c>
      <c r="D16" s="73" t="s">
        <v>1216</v>
      </c>
      <c r="E16" s="454"/>
      <c r="F16" s="463" t="s">
        <v>1217</v>
      </c>
      <c r="G16" s="72" t="s">
        <v>1218</v>
      </c>
      <c r="H16" s="259" t="s">
        <v>1219</v>
      </c>
      <c r="I16" s="43">
        <v>3</v>
      </c>
      <c r="J16" s="45" t="s">
        <v>125</v>
      </c>
      <c r="K16" s="45" t="s">
        <v>1220</v>
      </c>
      <c r="L16" s="360" t="s">
        <v>89</v>
      </c>
      <c r="M16" s="360" t="s">
        <v>44</v>
      </c>
      <c r="N16" s="360" t="s">
        <v>45</v>
      </c>
      <c r="O16" s="360" t="s">
        <v>696</v>
      </c>
      <c r="P16" s="414">
        <f>+SUM(Q16:AB16)</f>
        <v>12</v>
      </c>
      <c r="Q16" s="248">
        <v>2</v>
      </c>
      <c r="R16" s="248">
        <v>1</v>
      </c>
      <c r="S16" s="248">
        <v>1</v>
      </c>
      <c r="T16" s="248">
        <v>1</v>
      </c>
      <c r="U16" s="248">
        <v>1</v>
      </c>
      <c r="V16" s="248">
        <v>1</v>
      </c>
      <c r="W16" s="248">
        <v>1</v>
      </c>
      <c r="X16" s="248">
        <v>1</v>
      </c>
      <c r="Y16" s="248">
        <v>1</v>
      </c>
      <c r="Z16" s="248">
        <v>1</v>
      </c>
      <c r="AA16" s="248">
        <v>1</v>
      </c>
      <c r="AB16" s="248"/>
      <c r="AC16" s="459" t="s">
        <v>1221</v>
      </c>
      <c r="AD16" s="459" t="s">
        <v>1222</v>
      </c>
      <c r="AE16" s="459" t="s">
        <v>1223</v>
      </c>
      <c r="AF16" s="236"/>
      <c r="AG16" s="456">
        <v>100000</v>
      </c>
      <c r="AH16" s="464"/>
      <c r="AI16" s="94"/>
      <c r="AJ16" s="94"/>
      <c r="AK16" s="94"/>
      <c r="AL16" s="94"/>
      <c r="AM16" s="94"/>
      <c r="AN16" s="94"/>
    </row>
    <row r="17" spans="2:40" ht="75" customHeight="1" x14ac:dyDescent="0.25">
      <c r="B17" s="453"/>
      <c r="C17" s="462" t="s">
        <v>1215</v>
      </c>
      <c r="D17" s="73" t="s">
        <v>1216</v>
      </c>
      <c r="E17" s="454"/>
      <c r="F17" s="463"/>
      <c r="G17" s="72" t="s">
        <v>1224</v>
      </c>
      <c r="H17" s="465" t="s">
        <v>1225</v>
      </c>
      <c r="I17" s="43">
        <v>3</v>
      </c>
      <c r="J17" s="45" t="s">
        <v>125</v>
      </c>
      <c r="K17" s="45" t="s">
        <v>1220</v>
      </c>
      <c r="L17" s="43" t="s">
        <v>89</v>
      </c>
      <c r="M17" s="43" t="s">
        <v>44</v>
      </c>
      <c r="N17" s="43" t="s">
        <v>45</v>
      </c>
      <c r="O17" s="43" t="s">
        <v>696</v>
      </c>
      <c r="P17" s="414">
        <f t="shared" ref="P17:P38" si="0">+SUM(Q17:AB17)</f>
        <v>12</v>
      </c>
      <c r="Q17" s="248">
        <v>1</v>
      </c>
      <c r="R17" s="248">
        <v>1</v>
      </c>
      <c r="S17" s="248">
        <v>1</v>
      </c>
      <c r="T17" s="248">
        <v>1</v>
      </c>
      <c r="U17" s="248">
        <v>1</v>
      </c>
      <c r="V17" s="248">
        <v>1</v>
      </c>
      <c r="W17" s="248">
        <v>1</v>
      </c>
      <c r="X17" s="248">
        <v>1</v>
      </c>
      <c r="Y17" s="248">
        <v>1</v>
      </c>
      <c r="Z17" s="248">
        <v>1</v>
      </c>
      <c r="AA17" s="248">
        <v>1</v>
      </c>
      <c r="AB17" s="248">
        <v>1</v>
      </c>
      <c r="AC17" s="459" t="s">
        <v>1221</v>
      </c>
      <c r="AD17" s="459" t="s">
        <v>1222</v>
      </c>
      <c r="AE17" s="459" t="s">
        <v>1223</v>
      </c>
      <c r="AF17" s="236"/>
      <c r="AG17" s="456">
        <v>50000</v>
      </c>
      <c r="AH17" s="464"/>
      <c r="AI17" s="94"/>
      <c r="AJ17" s="94"/>
      <c r="AK17" s="94"/>
      <c r="AL17" s="94"/>
      <c r="AM17" s="94"/>
      <c r="AN17" s="94"/>
    </row>
    <row r="18" spans="2:40" ht="75" customHeight="1" x14ac:dyDescent="0.25">
      <c r="B18" s="453"/>
      <c r="C18" s="462" t="s">
        <v>1215</v>
      </c>
      <c r="D18" s="73" t="s">
        <v>1216</v>
      </c>
      <c r="E18" s="454"/>
      <c r="F18" s="463"/>
      <c r="G18" s="72" t="s">
        <v>1226</v>
      </c>
      <c r="H18" s="465"/>
      <c r="I18" s="43">
        <v>3</v>
      </c>
      <c r="J18" s="45" t="s">
        <v>125</v>
      </c>
      <c r="K18" s="45" t="s">
        <v>1220</v>
      </c>
      <c r="L18" s="43" t="s">
        <v>89</v>
      </c>
      <c r="M18" s="43" t="s">
        <v>44</v>
      </c>
      <c r="N18" s="43" t="s">
        <v>45</v>
      </c>
      <c r="O18" s="43" t="s">
        <v>696</v>
      </c>
      <c r="P18" s="414">
        <f t="shared" si="0"/>
        <v>12</v>
      </c>
      <c r="Q18" s="248">
        <v>1</v>
      </c>
      <c r="R18" s="248">
        <v>1</v>
      </c>
      <c r="S18" s="248">
        <v>1</v>
      </c>
      <c r="T18" s="248">
        <v>1</v>
      </c>
      <c r="U18" s="248">
        <v>1</v>
      </c>
      <c r="V18" s="248">
        <v>1</v>
      </c>
      <c r="W18" s="248">
        <v>1</v>
      </c>
      <c r="X18" s="248">
        <v>1</v>
      </c>
      <c r="Y18" s="248">
        <v>1</v>
      </c>
      <c r="Z18" s="248">
        <v>1</v>
      </c>
      <c r="AA18" s="248">
        <v>1</v>
      </c>
      <c r="AB18" s="248">
        <v>1</v>
      </c>
      <c r="AC18" s="459" t="s">
        <v>1221</v>
      </c>
      <c r="AD18" s="459" t="s">
        <v>1222</v>
      </c>
      <c r="AE18" s="459" t="s">
        <v>1223</v>
      </c>
      <c r="AF18" s="236"/>
      <c r="AG18" s="456">
        <v>50000</v>
      </c>
      <c r="AH18" s="464"/>
      <c r="AI18" s="94"/>
      <c r="AJ18" s="94"/>
      <c r="AK18" s="94"/>
      <c r="AL18" s="94"/>
      <c r="AM18" s="94"/>
      <c r="AN18" s="94"/>
    </row>
    <row r="19" spans="2:40" ht="121.5" customHeight="1" x14ac:dyDescent="0.25">
      <c r="B19" s="453"/>
      <c r="C19" s="462" t="s">
        <v>1215</v>
      </c>
      <c r="D19" s="73" t="s">
        <v>1216</v>
      </c>
      <c r="E19" s="454"/>
      <c r="F19" s="463" t="s">
        <v>1227</v>
      </c>
      <c r="G19" s="72" t="s">
        <v>1228</v>
      </c>
      <c r="H19" s="466" t="s">
        <v>1229</v>
      </c>
      <c r="I19" s="43">
        <v>3</v>
      </c>
      <c r="J19" s="467" t="s">
        <v>125</v>
      </c>
      <c r="K19" s="45" t="s">
        <v>1230</v>
      </c>
      <c r="L19" s="43" t="s">
        <v>43</v>
      </c>
      <c r="M19" s="43" t="s">
        <v>44</v>
      </c>
      <c r="N19" s="468" t="s">
        <v>45</v>
      </c>
      <c r="O19" s="468" t="s">
        <v>46</v>
      </c>
      <c r="P19" s="146">
        <f>+SUM(Q19:AB19)</f>
        <v>1</v>
      </c>
      <c r="Q19" s="248"/>
      <c r="R19" s="248"/>
      <c r="S19" s="248"/>
      <c r="T19" s="248"/>
      <c r="U19" s="248"/>
      <c r="V19" s="248"/>
      <c r="W19" s="248"/>
      <c r="X19" s="304"/>
      <c r="Y19" s="304">
        <v>0.3</v>
      </c>
      <c r="Z19" s="304">
        <v>0.5</v>
      </c>
      <c r="AA19" s="304">
        <v>0.2</v>
      </c>
      <c r="AB19" s="248"/>
      <c r="AC19" s="459" t="s">
        <v>1231</v>
      </c>
      <c r="AD19" s="459" t="s">
        <v>1222</v>
      </c>
      <c r="AE19" s="459" t="s">
        <v>1223</v>
      </c>
      <c r="AF19" s="236"/>
      <c r="AG19" s="456">
        <v>0</v>
      </c>
      <c r="AH19" s="464"/>
      <c r="AI19" s="94"/>
      <c r="AJ19" s="94"/>
      <c r="AK19" s="94"/>
      <c r="AL19" s="94"/>
      <c r="AM19" s="94"/>
      <c r="AN19" s="94"/>
    </row>
    <row r="20" spans="2:40" ht="133.5" customHeight="1" x14ac:dyDescent="0.25">
      <c r="B20" s="453"/>
      <c r="C20" s="462" t="s">
        <v>1215</v>
      </c>
      <c r="D20" s="73" t="s">
        <v>1216</v>
      </c>
      <c r="E20" s="454"/>
      <c r="F20" s="463"/>
      <c r="G20" s="72" t="s">
        <v>1232</v>
      </c>
      <c r="H20" s="259" t="s">
        <v>1233</v>
      </c>
      <c r="I20" s="43">
        <v>3</v>
      </c>
      <c r="J20" s="45" t="s">
        <v>125</v>
      </c>
      <c r="K20" s="45" t="s">
        <v>1234</v>
      </c>
      <c r="L20" s="43" t="s">
        <v>89</v>
      </c>
      <c r="M20" s="43" t="s">
        <v>44</v>
      </c>
      <c r="N20" s="43" t="s">
        <v>45</v>
      </c>
      <c r="O20" s="43" t="s">
        <v>696</v>
      </c>
      <c r="P20" s="469">
        <f t="shared" si="0"/>
        <v>110</v>
      </c>
      <c r="Q20" s="248">
        <v>10</v>
      </c>
      <c r="R20" s="248">
        <v>10</v>
      </c>
      <c r="S20" s="248">
        <v>10</v>
      </c>
      <c r="T20" s="248">
        <v>15</v>
      </c>
      <c r="U20" s="248">
        <v>15</v>
      </c>
      <c r="V20" s="248">
        <v>15</v>
      </c>
      <c r="W20" s="248">
        <v>15</v>
      </c>
      <c r="X20" s="248">
        <v>10</v>
      </c>
      <c r="Y20" s="248">
        <v>10</v>
      </c>
      <c r="Z20" s="248"/>
      <c r="AA20" s="248"/>
      <c r="AB20" s="248"/>
      <c r="AC20" s="459" t="s">
        <v>1235</v>
      </c>
      <c r="AD20" s="459" t="s">
        <v>1222</v>
      </c>
      <c r="AE20" s="459" t="s">
        <v>1223</v>
      </c>
      <c r="AF20" s="236"/>
      <c r="AG20" s="456">
        <v>8058590.5</v>
      </c>
      <c r="AH20" s="464"/>
      <c r="AI20" s="94"/>
      <c r="AJ20" s="94"/>
      <c r="AK20" s="94"/>
      <c r="AL20" s="94"/>
      <c r="AM20" s="94"/>
      <c r="AN20" s="94"/>
    </row>
    <row r="21" spans="2:40" ht="147.75" customHeight="1" x14ac:dyDescent="0.25">
      <c r="B21" s="453"/>
      <c r="C21" s="462" t="s">
        <v>1215</v>
      </c>
      <c r="D21" s="73" t="s">
        <v>1216</v>
      </c>
      <c r="E21" s="454"/>
      <c r="F21" s="454" t="s">
        <v>1236</v>
      </c>
      <c r="G21" s="72" t="s">
        <v>1237</v>
      </c>
      <c r="H21" s="259" t="s">
        <v>1238</v>
      </c>
      <c r="I21" s="43">
        <v>2</v>
      </c>
      <c r="J21" s="45" t="s">
        <v>125</v>
      </c>
      <c r="K21" s="45" t="s">
        <v>1121</v>
      </c>
      <c r="L21" s="43" t="s">
        <v>43</v>
      </c>
      <c r="M21" s="43" t="s">
        <v>44</v>
      </c>
      <c r="N21" s="43" t="s">
        <v>45</v>
      </c>
      <c r="O21" s="43" t="s">
        <v>696</v>
      </c>
      <c r="P21" s="146">
        <f>+SUM(Q21:AB21)</f>
        <v>1</v>
      </c>
      <c r="Q21" s="248"/>
      <c r="R21" s="248"/>
      <c r="S21" s="248"/>
      <c r="T21" s="248"/>
      <c r="U21" s="248"/>
      <c r="V21" s="304">
        <v>0.5</v>
      </c>
      <c r="W21" s="248"/>
      <c r="X21" s="248"/>
      <c r="Y21" s="248"/>
      <c r="Z21" s="248"/>
      <c r="AA21" s="248"/>
      <c r="AB21" s="304">
        <v>0.5</v>
      </c>
      <c r="AC21" s="459" t="s">
        <v>1221</v>
      </c>
      <c r="AD21" s="459" t="s">
        <v>1222</v>
      </c>
      <c r="AE21" s="459" t="s">
        <v>1223</v>
      </c>
      <c r="AF21" s="236"/>
      <c r="AG21" s="456">
        <v>100000</v>
      </c>
      <c r="AH21" s="464"/>
      <c r="AI21" s="94"/>
      <c r="AJ21" s="94"/>
      <c r="AK21" s="94"/>
      <c r="AL21" s="94"/>
      <c r="AM21" s="94"/>
      <c r="AN21" s="94"/>
    </row>
    <row r="22" spans="2:40" ht="150" customHeight="1" x14ac:dyDescent="0.25">
      <c r="B22" s="453"/>
      <c r="C22" s="462" t="s">
        <v>1215</v>
      </c>
      <c r="D22" s="73" t="s">
        <v>1216</v>
      </c>
      <c r="E22" s="454"/>
      <c r="F22" s="454" t="s">
        <v>1239</v>
      </c>
      <c r="G22" s="72" t="s">
        <v>1240</v>
      </c>
      <c r="H22" s="259" t="s">
        <v>1241</v>
      </c>
      <c r="I22" s="43">
        <v>3</v>
      </c>
      <c r="J22" s="45" t="s">
        <v>125</v>
      </c>
      <c r="K22" s="45" t="s">
        <v>1220</v>
      </c>
      <c r="L22" s="43" t="s">
        <v>89</v>
      </c>
      <c r="M22" s="43" t="s">
        <v>44</v>
      </c>
      <c r="N22" s="43" t="s">
        <v>45</v>
      </c>
      <c r="O22" s="43" t="s">
        <v>696</v>
      </c>
      <c r="P22" s="414">
        <f t="shared" si="0"/>
        <v>3</v>
      </c>
      <c r="Q22" s="248"/>
      <c r="R22" s="248">
        <v>1</v>
      </c>
      <c r="S22" s="248"/>
      <c r="T22" s="248"/>
      <c r="U22" s="248"/>
      <c r="V22" s="248">
        <v>1</v>
      </c>
      <c r="W22" s="248"/>
      <c r="X22" s="248"/>
      <c r="Y22" s="248"/>
      <c r="Z22" s="248"/>
      <c r="AA22" s="248">
        <v>1</v>
      </c>
      <c r="AB22" s="248"/>
      <c r="AC22" s="459" t="s">
        <v>1221</v>
      </c>
      <c r="AD22" s="459" t="s">
        <v>1222</v>
      </c>
      <c r="AE22" s="459" t="s">
        <v>1223</v>
      </c>
      <c r="AF22" s="236"/>
      <c r="AG22" s="456">
        <v>35000</v>
      </c>
      <c r="AH22" s="464"/>
      <c r="AI22" s="94"/>
      <c r="AJ22" s="94"/>
      <c r="AK22" s="94"/>
      <c r="AL22" s="94"/>
      <c r="AM22" s="94"/>
      <c r="AN22" s="94"/>
    </row>
    <row r="23" spans="2:40" ht="75" customHeight="1" x14ac:dyDescent="0.25">
      <c r="B23" s="453"/>
      <c r="C23" s="470" t="s">
        <v>1215</v>
      </c>
      <c r="D23" s="43" t="s">
        <v>1216</v>
      </c>
      <c r="E23" s="119"/>
      <c r="F23" s="407" t="s">
        <v>1242</v>
      </c>
      <c r="G23" s="72" t="s">
        <v>1243</v>
      </c>
      <c r="H23" s="465" t="s">
        <v>1244</v>
      </c>
      <c r="I23" s="360">
        <v>3</v>
      </c>
      <c r="J23" s="45" t="s">
        <v>125</v>
      </c>
      <c r="K23" s="45" t="s">
        <v>1245</v>
      </c>
      <c r="L23" s="43" t="s">
        <v>89</v>
      </c>
      <c r="M23" s="43" t="s">
        <v>44</v>
      </c>
      <c r="N23" s="43" t="s">
        <v>45</v>
      </c>
      <c r="O23" s="360" t="s">
        <v>696</v>
      </c>
      <c r="P23" s="414">
        <f t="shared" si="0"/>
        <v>70</v>
      </c>
      <c r="Q23" s="248"/>
      <c r="R23" s="248"/>
      <c r="S23" s="248"/>
      <c r="T23" s="248"/>
      <c r="U23" s="248"/>
      <c r="V23" s="248"/>
      <c r="W23" s="248"/>
      <c r="X23" s="248"/>
      <c r="Y23" s="248">
        <v>70</v>
      </c>
      <c r="Z23" s="248"/>
      <c r="AA23" s="248"/>
      <c r="AB23" s="248"/>
      <c r="AC23" s="459" t="s">
        <v>1221</v>
      </c>
      <c r="AD23" s="459" t="s">
        <v>1222</v>
      </c>
      <c r="AE23" s="459" t="s">
        <v>1223</v>
      </c>
      <c r="AF23" s="236"/>
      <c r="AG23" s="456">
        <v>2597562.5</v>
      </c>
      <c r="AH23" s="464"/>
      <c r="AI23" s="94"/>
      <c r="AJ23" s="94"/>
      <c r="AK23" s="94"/>
      <c r="AL23" s="94"/>
      <c r="AM23" s="94"/>
      <c r="AN23" s="94"/>
    </row>
    <row r="24" spans="2:40" ht="75" customHeight="1" x14ac:dyDescent="0.25">
      <c r="B24" s="453"/>
      <c r="C24" s="470" t="s">
        <v>1215</v>
      </c>
      <c r="D24" s="43" t="s">
        <v>1216</v>
      </c>
      <c r="E24" s="119"/>
      <c r="F24" s="407"/>
      <c r="G24" s="72" t="s">
        <v>1246</v>
      </c>
      <c r="H24" s="465"/>
      <c r="I24" s="360">
        <v>3</v>
      </c>
      <c r="J24" s="45" t="s">
        <v>125</v>
      </c>
      <c r="K24" s="45" t="s">
        <v>1220</v>
      </c>
      <c r="L24" s="43" t="s">
        <v>89</v>
      </c>
      <c r="M24" s="43" t="s">
        <v>44</v>
      </c>
      <c r="N24" s="43" t="s">
        <v>45</v>
      </c>
      <c r="O24" s="360" t="s">
        <v>696</v>
      </c>
      <c r="P24" s="414">
        <f t="shared" si="0"/>
        <v>3</v>
      </c>
      <c r="Q24" s="248"/>
      <c r="R24" s="248"/>
      <c r="S24" s="248"/>
      <c r="T24" s="248"/>
      <c r="U24" s="248"/>
      <c r="V24" s="248"/>
      <c r="W24" s="248"/>
      <c r="X24" s="248"/>
      <c r="Y24" s="248"/>
      <c r="Z24" s="248"/>
      <c r="AA24" s="248">
        <v>3</v>
      </c>
      <c r="AB24" s="248"/>
      <c r="AC24" s="459" t="s">
        <v>1221</v>
      </c>
      <c r="AD24" s="459" t="s">
        <v>1222</v>
      </c>
      <c r="AE24" s="459" t="s">
        <v>1223</v>
      </c>
      <c r="AF24" s="236"/>
      <c r="AG24" s="456">
        <v>2000000</v>
      </c>
      <c r="AH24" s="464"/>
      <c r="AI24" s="94"/>
      <c r="AJ24" s="94"/>
      <c r="AK24" s="94"/>
      <c r="AL24" s="94"/>
      <c r="AM24" s="94"/>
      <c r="AN24" s="94"/>
    </row>
    <row r="25" spans="2:40" ht="75" customHeight="1" x14ac:dyDescent="0.25">
      <c r="B25" s="453"/>
      <c r="C25" s="470" t="s">
        <v>1215</v>
      </c>
      <c r="D25" s="43" t="s">
        <v>1216</v>
      </c>
      <c r="E25" s="119"/>
      <c r="F25" s="407" t="s">
        <v>1247</v>
      </c>
      <c r="G25" s="72" t="s">
        <v>1248</v>
      </c>
      <c r="H25" s="465" t="s">
        <v>1249</v>
      </c>
      <c r="I25" s="360">
        <v>3</v>
      </c>
      <c r="J25" s="45" t="s">
        <v>125</v>
      </c>
      <c r="K25" s="45" t="s">
        <v>1220</v>
      </c>
      <c r="L25" s="43" t="s">
        <v>89</v>
      </c>
      <c r="M25" s="43" t="s">
        <v>44</v>
      </c>
      <c r="N25" s="43" t="s">
        <v>45</v>
      </c>
      <c r="O25" s="43" t="s">
        <v>46</v>
      </c>
      <c r="P25" s="414">
        <f t="shared" si="0"/>
        <v>4</v>
      </c>
      <c r="Q25" s="248"/>
      <c r="R25" s="248">
        <v>4</v>
      </c>
      <c r="S25" s="248"/>
      <c r="T25" s="248"/>
      <c r="U25" s="248"/>
      <c r="V25" s="248"/>
      <c r="W25" s="248"/>
      <c r="X25" s="248"/>
      <c r="Y25" s="248"/>
      <c r="Z25" s="248"/>
      <c r="AA25" s="248"/>
      <c r="AB25" s="248"/>
      <c r="AC25" s="459" t="s">
        <v>1221</v>
      </c>
      <c r="AD25" s="459" t="s">
        <v>1222</v>
      </c>
      <c r="AE25" s="459" t="s">
        <v>1223</v>
      </c>
      <c r="AF25" s="236"/>
      <c r="AG25" s="456">
        <v>0</v>
      </c>
      <c r="AH25" s="464"/>
      <c r="AI25" s="94"/>
      <c r="AJ25" s="94"/>
      <c r="AK25" s="94"/>
      <c r="AL25" s="94"/>
      <c r="AM25" s="94"/>
      <c r="AN25" s="94"/>
    </row>
    <row r="26" spans="2:40" ht="75" customHeight="1" x14ac:dyDescent="0.25">
      <c r="B26" s="453"/>
      <c r="C26" s="470" t="s">
        <v>1215</v>
      </c>
      <c r="D26" s="43" t="s">
        <v>1216</v>
      </c>
      <c r="E26" s="119"/>
      <c r="F26" s="407"/>
      <c r="G26" s="72" t="s">
        <v>1250</v>
      </c>
      <c r="H26" s="465"/>
      <c r="I26" s="360">
        <v>3</v>
      </c>
      <c r="J26" s="45" t="s">
        <v>125</v>
      </c>
      <c r="K26" s="45" t="s">
        <v>1220</v>
      </c>
      <c r="L26" s="43" t="s">
        <v>89</v>
      </c>
      <c r="M26" s="43" t="s">
        <v>44</v>
      </c>
      <c r="N26" s="43" t="s">
        <v>45</v>
      </c>
      <c r="O26" s="43" t="s">
        <v>46</v>
      </c>
      <c r="P26" s="414">
        <f t="shared" si="0"/>
        <v>1</v>
      </c>
      <c r="Q26" s="248"/>
      <c r="R26" s="248"/>
      <c r="S26" s="248"/>
      <c r="T26" s="248">
        <v>1</v>
      </c>
      <c r="U26" s="248"/>
      <c r="V26" s="248"/>
      <c r="W26" s="248"/>
      <c r="X26" s="248"/>
      <c r="Y26" s="248"/>
      <c r="Z26" s="248"/>
      <c r="AA26" s="248"/>
      <c r="AB26" s="248"/>
      <c r="AC26" s="459" t="s">
        <v>1221</v>
      </c>
      <c r="AD26" s="459" t="s">
        <v>1222</v>
      </c>
      <c r="AE26" s="459" t="s">
        <v>1223</v>
      </c>
      <c r="AF26" s="236"/>
      <c r="AG26" s="456">
        <v>0</v>
      </c>
      <c r="AH26" s="464"/>
      <c r="AI26" s="94"/>
      <c r="AJ26" s="94"/>
      <c r="AK26" s="94"/>
      <c r="AL26" s="94"/>
      <c r="AM26" s="94"/>
      <c r="AN26" s="94"/>
    </row>
    <row r="27" spans="2:40" ht="75" customHeight="1" x14ac:dyDescent="0.25">
      <c r="B27" s="453"/>
      <c r="C27" s="470" t="s">
        <v>1215</v>
      </c>
      <c r="D27" s="43" t="s">
        <v>1216</v>
      </c>
      <c r="E27" s="119"/>
      <c r="F27" s="407"/>
      <c r="G27" s="72" t="s">
        <v>1251</v>
      </c>
      <c r="H27" s="465"/>
      <c r="I27" s="360">
        <v>3</v>
      </c>
      <c r="J27" s="45" t="s">
        <v>125</v>
      </c>
      <c r="K27" s="45" t="s">
        <v>1220</v>
      </c>
      <c r="L27" s="43" t="s">
        <v>89</v>
      </c>
      <c r="M27" s="43" t="s">
        <v>44</v>
      </c>
      <c r="N27" s="43" t="s">
        <v>45</v>
      </c>
      <c r="O27" s="43" t="s">
        <v>46</v>
      </c>
      <c r="P27" s="414">
        <f t="shared" si="0"/>
        <v>2</v>
      </c>
      <c r="Q27" s="248"/>
      <c r="R27" s="248"/>
      <c r="S27" s="248"/>
      <c r="T27" s="248"/>
      <c r="U27" s="248"/>
      <c r="V27" s="248">
        <v>2</v>
      </c>
      <c r="W27" s="248"/>
      <c r="X27" s="248"/>
      <c r="Y27" s="248"/>
      <c r="Z27" s="248"/>
      <c r="AA27" s="248"/>
      <c r="AB27" s="248"/>
      <c r="AC27" s="459" t="s">
        <v>1221</v>
      </c>
      <c r="AD27" s="459" t="s">
        <v>1222</v>
      </c>
      <c r="AE27" s="459" t="s">
        <v>1223</v>
      </c>
      <c r="AF27" s="236"/>
      <c r="AG27" s="456">
        <v>0</v>
      </c>
      <c r="AH27" s="464"/>
      <c r="AI27" s="94"/>
      <c r="AJ27" s="94"/>
      <c r="AK27" s="94"/>
      <c r="AL27" s="94"/>
      <c r="AM27" s="94"/>
      <c r="AN27" s="94"/>
    </row>
    <row r="28" spans="2:40" ht="75" customHeight="1" x14ac:dyDescent="0.25">
      <c r="B28" s="453"/>
      <c r="C28" s="470" t="s">
        <v>1215</v>
      </c>
      <c r="D28" s="43" t="s">
        <v>1216</v>
      </c>
      <c r="E28" s="119"/>
      <c r="F28" s="407"/>
      <c r="G28" s="72" t="s">
        <v>1252</v>
      </c>
      <c r="H28" s="465"/>
      <c r="I28" s="360">
        <v>3</v>
      </c>
      <c r="J28" s="45" t="s">
        <v>125</v>
      </c>
      <c r="K28" s="45" t="s">
        <v>1220</v>
      </c>
      <c r="L28" s="43" t="s">
        <v>89</v>
      </c>
      <c r="M28" s="43" t="s">
        <v>44</v>
      </c>
      <c r="N28" s="43" t="s">
        <v>45</v>
      </c>
      <c r="O28" s="43" t="s">
        <v>46</v>
      </c>
      <c r="P28" s="414">
        <f t="shared" si="0"/>
        <v>1</v>
      </c>
      <c r="Q28" s="248"/>
      <c r="R28" s="248"/>
      <c r="S28" s="248"/>
      <c r="T28" s="248"/>
      <c r="U28" s="248"/>
      <c r="V28" s="248">
        <v>1</v>
      </c>
      <c r="W28" s="248"/>
      <c r="X28" s="248"/>
      <c r="Y28" s="248"/>
      <c r="Z28" s="248"/>
      <c r="AA28" s="248"/>
      <c r="AB28" s="248"/>
      <c r="AC28" s="459" t="s">
        <v>1221</v>
      </c>
      <c r="AD28" s="459" t="s">
        <v>1222</v>
      </c>
      <c r="AE28" s="459" t="s">
        <v>1223</v>
      </c>
      <c r="AF28" s="236"/>
      <c r="AG28" s="456">
        <v>0</v>
      </c>
      <c r="AH28" s="464"/>
      <c r="AI28" s="94"/>
      <c r="AJ28" s="94"/>
      <c r="AK28" s="94"/>
      <c r="AL28" s="94"/>
      <c r="AM28" s="94"/>
      <c r="AN28" s="94"/>
    </row>
    <row r="29" spans="2:40" ht="75" customHeight="1" x14ac:dyDescent="0.25">
      <c r="B29" s="453"/>
      <c r="C29" s="470" t="s">
        <v>1215</v>
      </c>
      <c r="D29" s="43" t="s">
        <v>1216</v>
      </c>
      <c r="E29" s="119"/>
      <c r="F29" s="407"/>
      <c r="G29" s="72" t="s">
        <v>1253</v>
      </c>
      <c r="H29" s="465"/>
      <c r="I29" s="360">
        <v>3</v>
      </c>
      <c r="J29" s="45" t="s">
        <v>125</v>
      </c>
      <c r="K29" s="45" t="s">
        <v>1220</v>
      </c>
      <c r="L29" s="43" t="s">
        <v>89</v>
      </c>
      <c r="M29" s="43" t="s">
        <v>44</v>
      </c>
      <c r="N29" s="43" t="s">
        <v>45</v>
      </c>
      <c r="O29" s="43" t="s">
        <v>46</v>
      </c>
      <c r="P29" s="414">
        <f t="shared" si="0"/>
        <v>1</v>
      </c>
      <c r="Q29" s="248"/>
      <c r="R29" s="248"/>
      <c r="S29" s="248"/>
      <c r="T29" s="248"/>
      <c r="U29" s="248"/>
      <c r="V29" s="248">
        <v>1</v>
      </c>
      <c r="W29" s="248"/>
      <c r="X29" s="248"/>
      <c r="Y29" s="248"/>
      <c r="Z29" s="248"/>
      <c r="AA29" s="248"/>
      <c r="AB29" s="248"/>
      <c r="AC29" s="459" t="s">
        <v>1221</v>
      </c>
      <c r="AD29" s="459" t="s">
        <v>1222</v>
      </c>
      <c r="AE29" s="459" t="s">
        <v>1223</v>
      </c>
      <c r="AF29" s="236"/>
      <c r="AG29" s="456">
        <v>0</v>
      </c>
      <c r="AH29" s="464"/>
      <c r="AI29" s="94"/>
      <c r="AJ29" s="94"/>
      <c r="AK29" s="94"/>
      <c r="AL29" s="94"/>
      <c r="AM29" s="94"/>
      <c r="AN29" s="94"/>
    </row>
    <row r="30" spans="2:40" ht="75" customHeight="1" x14ac:dyDescent="0.25">
      <c r="B30" s="453"/>
      <c r="C30" s="116" t="s">
        <v>179</v>
      </c>
      <c r="D30" s="454" t="s">
        <v>1254</v>
      </c>
      <c r="E30" s="454"/>
      <c r="F30" s="463" t="s">
        <v>1255</v>
      </c>
      <c r="G30" s="72" t="s">
        <v>1256</v>
      </c>
      <c r="H30" s="259" t="s">
        <v>1257</v>
      </c>
      <c r="I30" s="43">
        <v>3</v>
      </c>
      <c r="J30" s="45" t="s">
        <v>125</v>
      </c>
      <c r="K30" s="45" t="s">
        <v>1220</v>
      </c>
      <c r="L30" s="43" t="s">
        <v>89</v>
      </c>
      <c r="M30" s="43" t="s">
        <v>44</v>
      </c>
      <c r="N30" s="43" t="s">
        <v>45</v>
      </c>
      <c r="O30" s="43" t="s">
        <v>696</v>
      </c>
      <c r="P30" s="414">
        <f t="shared" si="0"/>
        <v>3</v>
      </c>
      <c r="Q30" s="248"/>
      <c r="R30" s="248">
        <v>1</v>
      </c>
      <c r="S30" s="248"/>
      <c r="T30" s="248"/>
      <c r="U30" s="248"/>
      <c r="V30" s="248">
        <v>1</v>
      </c>
      <c r="W30" s="248"/>
      <c r="X30" s="248"/>
      <c r="Y30" s="248"/>
      <c r="Z30" s="248">
        <v>1</v>
      </c>
      <c r="AA30" s="248"/>
      <c r="AB30" s="248"/>
      <c r="AC30" s="459" t="s">
        <v>1221</v>
      </c>
      <c r="AD30" s="459" t="s">
        <v>1222</v>
      </c>
      <c r="AE30" s="459" t="s">
        <v>1223</v>
      </c>
      <c r="AF30" s="236"/>
      <c r="AG30" s="456">
        <v>15000</v>
      </c>
      <c r="AH30" s="464"/>
      <c r="AI30" s="94"/>
      <c r="AJ30" s="94"/>
      <c r="AK30" s="94"/>
      <c r="AL30" s="94"/>
      <c r="AM30" s="94"/>
      <c r="AN30" s="94"/>
    </row>
    <row r="31" spans="2:40" ht="75" customHeight="1" x14ac:dyDescent="0.25">
      <c r="B31" s="453"/>
      <c r="C31" s="116" t="s">
        <v>179</v>
      </c>
      <c r="D31" s="454" t="s">
        <v>1254</v>
      </c>
      <c r="E31" s="454"/>
      <c r="F31" s="463"/>
      <c r="G31" s="72" t="s">
        <v>1258</v>
      </c>
      <c r="H31" s="259" t="s">
        <v>1259</v>
      </c>
      <c r="I31" s="43">
        <v>3</v>
      </c>
      <c r="J31" s="45" t="s">
        <v>125</v>
      </c>
      <c r="K31" s="45" t="s">
        <v>1220</v>
      </c>
      <c r="L31" s="43" t="s">
        <v>89</v>
      </c>
      <c r="M31" s="43" t="s">
        <v>44</v>
      </c>
      <c r="N31" s="43" t="s">
        <v>45</v>
      </c>
      <c r="O31" s="43" t="s">
        <v>696</v>
      </c>
      <c r="P31" s="414">
        <f t="shared" si="0"/>
        <v>3</v>
      </c>
      <c r="Q31" s="248"/>
      <c r="R31" s="248">
        <v>1</v>
      </c>
      <c r="S31" s="248"/>
      <c r="T31" s="248"/>
      <c r="U31" s="248"/>
      <c r="V31" s="248">
        <v>1</v>
      </c>
      <c r="W31" s="248"/>
      <c r="X31" s="248"/>
      <c r="Y31" s="248"/>
      <c r="Z31" s="248">
        <v>1</v>
      </c>
      <c r="AA31" s="248"/>
      <c r="AB31" s="248"/>
      <c r="AC31" s="459" t="s">
        <v>1221</v>
      </c>
      <c r="AD31" s="459" t="s">
        <v>1222</v>
      </c>
      <c r="AE31" s="459" t="s">
        <v>1223</v>
      </c>
      <c r="AF31" s="236"/>
      <c r="AG31" s="456">
        <v>15000</v>
      </c>
      <c r="AH31" s="464"/>
      <c r="AI31" s="94"/>
      <c r="AJ31" s="94"/>
      <c r="AK31" s="94"/>
      <c r="AL31" s="94"/>
      <c r="AM31" s="94"/>
      <c r="AN31" s="94"/>
    </row>
    <row r="32" spans="2:40" ht="136.5" customHeight="1" x14ac:dyDescent="0.25">
      <c r="B32" s="453"/>
      <c r="C32" s="116" t="s">
        <v>179</v>
      </c>
      <c r="D32" s="454" t="s">
        <v>1254</v>
      </c>
      <c r="E32" s="454"/>
      <c r="F32" s="463"/>
      <c r="G32" s="72" t="s">
        <v>1260</v>
      </c>
      <c r="H32" s="259" t="s">
        <v>1261</v>
      </c>
      <c r="I32" s="43">
        <v>2</v>
      </c>
      <c r="J32" s="45" t="s">
        <v>125</v>
      </c>
      <c r="K32" s="45" t="s">
        <v>1220</v>
      </c>
      <c r="L32" s="43" t="s">
        <v>89</v>
      </c>
      <c r="M32" s="43" t="s">
        <v>44</v>
      </c>
      <c r="N32" s="43" t="s">
        <v>45</v>
      </c>
      <c r="O32" s="43" t="s">
        <v>696</v>
      </c>
      <c r="P32" s="414">
        <f t="shared" si="0"/>
        <v>8</v>
      </c>
      <c r="Q32" s="248"/>
      <c r="R32" s="248">
        <v>2</v>
      </c>
      <c r="S32" s="248"/>
      <c r="T32" s="248"/>
      <c r="U32" s="248">
        <v>2</v>
      </c>
      <c r="V32" s="248"/>
      <c r="W32" s="248"/>
      <c r="X32" s="248">
        <v>2</v>
      </c>
      <c r="Y32" s="248"/>
      <c r="Z32" s="248"/>
      <c r="AA32" s="248">
        <v>2</v>
      </c>
      <c r="AB32" s="248"/>
      <c r="AC32" s="459" t="s">
        <v>1221</v>
      </c>
      <c r="AD32" s="459" t="s">
        <v>1222</v>
      </c>
      <c r="AE32" s="459" t="s">
        <v>1223</v>
      </c>
      <c r="AF32" s="236"/>
      <c r="AG32" s="456">
        <v>50000</v>
      </c>
      <c r="AH32" s="464"/>
      <c r="AI32" s="94"/>
      <c r="AJ32" s="94"/>
      <c r="AK32" s="94"/>
      <c r="AL32" s="94"/>
      <c r="AM32" s="94"/>
      <c r="AN32" s="94"/>
    </row>
    <row r="33" spans="2:41" ht="147.75" customHeight="1" x14ac:dyDescent="0.25">
      <c r="B33" s="453"/>
      <c r="C33" s="116" t="s">
        <v>1262</v>
      </c>
      <c r="D33" s="454" t="s">
        <v>1263</v>
      </c>
      <c r="E33" s="454"/>
      <c r="F33" s="119" t="s">
        <v>1264</v>
      </c>
      <c r="G33" s="119"/>
      <c r="H33" s="141" t="s">
        <v>1265</v>
      </c>
      <c r="I33" s="119">
        <v>2</v>
      </c>
      <c r="J33" s="240" t="s">
        <v>59</v>
      </c>
      <c r="K33" s="240" t="s">
        <v>1266</v>
      </c>
      <c r="L33" s="119" t="s">
        <v>89</v>
      </c>
      <c r="M33" s="119" t="s">
        <v>44</v>
      </c>
      <c r="N33" s="119" t="s">
        <v>45</v>
      </c>
      <c r="O33" s="119" t="s">
        <v>696</v>
      </c>
      <c r="P33" s="414">
        <f t="shared" si="0"/>
        <v>330</v>
      </c>
      <c r="Q33" s="153">
        <v>35</v>
      </c>
      <c r="R33" s="153">
        <v>35</v>
      </c>
      <c r="S33" s="153">
        <v>35</v>
      </c>
      <c r="T33" s="153">
        <v>35</v>
      </c>
      <c r="U33" s="153">
        <v>25</v>
      </c>
      <c r="V33" s="153">
        <v>25</v>
      </c>
      <c r="W33" s="153">
        <v>15</v>
      </c>
      <c r="X33" s="153">
        <v>25</v>
      </c>
      <c r="Y33" s="153">
        <v>25</v>
      </c>
      <c r="Z33" s="153">
        <v>25</v>
      </c>
      <c r="AA33" s="153">
        <v>35</v>
      </c>
      <c r="AB33" s="153">
        <v>15</v>
      </c>
      <c r="AC33" s="459" t="s">
        <v>239</v>
      </c>
      <c r="AD33" s="459" t="s">
        <v>1267</v>
      </c>
      <c r="AE33" s="459" t="s">
        <v>1268</v>
      </c>
      <c r="AF33" s="119" t="s">
        <v>440</v>
      </c>
      <c r="AG33" s="456">
        <v>2707500</v>
      </c>
      <c r="AH33" s="471" t="s">
        <v>1269</v>
      </c>
      <c r="AI33" s="94"/>
      <c r="AJ33" s="472"/>
      <c r="AK33" s="94"/>
      <c r="AL33" s="94"/>
      <c r="AM33" s="94"/>
      <c r="AN33" s="94"/>
    </row>
    <row r="34" spans="2:41" ht="93.75" customHeight="1" x14ac:dyDescent="0.25">
      <c r="B34" s="453"/>
      <c r="C34" s="116" t="s">
        <v>1262</v>
      </c>
      <c r="D34" s="454" t="s">
        <v>1263</v>
      </c>
      <c r="E34" s="454"/>
      <c r="F34" s="119" t="s">
        <v>1270</v>
      </c>
      <c r="G34" s="119"/>
      <c r="H34" s="141" t="s">
        <v>1271</v>
      </c>
      <c r="I34" s="119">
        <v>2</v>
      </c>
      <c r="J34" s="240" t="s">
        <v>59</v>
      </c>
      <c r="K34" s="240" t="s">
        <v>1272</v>
      </c>
      <c r="L34" s="119" t="s">
        <v>89</v>
      </c>
      <c r="M34" s="119" t="s">
        <v>44</v>
      </c>
      <c r="N34" s="119" t="s">
        <v>45</v>
      </c>
      <c r="O34" s="119" t="s">
        <v>46</v>
      </c>
      <c r="P34" s="414">
        <f t="shared" si="0"/>
        <v>18</v>
      </c>
      <c r="Q34" s="153"/>
      <c r="R34" s="153"/>
      <c r="S34" s="153">
        <v>4</v>
      </c>
      <c r="T34" s="153"/>
      <c r="U34" s="153"/>
      <c r="V34" s="153">
        <v>5</v>
      </c>
      <c r="W34" s="153"/>
      <c r="X34" s="153"/>
      <c r="Y34" s="153">
        <v>5</v>
      </c>
      <c r="Z34" s="153"/>
      <c r="AA34" s="153"/>
      <c r="AB34" s="153">
        <v>4</v>
      </c>
      <c r="AC34" s="459" t="s">
        <v>1273</v>
      </c>
      <c r="AD34" s="459" t="s">
        <v>1267</v>
      </c>
      <c r="AE34" s="459" t="s">
        <v>1268</v>
      </c>
      <c r="AF34" s="240"/>
      <c r="AG34" s="456"/>
      <c r="AH34" s="94"/>
      <c r="AI34" s="94"/>
      <c r="AJ34" s="472"/>
      <c r="AK34" s="94"/>
      <c r="AL34" s="94"/>
      <c r="AM34" s="94"/>
      <c r="AN34" s="94"/>
    </row>
    <row r="35" spans="2:41" ht="111" customHeight="1" x14ac:dyDescent="0.25">
      <c r="B35" s="453"/>
      <c r="C35" s="116" t="s">
        <v>1262</v>
      </c>
      <c r="D35" s="454" t="s">
        <v>1274</v>
      </c>
      <c r="E35" s="454"/>
      <c r="F35" s="119" t="s">
        <v>1275</v>
      </c>
      <c r="G35" s="119"/>
      <c r="H35" s="141" t="s">
        <v>1276</v>
      </c>
      <c r="I35" s="119">
        <v>2</v>
      </c>
      <c r="J35" s="240" t="s">
        <v>59</v>
      </c>
      <c r="K35" s="240" t="s">
        <v>1277</v>
      </c>
      <c r="L35" s="119" t="s">
        <v>89</v>
      </c>
      <c r="M35" s="119" t="s">
        <v>44</v>
      </c>
      <c r="N35" s="119" t="s">
        <v>45</v>
      </c>
      <c r="O35" s="119" t="s">
        <v>46</v>
      </c>
      <c r="P35" s="414">
        <f t="shared" si="0"/>
        <v>99</v>
      </c>
      <c r="Q35" s="153">
        <v>9</v>
      </c>
      <c r="R35" s="153">
        <v>9</v>
      </c>
      <c r="S35" s="153">
        <v>9</v>
      </c>
      <c r="T35" s="153">
        <v>9</v>
      </c>
      <c r="U35" s="153">
        <v>9</v>
      </c>
      <c r="V35" s="153">
        <v>9</v>
      </c>
      <c r="W35" s="153">
        <v>9</v>
      </c>
      <c r="X35" s="153">
        <v>9</v>
      </c>
      <c r="Y35" s="153">
        <v>9</v>
      </c>
      <c r="Z35" s="153">
        <v>9</v>
      </c>
      <c r="AA35" s="153">
        <v>9</v>
      </c>
      <c r="AB35" s="153"/>
      <c r="AC35" s="459" t="s">
        <v>1278</v>
      </c>
      <c r="AD35" s="459" t="s">
        <v>1267</v>
      </c>
      <c r="AE35" s="459" t="s">
        <v>1268</v>
      </c>
      <c r="AF35" s="240"/>
      <c r="AG35" s="456"/>
      <c r="AH35" s="94"/>
      <c r="AI35" s="94"/>
      <c r="AJ35" s="94"/>
      <c r="AK35" s="94"/>
      <c r="AL35" s="94"/>
      <c r="AM35" s="94"/>
      <c r="AN35" s="94"/>
    </row>
    <row r="36" spans="2:41" ht="152.25" customHeight="1" x14ac:dyDescent="0.25">
      <c r="B36" s="453"/>
      <c r="C36" s="116" t="s">
        <v>1262</v>
      </c>
      <c r="D36" s="454" t="s">
        <v>1279</v>
      </c>
      <c r="E36" s="454"/>
      <c r="F36" s="119" t="s">
        <v>1280</v>
      </c>
      <c r="G36" s="119"/>
      <c r="H36" s="141" t="s">
        <v>1281</v>
      </c>
      <c r="I36" s="119">
        <v>1</v>
      </c>
      <c r="J36" s="240" t="s">
        <v>59</v>
      </c>
      <c r="K36" s="240" t="s">
        <v>1282</v>
      </c>
      <c r="L36" s="119" t="s">
        <v>89</v>
      </c>
      <c r="M36" s="119" t="s">
        <v>44</v>
      </c>
      <c r="N36" s="119" t="s">
        <v>45</v>
      </c>
      <c r="O36" s="119" t="s">
        <v>46</v>
      </c>
      <c r="P36" s="414">
        <f t="shared" si="0"/>
        <v>12</v>
      </c>
      <c r="Q36" s="153">
        <v>1</v>
      </c>
      <c r="R36" s="153">
        <v>1</v>
      </c>
      <c r="S36" s="153">
        <v>1</v>
      </c>
      <c r="T36" s="153">
        <v>1</v>
      </c>
      <c r="U36" s="153">
        <v>1</v>
      </c>
      <c r="V36" s="153">
        <v>1</v>
      </c>
      <c r="W36" s="153">
        <v>1</v>
      </c>
      <c r="X36" s="153">
        <v>1</v>
      </c>
      <c r="Y36" s="153">
        <v>1</v>
      </c>
      <c r="Z36" s="153">
        <v>1</v>
      </c>
      <c r="AA36" s="153">
        <v>1</v>
      </c>
      <c r="AB36" s="153">
        <v>1</v>
      </c>
      <c r="AC36" s="459" t="s">
        <v>1283</v>
      </c>
      <c r="AD36" s="459" t="s">
        <v>1267</v>
      </c>
      <c r="AE36" s="459" t="s">
        <v>1268</v>
      </c>
      <c r="AF36" s="240"/>
      <c r="AG36" s="456"/>
      <c r="AH36" s="94"/>
      <c r="AI36" s="94"/>
      <c r="AJ36" s="94"/>
      <c r="AK36" s="94"/>
      <c r="AL36" s="94"/>
      <c r="AM36" s="94"/>
      <c r="AN36" s="94"/>
    </row>
    <row r="37" spans="2:41" ht="113.25" customHeight="1" x14ac:dyDescent="0.25">
      <c r="B37" s="453"/>
      <c r="C37" s="116" t="s">
        <v>1262</v>
      </c>
      <c r="D37" s="454" t="s">
        <v>1274</v>
      </c>
      <c r="E37" s="454"/>
      <c r="F37" s="119" t="s">
        <v>1284</v>
      </c>
      <c r="G37" s="119"/>
      <c r="H37" s="141" t="s">
        <v>1285</v>
      </c>
      <c r="I37" s="119">
        <v>2</v>
      </c>
      <c r="J37" s="240" t="s">
        <v>59</v>
      </c>
      <c r="K37" s="240" t="s">
        <v>1286</v>
      </c>
      <c r="L37" s="119" t="s">
        <v>89</v>
      </c>
      <c r="M37" s="119" t="s">
        <v>44</v>
      </c>
      <c r="N37" s="119" t="s">
        <v>45</v>
      </c>
      <c r="O37" s="119" t="s">
        <v>46</v>
      </c>
      <c r="P37" s="414">
        <f t="shared" si="0"/>
        <v>4</v>
      </c>
      <c r="Q37" s="153"/>
      <c r="R37" s="153"/>
      <c r="S37" s="153">
        <v>1</v>
      </c>
      <c r="T37" s="153"/>
      <c r="U37" s="153"/>
      <c r="V37" s="153">
        <v>1</v>
      </c>
      <c r="W37" s="153"/>
      <c r="X37" s="153"/>
      <c r="Y37" s="153">
        <v>1</v>
      </c>
      <c r="Z37" s="153"/>
      <c r="AA37" s="153"/>
      <c r="AB37" s="153">
        <v>1</v>
      </c>
      <c r="AC37" s="459" t="s">
        <v>1287</v>
      </c>
      <c r="AD37" s="459" t="s">
        <v>1267</v>
      </c>
      <c r="AE37" s="459" t="s">
        <v>1268</v>
      </c>
      <c r="AF37" s="240"/>
      <c r="AG37" s="456"/>
      <c r="AH37" s="94"/>
      <c r="AI37" s="94"/>
      <c r="AJ37" s="94"/>
      <c r="AK37" s="94"/>
      <c r="AL37" s="94"/>
      <c r="AM37" s="94"/>
      <c r="AN37" s="94"/>
    </row>
    <row r="38" spans="2:41" ht="115.5" customHeight="1" x14ac:dyDescent="0.25">
      <c r="B38" s="453"/>
      <c r="C38" s="116" t="s">
        <v>1262</v>
      </c>
      <c r="D38" s="454" t="s">
        <v>1288</v>
      </c>
      <c r="E38" s="454"/>
      <c r="F38" s="119" t="s">
        <v>1289</v>
      </c>
      <c r="G38" s="119"/>
      <c r="H38" s="141" t="s">
        <v>1290</v>
      </c>
      <c r="I38" s="119">
        <v>2</v>
      </c>
      <c r="J38" s="240" t="s">
        <v>59</v>
      </c>
      <c r="K38" s="240" t="s">
        <v>1245</v>
      </c>
      <c r="L38" s="119" t="s">
        <v>89</v>
      </c>
      <c r="M38" s="119" t="s">
        <v>44</v>
      </c>
      <c r="N38" s="119" t="s">
        <v>45</v>
      </c>
      <c r="O38" s="119" t="s">
        <v>46</v>
      </c>
      <c r="P38" s="469">
        <f t="shared" si="0"/>
        <v>4</v>
      </c>
      <c r="Q38" s="153"/>
      <c r="R38" s="153"/>
      <c r="S38" s="153">
        <v>1</v>
      </c>
      <c r="T38" s="153"/>
      <c r="U38" s="153"/>
      <c r="V38" s="153">
        <v>1</v>
      </c>
      <c r="W38" s="153"/>
      <c r="X38" s="153"/>
      <c r="Y38" s="153">
        <v>1</v>
      </c>
      <c r="Z38" s="153"/>
      <c r="AA38" s="153"/>
      <c r="AB38" s="153">
        <v>1</v>
      </c>
      <c r="AC38" s="459" t="s">
        <v>1291</v>
      </c>
      <c r="AD38" s="459" t="s">
        <v>1267</v>
      </c>
      <c r="AE38" s="459" t="s">
        <v>1268</v>
      </c>
      <c r="AF38" s="240"/>
      <c r="AG38" s="456">
        <v>2400000</v>
      </c>
      <c r="AH38" s="94" t="s">
        <v>1292</v>
      </c>
      <c r="AI38" s="94"/>
      <c r="AJ38" s="94"/>
      <c r="AK38" s="94"/>
      <c r="AL38" s="94"/>
      <c r="AM38" s="94"/>
      <c r="AN38" s="94"/>
    </row>
    <row r="39" spans="2:41" ht="98.25" customHeight="1" x14ac:dyDescent="0.25">
      <c r="B39" s="453"/>
      <c r="C39" s="116" t="s">
        <v>1262</v>
      </c>
      <c r="D39" s="454" t="s">
        <v>1293</v>
      </c>
      <c r="E39" s="454"/>
      <c r="F39" s="119" t="s">
        <v>1294</v>
      </c>
      <c r="G39" s="119"/>
      <c r="H39" s="141" t="s">
        <v>1295</v>
      </c>
      <c r="I39" s="119">
        <v>1</v>
      </c>
      <c r="J39" s="240" t="s">
        <v>59</v>
      </c>
      <c r="K39" s="240" t="s">
        <v>1296</v>
      </c>
      <c r="L39" s="119" t="s">
        <v>43</v>
      </c>
      <c r="M39" s="119" t="s">
        <v>44</v>
      </c>
      <c r="N39" s="119" t="s">
        <v>45</v>
      </c>
      <c r="O39" s="119" t="s">
        <v>696</v>
      </c>
      <c r="P39" s="146">
        <f>SUM(Q39:AB39)</f>
        <v>1</v>
      </c>
      <c r="Q39" s="153"/>
      <c r="R39" s="153"/>
      <c r="S39" s="153"/>
      <c r="T39" s="155">
        <v>0.1</v>
      </c>
      <c r="U39" s="155"/>
      <c r="V39" s="155"/>
      <c r="W39" s="155">
        <v>0.45</v>
      </c>
      <c r="X39" s="155">
        <v>0.4</v>
      </c>
      <c r="Y39" s="155">
        <v>0.05</v>
      </c>
      <c r="Z39" s="153"/>
      <c r="AA39" s="153"/>
      <c r="AB39" s="153"/>
      <c r="AC39" s="459" t="s">
        <v>1297</v>
      </c>
      <c r="AD39" s="459" t="s">
        <v>1267</v>
      </c>
      <c r="AE39" s="459" t="s">
        <v>1268</v>
      </c>
      <c r="AF39" s="240"/>
      <c r="AG39" s="456">
        <v>275000</v>
      </c>
      <c r="AH39" s="473" t="s">
        <v>1298</v>
      </c>
      <c r="AI39" s="473" t="s">
        <v>1299</v>
      </c>
      <c r="AJ39" s="94"/>
      <c r="AK39" s="94"/>
      <c r="AL39" s="94"/>
      <c r="AM39" s="94"/>
      <c r="AN39" s="94"/>
    </row>
    <row r="40" spans="2:41" ht="98.25" customHeight="1" x14ac:dyDescent="0.25">
      <c r="B40" s="453"/>
      <c r="C40" s="474" t="s">
        <v>1262</v>
      </c>
      <c r="D40" s="290" t="s">
        <v>1293</v>
      </c>
      <c r="E40" s="290"/>
      <c r="F40" s="142" t="s">
        <v>1300</v>
      </c>
      <c r="G40" s="142" t="s">
        <v>1301</v>
      </c>
      <c r="H40" s="145" t="s">
        <v>1302</v>
      </c>
      <c r="I40" s="142">
        <v>1</v>
      </c>
      <c r="J40" s="299" t="s">
        <v>1303</v>
      </c>
      <c r="K40" s="299" t="s">
        <v>1304</v>
      </c>
      <c r="L40" s="142" t="s">
        <v>89</v>
      </c>
      <c r="M40" s="142" t="s">
        <v>44</v>
      </c>
      <c r="N40" s="142" t="s">
        <v>45</v>
      </c>
      <c r="O40" s="142" t="s">
        <v>46</v>
      </c>
      <c r="P40" s="475">
        <v>13</v>
      </c>
      <c r="Q40" s="476"/>
      <c r="R40" s="476">
        <v>2</v>
      </c>
      <c r="S40" s="476">
        <v>1</v>
      </c>
      <c r="T40" s="477">
        <v>3</v>
      </c>
      <c r="U40" s="477">
        <v>1</v>
      </c>
      <c r="V40" s="477"/>
      <c r="W40" s="477"/>
      <c r="X40" s="477">
        <v>1</v>
      </c>
      <c r="Y40" s="477">
        <v>1</v>
      </c>
      <c r="Z40" s="476">
        <v>1</v>
      </c>
      <c r="AA40" s="476">
        <v>1</v>
      </c>
      <c r="AB40" s="476">
        <v>2</v>
      </c>
      <c r="AC40" s="459" t="s">
        <v>1305</v>
      </c>
      <c r="AD40" s="459" t="s">
        <v>1267</v>
      </c>
      <c r="AE40" s="459" t="s">
        <v>1268</v>
      </c>
      <c r="AF40" s="240"/>
      <c r="AG40" s="456"/>
      <c r="AH40" s="473"/>
      <c r="AI40" s="473"/>
      <c r="AJ40" s="269"/>
      <c r="AK40" s="269"/>
      <c r="AL40" s="269"/>
      <c r="AM40" s="269"/>
      <c r="AN40" s="269"/>
      <c r="AO40" s="269"/>
    </row>
    <row r="41" spans="2:41" ht="167.25" customHeight="1" x14ac:dyDescent="0.25">
      <c r="B41" s="453"/>
      <c r="C41" s="141" t="s">
        <v>231</v>
      </c>
      <c r="D41" s="119" t="s">
        <v>1293</v>
      </c>
      <c r="E41" s="119"/>
      <c r="F41" s="129" t="s">
        <v>1306</v>
      </c>
      <c r="G41" s="119"/>
      <c r="H41" s="141" t="s">
        <v>1307</v>
      </c>
      <c r="I41" s="119">
        <v>2</v>
      </c>
      <c r="J41" s="240" t="s">
        <v>59</v>
      </c>
      <c r="K41" s="240" t="s">
        <v>1296</v>
      </c>
      <c r="L41" s="119" t="s">
        <v>43</v>
      </c>
      <c r="M41" s="119" t="s">
        <v>44</v>
      </c>
      <c r="N41" s="119" t="s">
        <v>45</v>
      </c>
      <c r="O41" s="119" t="s">
        <v>696</v>
      </c>
      <c r="P41" s="478">
        <f t="shared" ref="P41:P47" si="1">+SUM(Q41:AB41)</f>
        <v>1.0000000000000002</v>
      </c>
      <c r="Q41" s="153"/>
      <c r="R41" s="153"/>
      <c r="S41" s="153"/>
      <c r="T41" s="153"/>
      <c r="U41" s="155">
        <v>0.16666666666666669</v>
      </c>
      <c r="V41" s="155">
        <v>0.16666666666666669</v>
      </c>
      <c r="W41" s="155">
        <v>0.16666666666666669</v>
      </c>
      <c r="X41" s="155">
        <v>0.16666666666666669</v>
      </c>
      <c r="Y41" s="155">
        <v>0.16666666666666669</v>
      </c>
      <c r="Z41" s="155">
        <v>0.16666666666666669</v>
      </c>
      <c r="AA41" s="155"/>
      <c r="AB41" s="155"/>
      <c r="AC41" s="459" t="s">
        <v>1297</v>
      </c>
      <c r="AD41" s="459" t="s">
        <v>1267</v>
      </c>
      <c r="AE41" s="459" t="s">
        <v>1268</v>
      </c>
      <c r="AF41" s="119" t="s">
        <v>440</v>
      </c>
      <c r="AG41" s="456">
        <v>3000000</v>
      </c>
      <c r="AH41" s="473" t="s">
        <v>1308</v>
      </c>
      <c r="AI41" s="479" t="s">
        <v>1309</v>
      </c>
      <c r="AJ41" s="479"/>
      <c r="AK41" s="94"/>
      <c r="AL41" s="94"/>
      <c r="AM41" s="94"/>
      <c r="AN41" s="94"/>
    </row>
    <row r="42" spans="2:41" ht="167.25" customHeight="1" x14ac:dyDescent="0.25">
      <c r="B42" s="453"/>
      <c r="C42" s="145" t="s">
        <v>231</v>
      </c>
      <c r="D42" s="142"/>
      <c r="E42" s="142" t="s">
        <v>1310</v>
      </c>
      <c r="F42" s="142" t="s">
        <v>1311</v>
      </c>
      <c r="G42" s="142" t="s">
        <v>1312</v>
      </c>
      <c r="H42" s="145" t="s">
        <v>1313</v>
      </c>
      <c r="I42" s="142">
        <v>3</v>
      </c>
      <c r="J42" s="299" t="s">
        <v>125</v>
      </c>
      <c r="K42" s="299" t="s">
        <v>293</v>
      </c>
      <c r="L42" s="142" t="s">
        <v>89</v>
      </c>
      <c r="M42" s="142" t="s">
        <v>44</v>
      </c>
      <c r="N42" s="142" t="s">
        <v>45</v>
      </c>
      <c r="O42" s="142" t="s">
        <v>696</v>
      </c>
      <c r="P42" s="461">
        <v>33</v>
      </c>
      <c r="Q42" s="476">
        <v>3</v>
      </c>
      <c r="R42" s="476">
        <v>3</v>
      </c>
      <c r="S42" s="476">
        <v>3</v>
      </c>
      <c r="T42" s="476">
        <v>3</v>
      </c>
      <c r="U42" s="477">
        <v>3</v>
      </c>
      <c r="V42" s="477">
        <v>3</v>
      </c>
      <c r="W42" s="477">
        <v>3</v>
      </c>
      <c r="X42" s="477">
        <v>3</v>
      </c>
      <c r="Y42" s="477">
        <v>3</v>
      </c>
      <c r="Z42" s="477">
        <v>3</v>
      </c>
      <c r="AA42" s="477">
        <v>3</v>
      </c>
      <c r="AB42" s="477"/>
      <c r="AC42" s="459" t="s">
        <v>1314</v>
      </c>
      <c r="AD42" s="459" t="s">
        <v>1315</v>
      </c>
      <c r="AE42" s="459" t="s">
        <v>1316</v>
      </c>
      <c r="AF42" s="240"/>
      <c r="AG42" s="456"/>
      <c r="AH42" s="473"/>
      <c r="AI42" s="480"/>
      <c r="AJ42" s="480"/>
      <c r="AK42" s="94"/>
      <c r="AL42" s="94"/>
      <c r="AM42" s="94"/>
      <c r="AN42" s="94"/>
    </row>
    <row r="43" spans="2:41" ht="79.5" customHeight="1" x14ac:dyDescent="0.25">
      <c r="B43" s="453"/>
      <c r="C43" s="116" t="s">
        <v>135</v>
      </c>
      <c r="D43" s="454" t="s">
        <v>1175</v>
      </c>
      <c r="E43" s="454"/>
      <c r="F43" s="119" t="s">
        <v>1317</v>
      </c>
      <c r="G43" s="119"/>
      <c r="H43" s="141" t="s">
        <v>1318</v>
      </c>
      <c r="I43" s="119">
        <v>1</v>
      </c>
      <c r="J43" s="240" t="s">
        <v>59</v>
      </c>
      <c r="K43" s="240" t="s">
        <v>1296</v>
      </c>
      <c r="L43" s="119" t="s">
        <v>43</v>
      </c>
      <c r="M43" s="119" t="s">
        <v>44</v>
      </c>
      <c r="N43" s="119" t="s">
        <v>45</v>
      </c>
      <c r="O43" s="119" t="s">
        <v>46</v>
      </c>
      <c r="P43" s="478">
        <f t="shared" si="1"/>
        <v>1</v>
      </c>
      <c r="Q43" s="155"/>
      <c r="R43" s="155">
        <v>0.5</v>
      </c>
      <c r="S43" s="155">
        <v>0.5</v>
      </c>
      <c r="T43" s="153"/>
      <c r="U43" s="153"/>
      <c r="V43" s="153"/>
      <c r="W43" s="153"/>
      <c r="X43" s="153"/>
      <c r="Y43" s="153"/>
      <c r="Z43" s="153"/>
      <c r="AA43" s="153"/>
      <c r="AB43" s="153"/>
      <c r="AC43" s="459" t="s">
        <v>1319</v>
      </c>
      <c r="AD43" s="459" t="s">
        <v>1267</v>
      </c>
      <c r="AE43" s="459" t="s">
        <v>1268</v>
      </c>
      <c r="AF43" s="240"/>
      <c r="AG43" s="456"/>
      <c r="AH43" s="481"/>
      <c r="AI43" s="94"/>
      <c r="AJ43" s="94"/>
      <c r="AK43" s="94"/>
      <c r="AL43" s="94"/>
      <c r="AM43" s="94"/>
      <c r="AN43" s="94"/>
    </row>
    <row r="44" spans="2:41" ht="112.5" customHeight="1" x14ac:dyDescent="0.25">
      <c r="B44" s="453"/>
      <c r="C44" s="116" t="s">
        <v>1190</v>
      </c>
      <c r="D44" s="454" t="s">
        <v>1320</v>
      </c>
      <c r="E44" s="454"/>
      <c r="F44" s="407" t="s">
        <v>1321</v>
      </c>
      <c r="G44" s="129" t="s">
        <v>1322</v>
      </c>
      <c r="H44" s="141" t="s">
        <v>1323</v>
      </c>
      <c r="I44" s="43">
        <v>3</v>
      </c>
      <c r="J44" s="240" t="s">
        <v>59</v>
      </c>
      <c r="K44" s="240" t="s">
        <v>1324</v>
      </c>
      <c r="L44" s="360" t="s">
        <v>43</v>
      </c>
      <c r="M44" s="360" t="s">
        <v>44</v>
      </c>
      <c r="N44" s="119" t="s">
        <v>45</v>
      </c>
      <c r="O44" s="119" t="s">
        <v>46</v>
      </c>
      <c r="P44" s="478">
        <f t="shared" si="1"/>
        <v>1</v>
      </c>
      <c r="Q44" s="155"/>
      <c r="R44" s="155"/>
      <c r="S44" s="155"/>
      <c r="T44" s="155"/>
      <c r="U44" s="155"/>
      <c r="V44" s="155">
        <v>0.5</v>
      </c>
      <c r="W44" s="155">
        <v>0.5</v>
      </c>
      <c r="X44" s="153"/>
      <c r="Y44" s="153"/>
      <c r="Z44" s="153"/>
      <c r="AA44" s="153"/>
      <c r="AB44" s="153"/>
      <c r="AC44" s="459" t="s">
        <v>1325</v>
      </c>
      <c r="AD44" s="459" t="s">
        <v>1326</v>
      </c>
      <c r="AE44" s="459" t="s">
        <v>1327</v>
      </c>
      <c r="AF44" s="236"/>
      <c r="AG44" s="456"/>
      <c r="AH44" s="94"/>
      <c r="AI44" s="94"/>
      <c r="AJ44" s="94"/>
      <c r="AK44" s="94"/>
      <c r="AL44" s="94"/>
      <c r="AM44" s="94"/>
      <c r="AN44" s="94"/>
    </row>
    <row r="45" spans="2:41" ht="144.75" customHeight="1" x14ac:dyDescent="0.25">
      <c r="B45" s="453"/>
      <c r="C45" s="116" t="s">
        <v>1190</v>
      </c>
      <c r="D45" s="454" t="s">
        <v>1320</v>
      </c>
      <c r="E45" s="454"/>
      <c r="F45" s="407"/>
      <c r="G45" s="129" t="s">
        <v>1322</v>
      </c>
      <c r="H45" s="141" t="s">
        <v>1328</v>
      </c>
      <c r="I45" s="43">
        <v>3</v>
      </c>
      <c r="J45" s="240" t="s">
        <v>59</v>
      </c>
      <c r="K45" s="240" t="s">
        <v>1329</v>
      </c>
      <c r="L45" s="360" t="s">
        <v>43</v>
      </c>
      <c r="M45" s="360" t="s">
        <v>44</v>
      </c>
      <c r="N45" s="119" t="s">
        <v>45</v>
      </c>
      <c r="O45" s="119" t="s">
        <v>46</v>
      </c>
      <c r="P45" s="478">
        <f t="shared" si="1"/>
        <v>1</v>
      </c>
      <c r="Q45" s="155"/>
      <c r="R45" s="155"/>
      <c r="S45" s="155"/>
      <c r="T45" s="155"/>
      <c r="U45" s="155"/>
      <c r="V45" s="155">
        <v>0.5</v>
      </c>
      <c r="W45" s="155">
        <v>0.5</v>
      </c>
      <c r="X45" s="153"/>
      <c r="Y45" s="153"/>
      <c r="Z45" s="153"/>
      <c r="AA45" s="153"/>
      <c r="AB45" s="153"/>
      <c r="AC45" s="459" t="s">
        <v>1330</v>
      </c>
      <c r="AD45" s="459" t="s">
        <v>1326</v>
      </c>
      <c r="AE45" s="459" t="s">
        <v>1327</v>
      </c>
      <c r="AF45" s="236"/>
      <c r="AG45" s="456"/>
      <c r="AH45" s="94"/>
      <c r="AI45" s="94"/>
      <c r="AJ45" s="94"/>
      <c r="AK45" s="94"/>
      <c r="AL45" s="94"/>
      <c r="AM45" s="94"/>
      <c r="AN45" s="94"/>
    </row>
    <row r="46" spans="2:41" ht="189" customHeight="1" x14ac:dyDescent="0.25">
      <c r="B46" s="453"/>
      <c r="C46" s="141" t="s">
        <v>1190</v>
      </c>
      <c r="D46" s="119" t="s">
        <v>1320</v>
      </c>
      <c r="E46" s="119"/>
      <c r="F46" s="129" t="s">
        <v>1331</v>
      </c>
      <c r="G46" s="119"/>
      <c r="H46" s="141" t="s">
        <v>1332</v>
      </c>
      <c r="I46" s="43">
        <v>2</v>
      </c>
      <c r="J46" s="240" t="s">
        <v>59</v>
      </c>
      <c r="K46" s="240" t="s">
        <v>1333</v>
      </c>
      <c r="L46" s="360" t="s">
        <v>43</v>
      </c>
      <c r="M46" s="360" t="s">
        <v>44</v>
      </c>
      <c r="N46" s="119" t="s">
        <v>45</v>
      </c>
      <c r="O46" s="119" t="s">
        <v>46</v>
      </c>
      <c r="P46" s="478">
        <f t="shared" si="1"/>
        <v>1</v>
      </c>
      <c r="Q46" s="155"/>
      <c r="R46" s="155"/>
      <c r="S46" s="155">
        <v>0.2</v>
      </c>
      <c r="T46" s="155">
        <v>0.4</v>
      </c>
      <c r="U46" s="155">
        <v>0.4</v>
      </c>
      <c r="V46" s="155"/>
      <c r="W46" s="155"/>
      <c r="X46" s="153"/>
      <c r="Y46" s="153"/>
      <c r="Z46" s="153"/>
      <c r="AA46" s="153"/>
      <c r="AB46" s="153"/>
      <c r="AC46" s="459" t="s">
        <v>1334</v>
      </c>
      <c r="AD46" s="459" t="s">
        <v>1326</v>
      </c>
      <c r="AE46" s="459" t="s">
        <v>1327</v>
      </c>
      <c r="AF46" s="240" t="s">
        <v>1335</v>
      </c>
      <c r="AG46" s="456"/>
      <c r="AH46" s="94"/>
      <c r="AI46" s="94"/>
      <c r="AJ46" s="94"/>
      <c r="AK46" s="94"/>
      <c r="AL46" s="94"/>
      <c r="AM46" s="94"/>
      <c r="AN46" s="94"/>
    </row>
    <row r="47" spans="2:41" ht="140.25" customHeight="1" x14ac:dyDescent="0.25">
      <c r="B47" s="453"/>
      <c r="C47" s="141" t="s">
        <v>1190</v>
      </c>
      <c r="D47" s="119" t="s">
        <v>1293</v>
      </c>
      <c r="E47" s="119"/>
      <c r="F47" s="129" t="s">
        <v>1336</v>
      </c>
      <c r="G47" s="119"/>
      <c r="H47" s="141" t="s">
        <v>1337</v>
      </c>
      <c r="I47" s="119">
        <v>3</v>
      </c>
      <c r="J47" s="240" t="s">
        <v>59</v>
      </c>
      <c r="K47" s="240" t="s">
        <v>1338</v>
      </c>
      <c r="L47" s="119" t="s">
        <v>89</v>
      </c>
      <c r="M47" s="119" t="s">
        <v>44</v>
      </c>
      <c r="N47" s="119" t="s">
        <v>45</v>
      </c>
      <c r="O47" s="119" t="s">
        <v>46</v>
      </c>
      <c r="P47" s="461">
        <f t="shared" si="1"/>
        <v>12</v>
      </c>
      <c r="Q47" s="153">
        <v>1</v>
      </c>
      <c r="R47" s="153">
        <v>1</v>
      </c>
      <c r="S47" s="153">
        <v>1</v>
      </c>
      <c r="T47" s="153">
        <v>1</v>
      </c>
      <c r="U47" s="153">
        <v>1</v>
      </c>
      <c r="V47" s="153">
        <v>1</v>
      </c>
      <c r="W47" s="153">
        <v>1</v>
      </c>
      <c r="X47" s="153">
        <v>1</v>
      </c>
      <c r="Y47" s="153">
        <v>1</v>
      </c>
      <c r="Z47" s="153">
        <v>1</v>
      </c>
      <c r="AA47" s="153">
        <v>1</v>
      </c>
      <c r="AB47" s="153">
        <v>1</v>
      </c>
      <c r="AC47" s="459" t="s">
        <v>1339</v>
      </c>
      <c r="AD47" s="459" t="s">
        <v>1326</v>
      </c>
      <c r="AE47" s="459" t="s">
        <v>1327</v>
      </c>
      <c r="AF47" s="236"/>
      <c r="AG47" s="456"/>
      <c r="AH47" s="94"/>
      <c r="AI47" s="94"/>
      <c r="AJ47" s="94"/>
      <c r="AK47" s="94"/>
      <c r="AL47" s="94"/>
      <c r="AM47" s="94"/>
      <c r="AN47" s="94"/>
    </row>
    <row r="48" spans="2:41" ht="170.25" customHeight="1" x14ac:dyDescent="0.25">
      <c r="B48" s="453"/>
      <c r="C48" s="141" t="s">
        <v>1190</v>
      </c>
      <c r="D48" s="119" t="s">
        <v>1340</v>
      </c>
      <c r="E48" s="119"/>
      <c r="F48" s="72" t="s">
        <v>1341</v>
      </c>
      <c r="G48" s="72"/>
      <c r="H48" s="259" t="s">
        <v>1342</v>
      </c>
      <c r="I48" s="72">
        <v>3</v>
      </c>
      <c r="J48" s="45" t="s">
        <v>59</v>
      </c>
      <c r="K48" s="45" t="s">
        <v>1343</v>
      </c>
      <c r="L48" s="43" t="s">
        <v>89</v>
      </c>
      <c r="M48" s="43" t="s">
        <v>317</v>
      </c>
      <c r="N48" s="43" t="s">
        <v>214</v>
      </c>
      <c r="O48" s="43" t="s">
        <v>46</v>
      </c>
      <c r="P48" s="461">
        <f>+AVERAGE(Q48:AB48)</f>
        <v>0</v>
      </c>
      <c r="Q48" s="482">
        <v>0</v>
      </c>
      <c r="R48" s="482">
        <v>0</v>
      </c>
      <c r="S48" s="482">
        <v>0</v>
      </c>
      <c r="T48" s="482">
        <v>0</v>
      </c>
      <c r="U48" s="482">
        <v>0</v>
      </c>
      <c r="V48" s="482">
        <v>0</v>
      </c>
      <c r="W48" s="482">
        <v>0</v>
      </c>
      <c r="X48" s="482">
        <v>0</v>
      </c>
      <c r="Y48" s="482">
        <v>0</v>
      </c>
      <c r="Z48" s="482">
        <v>0</v>
      </c>
      <c r="AA48" s="482">
        <v>0</v>
      </c>
      <c r="AB48" s="482">
        <v>0</v>
      </c>
      <c r="AC48" s="459" t="s">
        <v>1344</v>
      </c>
      <c r="AD48" s="459" t="s">
        <v>1326</v>
      </c>
      <c r="AE48" s="459" t="s">
        <v>1327</v>
      </c>
      <c r="AF48" s="236"/>
      <c r="AG48" s="456"/>
      <c r="AH48" s="94"/>
      <c r="AI48" s="94"/>
      <c r="AJ48" s="94"/>
      <c r="AK48" s="94"/>
      <c r="AL48" s="94"/>
      <c r="AM48" s="94"/>
      <c r="AN48" s="94"/>
    </row>
    <row r="49" spans="2:40" ht="98.25" customHeight="1" x14ac:dyDescent="0.25">
      <c r="B49" s="453"/>
      <c r="C49" s="116" t="s">
        <v>1190</v>
      </c>
      <c r="D49" s="454" t="s">
        <v>1175</v>
      </c>
      <c r="E49" s="454"/>
      <c r="F49" s="72" t="s">
        <v>1211</v>
      </c>
      <c r="G49" s="460"/>
      <c r="H49" s="259" t="s">
        <v>1345</v>
      </c>
      <c r="I49" s="460">
        <v>1</v>
      </c>
      <c r="J49" s="45" t="s">
        <v>182</v>
      </c>
      <c r="K49" s="45" t="s">
        <v>1346</v>
      </c>
      <c r="L49" s="43" t="s">
        <v>1347</v>
      </c>
      <c r="M49" s="43" t="s">
        <v>44</v>
      </c>
      <c r="N49" s="43" t="s">
        <v>214</v>
      </c>
      <c r="O49" s="43" t="s">
        <v>1348</v>
      </c>
      <c r="P49" s="461">
        <f>+AVERAGE(Q49:AB49)</f>
        <v>1</v>
      </c>
      <c r="Q49" s="153">
        <v>1</v>
      </c>
      <c r="R49" s="153">
        <v>1</v>
      </c>
      <c r="S49" s="153">
        <v>1</v>
      </c>
      <c r="T49" s="153">
        <v>1</v>
      </c>
      <c r="U49" s="153">
        <v>1</v>
      </c>
      <c r="V49" s="153">
        <v>1</v>
      </c>
      <c r="W49" s="153">
        <v>1</v>
      </c>
      <c r="X49" s="153">
        <v>1</v>
      </c>
      <c r="Y49" s="153">
        <v>1</v>
      </c>
      <c r="Z49" s="153">
        <v>1</v>
      </c>
      <c r="AA49" s="153">
        <v>1</v>
      </c>
      <c r="AB49" s="153">
        <v>1</v>
      </c>
      <c r="AC49" s="459" t="s">
        <v>1349</v>
      </c>
      <c r="AD49" s="459" t="s">
        <v>1326</v>
      </c>
      <c r="AE49" s="459" t="s">
        <v>1327</v>
      </c>
      <c r="AF49" s="119" t="s">
        <v>1350</v>
      </c>
      <c r="AG49" s="456"/>
      <c r="AH49" s="94"/>
      <c r="AI49" s="94"/>
      <c r="AJ49" s="94"/>
      <c r="AK49" s="94"/>
      <c r="AL49" s="94"/>
      <c r="AM49" s="94"/>
      <c r="AN49" s="94"/>
    </row>
    <row r="50" spans="2:40" ht="80.25" customHeight="1" x14ac:dyDescent="0.25">
      <c r="B50" s="453"/>
      <c r="C50" s="116" t="s">
        <v>1351</v>
      </c>
      <c r="D50" s="234" t="s">
        <v>1293</v>
      </c>
      <c r="E50" s="234"/>
      <c r="F50" s="240" t="s">
        <v>1352</v>
      </c>
      <c r="G50" s="236"/>
      <c r="H50" s="240" t="s">
        <v>1353</v>
      </c>
      <c r="I50" s="119">
        <v>2</v>
      </c>
      <c r="J50" s="240" t="s">
        <v>59</v>
      </c>
      <c r="K50" s="240" t="s">
        <v>1354</v>
      </c>
      <c r="L50" s="360" t="s">
        <v>89</v>
      </c>
      <c r="M50" s="360" t="s">
        <v>44</v>
      </c>
      <c r="N50" s="360" t="s">
        <v>45</v>
      </c>
      <c r="O50" s="43" t="s">
        <v>696</v>
      </c>
      <c r="P50" s="461">
        <v>3</v>
      </c>
      <c r="Q50" s="483"/>
      <c r="R50" s="484"/>
      <c r="S50" s="484"/>
      <c r="T50" s="484">
        <v>1</v>
      </c>
      <c r="U50" s="484"/>
      <c r="V50" s="484"/>
      <c r="W50" s="484">
        <v>1</v>
      </c>
      <c r="X50" s="484"/>
      <c r="Y50" s="484"/>
      <c r="Z50" s="484">
        <v>1</v>
      </c>
      <c r="AA50" s="484"/>
      <c r="AB50" s="484"/>
      <c r="AC50" s="459" t="s">
        <v>1355</v>
      </c>
      <c r="AD50" s="459" t="s">
        <v>1356</v>
      </c>
      <c r="AE50" s="459" t="s">
        <v>1357</v>
      </c>
      <c r="AF50" s="459" t="s">
        <v>440</v>
      </c>
      <c r="AG50" s="456">
        <v>64854</v>
      </c>
      <c r="AH50" s="94"/>
      <c r="AI50" s="94"/>
      <c r="AJ50" s="94"/>
      <c r="AK50" s="94"/>
      <c r="AL50" s="94"/>
      <c r="AM50" s="94"/>
      <c r="AN50" s="94"/>
    </row>
    <row r="51" spans="2:40" s="269" customFormat="1" ht="80.25" customHeight="1" x14ac:dyDescent="0.25">
      <c r="B51" s="453"/>
      <c r="C51" s="474" t="s">
        <v>1351</v>
      </c>
      <c r="D51" s="249" t="s">
        <v>1293</v>
      </c>
      <c r="E51" s="249"/>
      <c r="F51" s="299" t="s">
        <v>1358</v>
      </c>
      <c r="G51" s="312"/>
      <c r="H51" s="299" t="s">
        <v>1359</v>
      </c>
      <c r="I51" s="142">
        <v>1</v>
      </c>
      <c r="J51" s="299" t="s">
        <v>176</v>
      </c>
      <c r="K51" s="299" t="s">
        <v>1360</v>
      </c>
      <c r="L51" s="311" t="s">
        <v>89</v>
      </c>
      <c r="M51" s="311" t="s">
        <v>44</v>
      </c>
      <c r="N51" s="311" t="s">
        <v>45</v>
      </c>
      <c r="O51" s="79" t="s">
        <v>696</v>
      </c>
      <c r="P51" s="461">
        <v>1</v>
      </c>
      <c r="Q51" s="483"/>
      <c r="R51" s="484"/>
      <c r="S51" s="484">
        <v>1</v>
      </c>
      <c r="T51" s="484"/>
      <c r="U51" s="484"/>
      <c r="V51" s="484"/>
      <c r="W51" s="484"/>
      <c r="X51" s="484"/>
      <c r="Y51" s="484"/>
      <c r="Z51" s="484"/>
      <c r="AA51" s="484"/>
      <c r="AB51" s="484"/>
      <c r="AC51" s="422" t="s">
        <v>1361</v>
      </c>
      <c r="AD51" s="422" t="s">
        <v>1356</v>
      </c>
      <c r="AE51" s="422" t="s">
        <v>1357</v>
      </c>
      <c r="AF51" s="422" t="s">
        <v>440</v>
      </c>
      <c r="AG51" s="456">
        <v>10000</v>
      </c>
    </row>
    <row r="52" spans="2:40" ht="75" customHeight="1" x14ac:dyDescent="0.25">
      <c r="B52" s="453"/>
      <c r="C52" s="116" t="s">
        <v>1351</v>
      </c>
      <c r="D52" s="234" t="s">
        <v>1293</v>
      </c>
      <c r="E52" s="234"/>
      <c r="F52" s="240" t="s">
        <v>1362</v>
      </c>
      <c r="G52" s="236"/>
      <c r="H52" s="240" t="s">
        <v>1363</v>
      </c>
      <c r="I52" s="119">
        <v>1</v>
      </c>
      <c r="J52" s="240" t="s">
        <v>176</v>
      </c>
      <c r="K52" s="240" t="s">
        <v>1364</v>
      </c>
      <c r="L52" s="360" t="s">
        <v>43</v>
      </c>
      <c r="M52" s="360" t="s">
        <v>44</v>
      </c>
      <c r="N52" s="360" t="s">
        <v>45</v>
      </c>
      <c r="O52" s="72" t="s">
        <v>696</v>
      </c>
      <c r="P52" s="478">
        <f t="shared" ref="P52:P55" si="2">+SUM(Q52:AB52)</f>
        <v>1</v>
      </c>
      <c r="Q52" s="155"/>
      <c r="R52" s="155">
        <v>0.25</v>
      </c>
      <c r="S52" s="155">
        <v>0.25</v>
      </c>
      <c r="T52" s="155">
        <v>0.5</v>
      </c>
      <c r="U52" s="155"/>
      <c r="V52" s="155"/>
      <c r="W52" s="155"/>
      <c r="X52" s="155"/>
      <c r="Y52" s="155"/>
      <c r="Z52" s="155"/>
      <c r="AA52" s="155"/>
      <c r="AB52" s="155"/>
      <c r="AC52" s="429" t="s">
        <v>1365</v>
      </c>
      <c r="AD52" s="429" t="s">
        <v>1356</v>
      </c>
      <c r="AE52" s="429" t="s">
        <v>1357</v>
      </c>
      <c r="AF52" s="429" t="s">
        <v>440</v>
      </c>
      <c r="AG52" s="485">
        <v>50000</v>
      </c>
      <c r="AH52" s="94" t="s">
        <v>1366</v>
      </c>
      <c r="AI52" s="94"/>
      <c r="AJ52" s="94"/>
      <c r="AK52" s="94"/>
      <c r="AL52" s="94"/>
      <c r="AM52" s="94"/>
      <c r="AN52" s="94"/>
    </row>
    <row r="53" spans="2:40" ht="81" customHeight="1" x14ac:dyDescent="0.25">
      <c r="B53" s="453"/>
      <c r="C53" s="141" t="s">
        <v>1351</v>
      </c>
      <c r="D53" s="240" t="s">
        <v>1293</v>
      </c>
      <c r="E53" s="240"/>
      <c r="F53" s="390" t="s">
        <v>1367</v>
      </c>
      <c r="G53" s="236"/>
      <c r="H53" s="240" t="s">
        <v>1368</v>
      </c>
      <c r="I53" s="119">
        <v>1</v>
      </c>
      <c r="J53" s="240" t="s">
        <v>176</v>
      </c>
      <c r="K53" s="240" t="s">
        <v>1364</v>
      </c>
      <c r="L53" s="360" t="s">
        <v>43</v>
      </c>
      <c r="M53" s="360" t="s">
        <v>44</v>
      </c>
      <c r="N53" s="360" t="s">
        <v>45</v>
      </c>
      <c r="O53" s="79" t="s">
        <v>46</v>
      </c>
      <c r="P53" s="478">
        <f t="shared" si="2"/>
        <v>1</v>
      </c>
      <c r="Q53" s="155"/>
      <c r="R53" s="155"/>
      <c r="S53" s="155">
        <v>0.3</v>
      </c>
      <c r="T53" s="155"/>
      <c r="U53" s="155">
        <v>0.7</v>
      </c>
      <c r="V53" s="155"/>
      <c r="W53" s="155"/>
      <c r="X53" s="155"/>
      <c r="Y53" s="155"/>
      <c r="Z53" s="155"/>
      <c r="AA53" s="155"/>
      <c r="AB53" s="155"/>
      <c r="AC53" s="422" t="s">
        <v>1361</v>
      </c>
      <c r="AD53" s="422" t="s">
        <v>1356</v>
      </c>
      <c r="AE53" s="422" t="s">
        <v>1357</v>
      </c>
      <c r="AF53" s="422" t="s">
        <v>440</v>
      </c>
      <c r="AG53" s="485">
        <v>4010050</v>
      </c>
      <c r="AH53" s="94"/>
      <c r="AI53" s="94"/>
      <c r="AJ53" s="94"/>
      <c r="AK53" s="94"/>
      <c r="AL53" s="94"/>
      <c r="AM53" s="94"/>
      <c r="AN53" s="94"/>
    </row>
    <row r="54" spans="2:40" ht="75" customHeight="1" x14ac:dyDescent="0.25">
      <c r="B54" s="453"/>
      <c r="C54" s="141" t="s">
        <v>1351</v>
      </c>
      <c r="D54" s="240" t="s">
        <v>1293</v>
      </c>
      <c r="E54" s="240"/>
      <c r="F54" s="390" t="s">
        <v>1369</v>
      </c>
      <c r="G54" s="236"/>
      <c r="H54" s="390" t="s">
        <v>1370</v>
      </c>
      <c r="I54" s="119">
        <v>2</v>
      </c>
      <c r="J54" s="240" t="s">
        <v>176</v>
      </c>
      <c r="K54" s="240" t="s">
        <v>1364</v>
      </c>
      <c r="L54" s="360" t="s">
        <v>43</v>
      </c>
      <c r="M54" s="360" t="s">
        <v>44</v>
      </c>
      <c r="N54" s="360" t="s">
        <v>45</v>
      </c>
      <c r="O54" s="79" t="s">
        <v>696</v>
      </c>
      <c r="P54" s="478">
        <f t="shared" si="2"/>
        <v>1</v>
      </c>
      <c r="Q54" s="155">
        <v>0.1</v>
      </c>
      <c r="R54" s="155">
        <v>0.1</v>
      </c>
      <c r="S54" s="155">
        <v>0.1</v>
      </c>
      <c r="T54" s="155">
        <v>0.1</v>
      </c>
      <c r="U54" s="155">
        <v>0.6</v>
      </c>
      <c r="V54" s="155"/>
      <c r="W54" s="155"/>
      <c r="X54" s="155"/>
      <c r="Y54" s="155"/>
      <c r="Z54" s="155"/>
      <c r="AA54" s="155"/>
      <c r="AB54" s="155"/>
      <c r="AC54" s="422" t="s">
        <v>1365</v>
      </c>
      <c r="AD54" s="422" t="s">
        <v>1356</v>
      </c>
      <c r="AE54" s="422" t="s">
        <v>1357</v>
      </c>
      <c r="AF54" s="422" t="s">
        <v>440</v>
      </c>
      <c r="AG54" s="485">
        <v>489700</v>
      </c>
      <c r="AH54" s="94"/>
      <c r="AI54" s="94"/>
      <c r="AJ54" s="94"/>
      <c r="AK54" s="94"/>
      <c r="AL54" s="94"/>
      <c r="AM54" s="94"/>
      <c r="AN54" s="94"/>
    </row>
    <row r="55" spans="2:40" ht="75" customHeight="1" x14ac:dyDescent="0.25">
      <c r="B55" s="453"/>
      <c r="C55" s="141" t="s">
        <v>1351</v>
      </c>
      <c r="D55" s="240" t="s">
        <v>1293</v>
      </c>
      <c r="E55" s="240"/>
      <c r="F55" s="390" t="s">
        <v>1371</v>
      </c>
      <c r="G55" s="236"/>
      <c r="H55" s="390" t="s">
        <v>1372</v>
      </c>
      <c r="I55" s="119">
        <v>2</v>
      </c>
      <c r="J55" s="240" t="s">
        <v>176</v>
      </c>
      <c r="K55" s="240" t="s">
        <v>1364</v>
      </c>
      <c r="L55" s="360" t="s">
        <v>43</v>
      </c>
      <c r="M55" s="360" t="s">
        <v>44</v>
      </c>
      <c r="N55" s="360" t="s">
        <v>45</v>
      </c>
      <c r="O55" s="79" t="s">
        <v>696</v>
      </c>
      <c r="P55" s="478">
        <f t="shared" si="2"/>
        <v>1</v>
      </c>
      <c r="Q55" s="155"/>
      <c r="R55" s="155">
        <v>0.1</v>
      </c>
      <c r="S55" s="155">
        <v>0.1</v>
      </c>
      <c r="T55" s="155">
        <v>0.1</v>
      </c>
      <c r="U55" s="155">
        <v>0.05</v>
      </c>
      <c r="V55" s="155">
        <v>0.05</v>
      </c>
      <c r="W55" s="155">
        <v>0.6</v>
      </c>
      <c r="X55" s="155"/>
      <c r="Y55" s="155"/>
      <c r="Z55" s="155"/>
      <c r="AA55" s="155"/>
      <c r="AB55" s="155"/>
      <c r="AC55" s="422" t="s">
        <v>1365</v>
      </c>
      <c r="AD55" s="422" t="s">
        <v>1356</v>
      </c>
      <c r="AE55" s="422" t="s">
        <v>1357</v>
      </c>
      <c r="AF55" s="422" t="s">
        <v>440</v>
      </c>
      <c r="AG55" s="485">
        <v>557600</v>
      </c>
      <c r="AH55" s="94"/>
      <c r="AI55" s="94"/>
      <c r="AJ55" s="94"/>
      <c r="AK55" s="94"/>
      <c r="AL55" s="94"/>
      <c r="AM55" s="94"/>
      <c r="AN55" s="94"/>
    </row>
    <row r="56" spans="2:40" ht="75" customHeight="1" x14ac:dyDescent="0.25">
      <c r="B56" s="453"/>
      <c r="C56" s="141" t="s">
        <v>1351</v>
      </c>
      <c r="D56" s="240" t="s">
        <v>1293</v>
      </c>
      <c r="E56" s="240"/>
      <c r="F56" s="390" t="s">
        <v>1373</v>
      </c>
      <c r="G56" s="236"/>
      <c r="H56" s="390" t="s">
        <v>1374</v>
      </c>
      <c r="I56" s="119">
        <v>2</v>
      </c>
      <c r="J56" s="240" t="s">
        <v>176</v>
      </c>
      <c r="K56" s="240" t="s">
        <v>1364</v>
      </c>
      <c r="L56" s="360" t="s">
        <v>43</v>
      </c>
      <c r="M56" s="360" t="s">
        <v>44</v>
      </c>
      <c r="N56" s="360" t="s">
        <v>45</v>
      </c>
      <c r="O56" s="79" t="s">
        <v>696</v>
      </c>
      <c r="P56" s="478">
        <v>1</v>
      </c>
      <c r="Q56" s="155"/>
      <c r="R56" s="155"/>
      <c r="S56" s="155"/>
      <c r="T56" s="155"/>
      <c r="U56" s="155"/>
      <c r="V56" s="155"/>
      <c r="W56" s="155"/>
      <c r="X56" s="155"/>
      <c r="Y56" s="155"/>
      <c r="Z56" s="155">
        <v>0.25</v>
      </c>
      <c r="AA56" s="155">
        <v>0.25</v>
      </c>
      <c r="AB56" s="155">
        <v>0.5</v>
      </c>
      <c r="AC56" s="422" t="s">
        <v>1375</v>
      </c>
      <c r="AD56" s="422" t="s">
        <v>1356</v>
      </c>
      <c r="AE56" s="422" t="s">
        <v>1357</v>
      </c>
      <c r="AF56" s="422" t="s">
        <v>440</v>
      </c>
      <c r="AG56" s="485">
        <v>100000</v>
      </c>
      <c r="AH56" s="94" t="s">
        <v>1376</v>
      </c>
      <c r="AI56" s="94"/>
      <c r="AJ56" s="94"/>
      <c r="AK56" s="94"/>
      <c r="AL56" s="94"/>
      <c r="AM56" s="94"/>
      <c r="AN56" s="94"/>
    </row>
    <row r="57" spans="2:40" ht="75" customHeight="1" x14ac:dyDescent="0.25">
      <c r="B57" s="453"/>
      <c r="C57" s="141" t="s">
        <v>1351</v>
      </c>
      <c r="D57" s="240" t="s">
        <v>1293</v>
      </c>
      <c r="E57" s="240"/>
      <c r="F57" s="390" t="s">
        <v>1377</v>
      </c>
      <c r="G57" s="236"/>
      <c r="H57" s="390" t="s">
        <v>1378</v>
      </c>
      <c r="I57" s="119">
        <v>2</v>
      </c>
      <c r="J57" s="240" t="s">
        <v>176</v>
      </c>
      <c r="K57" s="240" t="s">
        <v>1364</v>
      </c>
      <c r="L57" s="360" t="s">
        <v>43</v>
      </c>
      <c r="M57" s="360" t="s">
        <v>44</v>
      </c>
      <c r="N57" s="360" t="s">
        <v>45</v>
      </c>
      <c r="O57" s="79" t="s">
        <v>696</v>
      </c>
      <c r="P57" s="478">
        <v>1</v>
      </c>
      <c r="Q57" s="155"/>
      <c r="R57" s="155"/>
      <c r="S57" s="155"/>
      <c r="T57" s="155"/>
      <c r="U57" s="155"/>
      <c r="V57" s="155"/>
      <c r="W57" s="155"/>
      <c r="X57" s="155">
        <v>0.2</v>
      </c>
      <c r="Y57" s="155">
        <v>0.05</v>
      </c>
      <c r="Z57" s="155">
        <v>0.05</v>
      </c>
      <c r="AA57" s="155">
        <v>0.2</v>
      </c>
      <c r="AB57" s="155">
        <v>0.5</v>
      </c>
      <c r="AC57" s="422" t="s">
        <v>1379</v>
      </c>
      <c r="AD57" s="422" t="s">
        <v>1356</v>
      </c>
      <c r="AE57" s="422" t="s">
        <v>1357</v>
      </c>
      <c r="AF57" s="422" t="s">
        <v>440</v>
      </c>
      <c r="AG57" s="485">
        <v>232050</v>
      </c>
      <c r="AH57" s="94"/>
      <c r="AI57" s="94"/>
      <c r="AJ57" s="94"/>
      <c r="AK57" s="94"/>
      <c r="AL57" s="94"/>
      <c r="AM57" s="94"/>
      <c r="AN57" s="94"/>
    </row>
    <row r="58" spans="2:40" s="269" customFormat="1" ht="75" customHeight="1" x14ac:dyDescent="0.25">
      <c r="B58" s="453"/>
      <c r="C58" s="145" t="s">
        <v>1351</v>
      </c>
      <c r="D58" s="299" t="s">
        <v>1293</v>
      </c>
      <c r="E58" s="299"/>
      <c r="F58" s="299" t="s">
        <v>1380</v>
      </c>
      <c r="G58" s="312"/>
      <c r="H58" s="299" t="s">
        <v>1381</v>
      </c>
      <c r="I58" s="142">
        <v>1</v>
      </c>
      <c r="J58" s="299" t="s">
        <v>176</v>
      </c>
      <c r="K58" s="299" t="s">
        <v>1382</v>
      </c>
      <c r="L58" s="311" t="s">
        <v>89</v>
      </c>
      <c r="M58" s="311" t="s">
        <v>44</v>
      </c>
      <c r="N58" s="311" t="s">
        <v>45</v>
      </c>
      <c r="O58" s="79" t="s">
        <v>696</v>
      </c>
      <c r="P58" s="461">
        <v>6</v>
      </c>
      <c r="Q58" s="486"/>
      <c r="R58" s="477">
        <v>1</v>
      </c>
      <c r="S58" s="477"/>
      <c r="T58" s="477"/>
      <c r="U58" s="477">
        <v>1</v>
      </c>
      <c r="V58" s="477">
        <v>1</v>
      </c>
      <c r="W58" s="477">
        <v>1</v>
      </c>
      <c r="X58" s="477"/>
      <c r="Y58" s="477">
        <v>1</v>
      </c>
      <c r="Z58" s="477">
        <v>1</v>
      </c>
      <c r="AA58" s="477"/>
      <c r="AB58" s="477"/>
      <c r="AC58" s="422" t="s">
        <v>1361</v>
      </c>
      <c r="AD58" s="422" t="s">
        <v>1356</v>
      </c>
      <c r="AE58" s="422" t="s">
        <v>1357</v>
      </c>
      <c r="AF58" s="422" t="s">
        <v>440</v>
      </c>
      <c r="AG58" s="456">
        <v>36000</v>
      </c>
    </row>
    <row r="59" spans="2:40" s="269" customFormat="1" ht="75" customHeight="1" x14ac:dyDescent="0.25">
      <c r="B59" s="453"/>
      <c r="C59" s="487" t="s">
        <v>1351</v>
      </c>
      <c r="D59" s="488" t="s">
        <v>1293</v>
      </c>
      <c r="E59" s="489"/>
      <c r="F59" s="488" t="s">
        <v>1383</v>
      </c>
      <c r="G59" s="490"/>
      <c r="H59" s="488" t="s">
        <v>1384</v>
      </c>
      <c r="I59" s="491">
        <v>1</v>
      </c>
      <c r="J59" s="488" t="s">
        <v>176</v>
      </c>
      <c r="K59" s="488" t="s">
        <v>1360</v>
      </c>
      <c r="L59" s="369" t="s">
        <v>89</v>
      </c>
      <c r="M59" s="369" t="s">
        <v>44</v>
      </c>
      <c r="N59" s="369" t="s">
        <v>45</v>
      </c>
      <c r="O59" s="492" t="s">
        <v>696</v>
      </c>
      <c r="P59" s="461">
        <v>1</v>
      </c>
      <c r="Q59" s="493"/>
      <c r="R59" s="493"/>
      <c r="S59" s="493"/>
      <c r="T59" s="493"/>
      <c r="U59" s="493"/>
      <c r="V59" s="493"/>
      <c r="W59" s="493"/>
      <c r="X59" s="493"/>
      <c r="Y59" s="493"/>
      <c r="Z59" s="493"/>
      <c r="AA59" s="494">
        <v>1</v>
      </c>
      <c r="AB59" s="493"/>
      <c r="AC59" s="495" t="s">
        <v>1361</v>
      </c>
      <c r="AD59" s="495" t="s">
        <v>1356</v>
      </c>
      <c r="AE59" s="495" t="s">
        <v>1357</v>
      </c>
      <c r="AF59" s="495" t="s">
        <v>440</v>
      </c>
      <c r="AG59" s="496">
        <v>10000</v>
      </c>
    </row>
    <row r="60" spans="2:40" ht="206.25" customHeight="1" x14ac:dyDescent="0.25">
      <c r="B60" s="453"/>
      <c r="C60" s="116" t="s">
        <v>179</v>
      </c>
      <c r="D60" s="234" t="s">
        <v>1385</v>
      </c>
      <c r="E60" s="234"/>
      <c r="F60" s="240" t="s">
        <v>1386</v>
      </c>
      <c r="G60" s="236"/>
      <c r="H60" s="240" t="s">
        <v>1387</v>
      </c>
      <c r="I60" s="119">
        <v>3</v>
      </c>
      <c r="J60" s="240" t="s">
        <v>172</v>
      </c>
      <c r="K60" s="299" t="s">
        <v>1388</v>
      </c>
      <c r="L60" s="311" t="s">
        <v>43</v>
      </c>
      <c r="M60" s="311" t="s">
        <v>44</v>
      </c>
      <c r="N60" s="311" t="s">
        <v>45</v>
      </c>
      <c r="O60" s="79" t="s">
        <v>46</v>
      </c>
      <c r="P60" s="478">
        <v>1</v>
      </c>
      <c r="Q60" s="251">
        <v>1</v>
      </c>
      <c r="R60" s="251">
        <v>1</v>
      </c>
      <c r="S60" s="251">
        <v>1</v>
      </c>
      <c r="T60" s="251">
        <v>1</v>
      </c>
      <c r="U60" s="251">
        <v>1</v>
      </c>
      <c r="V60" s="251">
        <v>1</v>
      </c>
      <c r="W60" s="251">
        <v>1</v>
      </c>
      <c r="X60" s="251">
        <v>1</v>
      </c>
      <c r="Y60" s="251">
        <v>1</v>
      </c>
      <c r="Z60" s="251">
        <v>1</v>
      </c>
      <c r="AA60" s="251">
        <v>1</v>
      </c>
      <c r="AB60" s="251">
        <v>1</v>
      </c>
      <c r="AC60" s="459" t="s">
        <v>1389</v>
      </c>
      <c r="AD60" s="459" t="s">
        <v>1356</v>
      </c>
      <c r="AE60" s="459" t="s">
        <v>1357</v>
      </c>
      <c r="AF60" s="119" t="s">
        <v>118</v>
      </c>
      <c r="AG60" s="497">
        <v>0</v>
      </c>
      <c r="AH60" s="94"/>
      <c r="AI60" s="94"/>
      <c r="AJ60" s="94"/>
      <c r="AK60" s="94"/>
      <c r="AL60" s="94"/>
      <c r="AM60" s="94"/>
      <c r="AN60" s="94"/>
    </row>
    <row r="61" spans="2:40" ht="206.25" customHeight="1" x14ac:dyDescent="0.25">
      <c r="B61" s="453"/>
      <c r="C61" s="116" t="s">
        <v>1351</v>
      </c>
      <c r="D61" s="498" t="s">
        <v>1293</v>
      </c>
      <c r="E61" s="498"/>
      <c r="F61" s="390" t="s">
        <v>1390</v>
      </c>
      <c r="G61" s="236"/>
      <c r="H61" s="240" t="s">
        <v>1391</v>
      </c>
      <c r="I61" s="119">
        <v>2</v>
      </c>
      <c r="J61" s="240" t="s">
        <v>176</v>
      </c>
      <c r="K61" s="299" t="s">
        <v>1392</v>
      </c>
      <c r="L61" s="311" t="s">
        <v>43</v>
      </c>
      <c r="M61" s="311" t="s">
        <v>44</v>
      </c>
      <c r="N61" s="360" t="s">
        <v>45</v>
      </c>
      <c r="O61" s="79" t="s">
        <v>46</v>
      </c>
      <c r="P61" s="478">
        <v>1</v>
      </c>
      <c r="Q61" s="251"/>
      <c r="R61" s="251"/>
      <c r="S61" s="251"/>
      <c r="T61" s="251"/>
      <c r="U61" s="251"/>
      <c r="V61" s="251"/>
      <c r="W61" s="251"/>
      <c r="X61" s="251"/>
      <c r="Y61" s="251"/>
      <c r="Z61" s="251">
        <v>0.5</v>
      </c>
      <c r="AA61" s="251">
        <v>0.5</v>
      </c>
      <c r="AB61" s="251"/>
      <c r="AC61" s="459" t="s">
        <v>1393</v>
      </c>
      <c r="AD61" s="459" t="s">
        <v>1356</v>
      </c>
      <c r="AE61" s="459" t="s">
        <v>1357</v>
      </c>
      <c r="AF61" s="119" t="s">
        <v>118</v>
      </c>
      <c r="AG61" s="497"/>
      <c r="AH61" s="94"/>
      <c r="AI61" s="94"/>
      <c r="AJ61" s="94"/>
      <c r="AK61" s="94"/>
      <c r="AL61" s="94"/>
      <c r="AM61" s="94"/>
      <c r="AN61" s="94"/>
    </row>
    <row r="62" spans="2:40" ht="219" customHeight="1" x14ac:dyDescent="0.25">
      <c r="B62" s="453"/>
      <c r="C62" s="116" t="s">
        <v>179</v>
      </c>
      <c r="D62" s="234" t="s">
        <v>1175</v>
      </c>
      <c r="E62" s="234"/>
      <c r="F62" s="240" t="s">
        <v>1394</v>
      </c>
      <c r="G62" s="236"/>
      <c r="H62" s="240" t="s">
        <v>1395</v>
      </c>
      <c r="I62" s="119">
        <v>3</v>
      </c>
      <c r="J62" s="240" t="s">
        <v>59</v>
      </c>
      <c r="K62" s="240" t="s">
        <v>1396</v>
      </c>
      <c r="L62" s="360" t="s">
        <v>43</v>
      </c>
      <c r="M62" s="360" t="s">
        <v>44</v>
      </c>
      <c r="N62" s="360" t="s">
        <v>214</v>
      </c>
      <c r="O62" s="43" t="s">
        <v>46</v>
      </c>
      <c r="P62" s="146">
        <f>+AVERAGE(Q62:AB62)</f>
        <v>1</v>
      </c>
      <c r="Q62" s="155">
        <v>1</v>
      </c>
      <c r="R62" s="155">
        <v>1</v>
      </c>
      <c r="S62" s="155">
        <v>1</v>
      </c>
      <c r="T62" s="155">
        <v>1</v>
      </c>
      <c r="U62" s="155">
        <v>1</v>
      </c>
      <c r="V62" s="155">
        <v>1</v>
      </c>
      <c r="W62" s="155">
        <v>1</v>
      </c>
      <c r="X62" s="155">
        <v>1</v>
      </c>
      <c r="Y62" s="155">
        <v>1</v>
      </c>
      <c r="Z62" s="155">
        <v>1</v>
      </c>
      <c r="AA62" s="155">
        <v>1</v>
      </c>
      <c r="AB62" s="155">
        <v>1</v>
      </c>
      <c r="AC62" s="459" t="s">
        <v>1397</v>
      </c>
      <c r="AD62" s="459" t="s">
        <v>1356</v>
      </c>
      <c r="AE62" s="459" t="s">
        <v>1357</v>
      </c>
      <c r="AF62" s="360"/>
      <c r="AG62" s="497">
        <v>0</v>
      </c>
      <c r="AH62" s="94"/>
      <c r="AI62" s="94"/>
      <c r="AJ62" s="94"/>
      <c r="AK62" s="94"/>
      <c r="AL62" s="94"/>
      <c r="AM62" s="94"/>
      <c r="AN62" s="94"/>
    </row>
    <row r="63" spans="2:40" ht="172.5" customHeight="1" x14ac:dyDescent="0.25">
      <c r="B63" s="453"/>
      <c r="C63" s="116" t="s">
        <v>179</v>
      </c>
      <c r="D63" s="234" t="s">
        <v>1175</v>
      </c>
      <c r="E63" s="234"/>
      <c r="F63" s="240" t="s">
        <v>1398</v>
      </c>
      <c r="G63" s="236"/>
      <c r="H63" s="240" t="s">
        <v>1399</v>
      </c>
      <c r="I63" s="119">
        <v>3</v>
      </c>
      <c r="J63" s="240" t="s">
        <v>59</v>
      </c>
      <c r="K63" s="240" t="s">
        <v>1396</v>
      </c>
      <c r="L63" s="360" t="s">
        <v>43</v>
      </c>
      <c r="M63" s="360" t="s">
        <v>44</v>
      </c>
      <c r="N63" s="360" t="s">
        <v>214</v>
      </c>
      <c r="O63" s="43" t="s">
        <v>46</v>
      </c>
      <c r="P63" s="146">
        <f>+AVERAGE(Q63:AB63)</f>
        <v>1</v>
      </c>
      <c r="Q63" s="155">
        <v>1</v>
      </c>
      <c r="R63" s="155">
        <v>1</v>
      </c>
      <c r="S63" s="155">
        <v>1</v>
      </c>
      <c r="T63" s="155">
        <v>1</v>
      </c>
      <c r="U63" s="155">
        <v>1</v>
      </c>
      <c r="V63" s="155">
        <v>1</v>
      </c>
      <c r="W63" s="155">
        <v>1</v>
      </c>
      <c r="X63" s="155">
        <v>1</v>
      </c>
      <c r="Y63" s="155">
        <v>1</v>
      </c>
      <c r="Z63" s="155">
        <v>1</v>
      </c>
      <c r="AA63" s="155">
        <v>1</v>
      </c>
      <c r="AB63" s="155">
        <v>1</v>
      </c>
      <c r="AC63" s="459" t="s">
        <v>1400</v>
      </c>
      <c r="AD63" s="459" t="s">
        <v>1356</v>
      </c>
      <c r="AE63" s="459" t="s">
        <v>1357</v>
      </c>
      <c r="AF63" s="360"/>
      <c r="AG63" s="497">
        <v>0</v>
      </c>
      <c r="AH63" s="94"/>
      <c r="AI63" s="94"/>
      <c r="AJ63" s="94"/>
      <c r="AK63" s="94"/>
      <c r="AL63" s="94"/>
      <c r="AM63" s="94"/>
      <c r="AN63" s="94"/>
    </row>
    <row r="64" spans="2:40" ht="168.75" customHeight="1" x14ac:dyDescent="0.25">
      <c r="B64" s="453"/>
      <c r="C64" s="116" t="s">
        <v>1401</v>
      </c>
      <c r="D64" s="234" t="s">
        <v>1175</v>
      </c>
      <c r="E64" s="234"/>
      <c r="F64" s="240" t="s">
        <v>1402</v>
      </c>
      <c r="G64" s="236"/>
      <c r="H64" s="240" t="s">
        <v>1403</v>
      </c>
      <c r="I64" s="119">
        <v>3</v>
      </c>
      <c r="J64" s="240" t="s">
        <v>125</v>
      </c>
      <c r="K64" s="240" t="s">
        <v>1396</v>
      </c>
      <c r="L64" s="360" t="s">
        <v>43</v>
      </c>
      <c r="M64" s="360" t="s">
        <v>44</v>
      </c>
      <c r="N64" s="360" t="s">
        <v>214</v>
      </c>
      <c r="O64" s="43" t="s">
        <v>46</v>
      </c>
      <c r="P64" s="146">
        <f>+AVERAGE(Q64:AB64)</f>
        <v>1</v>
      </c>
      <c r="Q64" s="155">
        <v>1</v>
      </c>
      <c r="R64" s="155">
        <v>1</v>
      </c>
      <c r="S64" s="155">
        <v>1</v>
      </c>
      <c r="T64" s="155">
        <v>1</v>
      </c>
      <c r="U64" s="155">
        <v>1</v>
      </c>
      <c r="V64" s="155">
        <v>1</v>
      </c>
      <c r="W64" s="155">
        <v>1</v>
      </c>
      <c r="X64" s="155">
        <v>1</v>
      </c>
      <c r="Y64" s="155">
        <v>1</v>
      </c>
      <c r="Z64" s="155">
        <v>1</v>
      </c>
      <c r="AA64" s="155">
        <v>1</v>
      </c>
      <c r="AB64" s="155">
        <v>1</v>
      </c>
      <c r="AC64" s="459" t="s">
        <v>1404</v>
      </c>
      <c r="AD64" s="459" t="s">
        <v>1356</v>
      </c>
      <c r="AE64" s="459" t="s">
        <v>1357</v>
      </c>
      <c r="AF64" s="119" t="s">
        <v>210</v>
      </c>
      <c r="AG64" s="497">
        <v>0</v>
      </c>
      <c r="AH64" s="94"/>
      <c r="AI64" s="94"/>
      <c r="AJ64" s="94"/>
      <c r="AK64" s="94"/>
      <c r="AL64" s="94"/>
      <c r="AM64" s="94"/>
      <c r="AN64" s="94"/>
    </row>
    <row r="65" spans="2:40" ht="168.75" customHeight="1" x14ac:dyDescent="0.25">
      <c r="B65" s="453"/>
      <c r="C65" s="116" t="s">
        <v>135</v>
      </c>
      <c r="D65" s="234" t="s">
        <v>1175</v>
      </c>
      <c r="E65" s="234"/>
      <c r="F65" s="240" t="s">
        <v>1211</v>
      </c>
      <c r="G65" s="236"/>
      <c r="H65" s="240" t="s">
        <v>1405</v>
      </c>
      <c r="I65" s="119">
        <v>1</v>
      </c>
      <c r="J65" s="240" t="s">
        <v>182</v>
      </c>
      <c r="K65" s="240" t="s">
        <v>1213</v>
      </c>
      <c r="L65" s="360" t="s">
        <v>89</v>
      </c>
      <c r="M65" s="360" t="s">
        <v>44</v>
      </c>
      <c r="N65" s="360" t="s">
        <v>214</v>
      </c>
      <c r="O65" s="43" t="s">
        <v>46</v>
      </c>
      <c r="P65" s="475">
        <v>12</v>
      </c>
      <c r="Q65" s="477">
        <v>1</v>
      </c>
      <c r="R65" s="477">
        <v>1</v>
      </c>
      <c r="S65" s="477">
        <v>1</v>
      </c>
      <c r="T65" s="477">
        <v>1</v>
      </c>
      <c r="U65" s="477">
        <v>1</v>
      </c>
      <c r="V65" s="477">
        <v>1</v>
      </c>
      <c r="W65" s="477">
        <v>1</v>
      </c>
      <c r="X65" s="477">
        <v>1</v>
      </c>
      <c r="Y65" s="477">
        <v>1</v>
      </c>
      <c r="Z65" s="477">
        <v>1</v>
      </c>
      <c r="AA65" s="477">
        <v>1</v>
      </c>
      <c r="AB65" s="477">
        <v>1</v>
      </c>
      <c r="AC65" s="459" t="s">
        <v>1406</v>
      </c>
      <c r="AD65" s="459" t="s">
        <v>1356</v>
      </c>
      <c r="AE65" s="459" t="s">
        <v>1357</v>
      </c>
      <c r="AF65" s="119" t="s">
        <v>210</v>
      </c>
      <c r="AG65" s="497"/>
      <c r="AH65" s="94"/>
      <c r="AI65" s="94"/>
      <c r="AJ65" s="94"/>
      <c r="AK65" s="94"/>
      <c r="AL65" s="94"/>
      <c r="AM65" s="94"/>
      <c r="AN65" s="94"/>
    </row>
    <row r="66" spans="2:40" ht="174.75" customHeight="1" x14ac:dyDescent="0.25">
      <c r="B66" s="453"/>
      <c r="C66" s="474" t="s">
        <v>179</v>
      </c>
      <c r="D66" s="290" t="s">
        <v>1407</v>
      </c>
      <c r="E66" s="290"/>
      <c r="F66" s="142" t="s">
        <v>1408</v>
      </c>
      <c r="G66" s="142" t="s">
        <v>1409</v>
      </c>
      <c r="H66" s="145" t="s">
        <v>1410</v>
      </c>
      <c r="I66" s="142">
        <v>3</v>
      </c>
      <c r="J66" s="299" t="s">
        <v>125</v>
      </c>
      <c r="K66" s="299" t="s">
        <v>1220</v>
      </c>
      <c r="L66" s="311" t="s">
        <v>89</v>
      </c>
      <c r="M66" s="311" t="s">
        <v>44</v>
      </c>
      <c r="N66" s="311" t="s">
        <v>45</v>
      </c>
      <c r="O66" s="79" t="s">
        <v>696</v>
      </c>
      <c r="P66" s="475">
        <v>22</v>
      </c>
      <c r="Q66" s="477">
        <v>3</v>
      </c>
      <c r="R66" s="477">
        <v>3</v>
      </c>
      <c r="S66" s="477">
        <v>3</v>
      </c>
      <c r="T66" s="477">
        <v>3</v>
      </c>
      <c r="U66" s="477">
        <v>3</v>
      </c>
      <c r="V66" s="477">
        <v>1</v>
      </c>
      <c r="W66" s="477">
        <v>1</v>
      </c>
      <c r="X66" s="477">
        <v>1</v>
      </c>
      <c r="Y66" s="477">
        <v>1</v>
      </c>
      <c r="Z66" s="477">
        <v>1</v>
      </c>
      <c r="AA66" s="477">
        <v>1</v>
      </c>
      <c r="AB66" s="477">
        <v>1</v>
      </c>
      <c r="AC66" s="459" t="s">
        <v>1221</v>
      </c>
      <c r="AD66" s="459" t="s">
        <v>1315</v>
      </c>
      <c r="AE66" s="459" t="s">
        <v>1316</v>
      </c>
      <c r="AF66" s="119"/>
      <c r="AG66" s="456">
        <v>2448843</v>
      </c>
      <c r="AH66" s="94"/>
      <c r="AI66" s="94"/>
      <c r="AJ66" s="94"/>
      <c r="AK66" s="94"/>
      <c r="AL66" s="94"/>
      <c r="AM66" s="94"/>
      <c r="AN66" s="94"/>
    </row>
    <row r="67" spans="2:40" ht="174.75" customHeight="1" x14ac:dyDescent="0.25">
      <c r="B67" s="453"/>
      <c r="C67" s="474" t="s">
        <v>179</v>
      </c>
      <c r="D67" s="290" t="s">
        <v>1407</v>
      </c>
      <c r="E67" s="290"/>
      <c r="F67" s="142" t="s">
        <v>1411</v>
      </c>
      <c r="G67" s="142" t="s">
        <v>1409</v>
      </c>
      <c r="H67" s="145" t="s">
        <v>1412</v>
      </c>
      <c r="I67" s="142">
        <v>3</v>
      </c>
      <c r="J67" s="299" t="s">
        <v>125</v>
      </c>
      <c r="K67" s="299" t="s">
        <v>1220</v>
      </c>
      <c r="L67" s="311" t="s">
        <v>89</v>
      </c>
      <c r="M67" s="311" t="s">
        <v>44</v>
      </c>
      <c r="N67" s="311" t="s">
        <v>45</v>
      </c>
      <c r="O67" s="79" t="s">
        <v>696</v>
      </c>
      <c r="P67" s="475">
        <v>6</v>
      </c>
      <c r="Q67" s="477">
        <v>1</v>
      </c>
      <c r="R67" s="477"/>
      <c r="S67" s="477">
        <v>1</v>
      </c>
      <c r="T67" s="477"/>
      <c r="U67" s="477">
        <v>1</v>
      </c>
      <c r="V67" s="477"/>
      <c r="W67" s="477">
        <v>1</v>
      </c>
      <c r="X67" s="477"/>
      <c r="Y67" s="477">
        <v>1</v>
      </c>
      <c r="Z67" s="477"/>
      <c r="AA67" s="477">
        <v>1</v>
      </c>
      <c r="AB67" s="477"/>
      <c r="AC67" s="459" t="s">
        <v>1221</v>
      </c>
      <c r="AD67" s="459" t="s">
        <v>1315</v>
      </c>
      <c r="AE67" s="459" t="s">
        <v>1316</v>
      </c>
      <c r="AF67" s="119"/>
      <c r="AG67" s="497"/>
      <c r="AH67" s="94"/>
      <c r="AI67" s="94"/>
      <c r="AJ67" s="94"/>
      <c r="AK67" s="94"/>
      <c r="AL67" s="94"/>
      <c r="AM67" s="94"/>
      <c r="AN67" s="94"/>
    </row>
    <row r="68" spans="2:40" ht="174.75" customHeight="1" x14ac:dyDescent="0.25">
      <c r="B68" s="453"/>
      <c r="C68" s="474" t="s">
        <v>179</v>
      </c>
      <c r="D68" s="290" t="s">
        <v>1407</v>
      </c>
      <c r="E68" s="290"/>
      <c r="F68" s="142" t="s">
        <v>1413</v>
      </c>
      <c r="G68" s="142" t="s">
        <v>1409</v>
      </c>
      <c r="H68" s="145" t="s">
        <v>1414</v>
      </c>
      <c r="I68" s="142">
        <v>3</v>
      </c>
      <c r="J68" s="299" t="s">
        <v>125</v>
      </c>
      <c r="K68" s="299" t="s">
        <v>1220</v>
      </c>
      <c r="L68" s="311" t="s">
        <v>89</v>
      </c>
      <c r="M68" s="311" t="s">
        <v>44</v>
      </c>
      <c r="N68" s="311" t="s">
        <v>45</v>
      </c>
      <c r="O68" s="79" t="s">
        <v>696</v>
      </c>
      <c r="P68" s="146">
        <v>1</v>
      </c>
      <c r="Q68" s="155"/>
      <c r="R68" s="155"/>
      <c r="S68" s="155"/>
      <c r="T68" s="155"/>
      <c r="U68" s="155"/>
      <c r="V68" s="155"/>
      <c r="W68" s="155"/>
      <c r="X68" s="155"/>
      <c r="Y68" s="155"/>
      <c r="Z68" s="155"/>
      <c r="AA68" s="155"/>
      <c r="AB68" s="155">
        <v>1</v>
      </c>
      <c r="AC68" s="459" t="s">
        <v>1221</v>
      </c>
      <c r="AD68" s="459" t="s">
        <v>1315</v>
      </c>
      <c r="AE68" s="459" t="s">
        <v>1316</v>
      </c>
      <c r="AF68" s="119"/>
      <c r="AG68" s="497"/>
      <c r="AH68" s="94"/>
      <c r="AI68" s="94"/>
      <c r="AJ68" s="94"/>
      <c r="AK68" s="94"/>
      <c r="AL68" s="94"/>
      <c r="AM68" s="94"/>
      <c r="AN68" s="94"/>
    </row>
    <row r="69" spans="2:40" ht="75" customHeight="1" x14ac:dyDescent="0.25">
      <c r="B69" s="453"/>
      <c r="C69" s="116" t="s">
        <v>1415</v>
      </c>
      <c r="D69" s="454" t="s">
        <v>1416</v>
      </c>
      <c r="E69" s="454"/>
      <c r="F69" s="425" t="s">
        <v>1417</v>
      </c>
      <c r="G69" s="119" t="s">
        <v>1418</v>
      </c>
      <c r="H69" s="419" t="s">
        <v>1419</v>
      </c>
      <c r="I69" s="72">
        <v>3</v>
      </c>
      <c r="J69" s="81" t="s">
        <v>59</v>
      </c>
      <c r="K69" s="81" t="s">
        <v>1420</v>
      </c>
      <c r="L69" s="72" t="s">
        <v>89</v>
      </c>
      <c r="M69" s="72" t="s">
        <v>44</v>
      </c>
      <c r="N69" s="72" t="s">
        <v>45</v>
      </c>
      <c r="O69" s="72" t="s">
        <v>46</v>
      </c>
      <c r="P69" s="499">
        <f t="shared" ref="P69:P75" si="3">+SUM(Q69:AB69)</f>
        <v>3</v>
      </c>
      <c r="Q69" s="153"/>
      <c r="R69" s="153">
        <v>2</v>
      </c>
      <c r="S69" s="153">
        <v>1</v>
      </c>
      <c r="T69" s="153"/>
      <c r="U69" s="153"/>
      <c r="V69" s="153"/>
      <c r="W69" s="153"/>
      <c r="X69" s="153"/>
      <c r="Y69" s="153"/>
      <c r="Z69" s="153"/>
      <c r="AA69" s="153"/>
      <c r="AB69" s="153"/>
      <c r="AC69" s="459" t="s">
        <v>1421</v>
      </c>
      <c r="AD69" s="459" t="s">
        <v>1422</v>
      </c>
      <c r="AE69" s="459" t="s">
        <v>1423</v>
      </c>
      <c r="AF69" s="119"/>
      <c r="AG69" s="497"/>
      <c r="AH69" s="94"/>
      <c r="AI69" s="94"/>
      <c r="AJ69" s="94"/>
      <c r="AK69" s="94"/>
      <c r="AL69" s="94"/>
      <c r="AM69" s="94"/>
      <c r="AN69" s="94"/>
    </row>
    <row r="70" spans="2:40" ht="75" customHeight="1" x14ac:dyDescent="0.25">
      <c r="B70" s="453"/>
      <c r="C70" s="116" t="s">
        <v>1415</v>
      </c>
      <c r="D70" s="454" t="s">
        <v>1416</v>
      </c>
      <c r="E70" s="454"/>
      <c r="F70" s="426"/>
      <c r="G70" s="119" t="s">
        <v>1424</v>
      </c>
      <c r="H70" s="419"/>
      <c r="I70" s="43">
        <v>2</v>
      </c>
      <c r="J70" s="45" t="s">
        <v>59</v>
      </c>
      <c r="K70" s="45" t="s">
        <v>1425</v>
      </c>
      <c r="L70" s="43" t="s">
        <v>89</v>
      </c>
      <c r="M70" s="43" t="s">
        <v>44</v>
      </c>
      <c r="N70" s="43" t="s">
        <v>45</v>
      </c>
      <c r="O70" s="43" t="s">
        <v>46</v>
      </c>
      <c r="P70" s="499">
        <f t="shared" si="3"/>
        <v>3</v>
      </c>
      <c r="Q70" s="153"/>
      <c r="R70" s="153"/>
      <c r="S70" s="153"/>
      <c r="T70" s="153">
        <v>1</v>
      </c>
      <c r="U70" s="153"/>
      <c r="V70" s="153"/>
      <c r="W70" s="153"/>
      <c r="X70" s="153">
        <v>1</v>
      </c>
      <c r="Y70" s="153"/>
      <c r="Z70" s="153"/>
      <c r="AA70" s="153"/>
      <c r="AB70" s="153">
        <v>1</v>
      </c>
      <c r="AC70" s="459" t="s">
        <v>1426</v>
      </c>
      <c r="AD70" s="459" t="s">
        <v>1427</v>
      </c>
      <c r="AE70" s="459" t="s">
        <v>1423</v>
      </c>
      <c r="AF70" s="119"/>
      <c r="AG70" s="497"/>
      <c r="AH70" s="94"/>
      <c r="AI70" s="94"/>
      <c r="AJ70" s="94"/>
      <c r="AK70" s="94"/>
      <c r="AL70" s="94"/>
      <c r="AM70" s="94"/>
      <c r="AN70" s="94"/>
    </row>
    <row r="71" spans="2:40" ht="75" customHeight="1" x14ac:dyDescent="0.25">
      <c r="B71" s="453"/>
      <c r="C71" s="116" t="s">
        <v>1415</v>
      </c>
      <c r="D71" s="454" t="s">
        <v>1416</v>
      </c>
      <c r="E71" s="454"/>
      <c r="F71" s="426"/>
      <c r="G71" s="119" t="s">
        <v>1428</v>
      </c>
      <c r="H71" s="419"/>
      <c r="I71" s="43">
        <v>2</v>
      </c>
      <c r="J71" s="45" t="s">
        <v>59</v>
      </c>
      <c r="K71" s="45" t="s">
        <v>1425</v>
      </c>
      <c r="L71" s="43" t="s">
        <v>89</v>
      </c>
      <c r="M71" s="43" t="s">
        <v>44</v>
      </c>
      <c r="N71" s="43" t="s">
        <v>45</v>
      </c>
      <c r="O71" s="43" t="s">
        <v>46</v>
      </c>
      <c r="P71" s="499">
        <f t="shared" si="3"/>
        <v>4</v>
      </c>
      <c r="Q71" s="153"/>
      <c r="R71" s="153"/>
      <c r="S71" s="153"/>
      <c r="T71" s="153">
        <v>1</v>
      </c>
      <c r="U71" s="153"/>
      <c r="V71" s="153"/>
      <c r="W71" s="153">
        <v>1</v>
      </c>
      <c r="X71" s="153"/>
      <c r="Y71" s="153"/>
      <c r="Z71" s="153">
        <v>1</v>
      </c>
      <c r="AA71" s="153"/>
      <c r="AB71" s="153">
        <v>1</v>
      </c>
      <c r="AC71" s="459" t="s">
        <v>1429</v>
      </c>
      <c r="AD71" s="459" t="s">
        <v>1422</v>
      </c>
      <c r="AE71" s="459" t="s">
        <v>1423</v>
      </c>
      <c r="AF71" s="119"/>
      <c r="AG71" s="497"/>
      <c r="AH71" s="94"/>
      <c r="AI71" s="94"/>
      <c r="AJ71" s="94"/>
      <c r="AK71" s="94"/>
      <c r="AL71" s="94"/>
      <c r="AM71" s="94"/>
      <c r="AN71" s="94"/>
    </row>
    <row r="72" spans="2:40" ht="37.5" customHeight="1" x14ac:dyDescent="0.25">
      <c r="B72" s="453"/>
      <c r="C72" s="116" t="s">
        <v>1415</v>
      </c>
      <c r="D72" s="454" t="s">
        <v>1416</v>
      </c>
      <c r="E72" s="454"/>
      <c r="F72" s="428"/>
      <c r="G72" s="119" t="s">
        <v>1430</v>
      </c>
      <c r="H72" s="419"/>
      <c r="I72" s="43">
        <v>3</v>
      </c>
      <c r="J72" s="45" t="s">
        <v>59</v>
      </c>
      <c r="K72" s="81" t="s">
        <v>1431</v>
      </c>
      <c r="L72" s="43" t="s">
        <v>89</v>
      </c>
      <c r="M72" s="43" t="s">
        <v>44</v>
      </c>
      <c r="N72" s="43" t="s">
        <v>45</v>
      </c>
      <c r="O72" s="43" t="s">
        <v>46</v>
      </c>
      <c r="P72" s="499">
        <f t="shared" si="3"/>
        <v>2</v>
      </c>
      <c r="Q72" s="153">
        <v>2</v>
      </c>
      <c r="R72" s="153"/>
      <c r="S72" s="153"/>
      <c r="T72" s="153"/>
      <c r="U72" s="153"/>
      <c r="V72" s="153"/>
      <c r="W72" s="153"/>
      <c r="X72" s="153"/>
      <c r="Y72" s="153"/>
      <c r="Z72" s="153"/>
      <c r="AA72" s="153"/>
      <c r="AB72" s="153"/>
      <c r="AC72" s="459" t="s">
        <v>1421</v>
      </c>
      <c r="AD72" s="459" t="s">
        <v>1422</v>
      </c>
      <c r="AE72" s="459" t="s">
        <v>1423</v>
      </c>
      <c r="AF72" s="119"/>
      <c r="AG72" s="497"/>
      <c r="AH72" s="94"/>
      <c r="AI72" s="94"/>
      <c r="AJ72" s="94"/>
      <c r="AK72" s="94"/>
      <c r="AL72" s="94"/>
      <c r="AM72" s="94"/>
      <c r="AN72" s="94"/>
    </row>
    <row r="73" spans="2:40" ht="123.75" customHeight="1" x14ac:dyDescent="0.25">
      <c r="B73" s="500"/>
      <c r="C73" s="141" t="s">
        <v>135</v>
      </c>
      <c r="D73" s="119" t="s">
        <v>1175</v>
      </c>
      <c r="E73" s="501" t="s">
        <v>1432</v>
      </c>
      <c r="F73" s="72" t="s">
        <v>1433</v>
      </c>
      <c r="G73" s="43"/>
      <c r="H73" s="259" t="s">
        <v>1434</v>
      </c>
      <c r="I73" s="43">
        <v>2</v>
      </c>
      <c r="J73" s="45" t="s">
        <v>59</v>
      </c>
      <c r="K73" s="45" t="s">
        <v>1425</v>
      </c>
      <c r="L73" s="43" t="s">
        <v>89</v>
      </c>
      <c r="M73" s="43" t="s">
        <v>44</v>
      </c>
      <c r="N73" s="43" t="s">
        <v>45</v>
      </c>
      <c r="O73" s="43" t="s">
        <v>46</v>
      </c>
      <c r="P73" s="499">
        <f t="shared" si="3"/>
        <v>3</v>
      </c>
      <c r="Q73" s="153">
        <v>1</v>
      </c>
      <c r="R73" s="155"/>
      <c r="S73" s="153"/>
      <c r="T73" s="155"/>
      <c r="U73" s="153">
        <v>1</v>
      </c>
      <c r="V73" s="155"/>
      <c r="W73" s="155"/>
      <c r="X73" s="155"/>
      <c r="Y73" s="153">
        <v>1</v>
      </c>
      <c r="Z73" s="155"/>
      <c r="AA73" s="155"/>
      <c r="AB73" s="155"/>
      <c r="AC73" s="459" t="s">
        <v>1429</v>
      </c>
      <c r="AD73" s="459" t="s">
        <v>1422</v>
      </c>
      <c r="AE73" s="459" t="s">
        <v>1423</v>
      </c>
      <c r="AF73" s="119"/>
      <c r="AG73" s="497"/>
      <c r="AH73" s="94"/>
      <c r="AI73" s="94"/>
      <c r="AJ73" s="94"/>
      <c r="AK73" s="94"/>
      <c r="AL73" s="94"/>
      <c r="AM73" s="94"/>
      <c r="AN73" s="94"/>
    </row>
    <row r="74" spans="2:40" ht="54.75" customHeight="1" x14ac:dyDescent="0.25">
      <c r="B74" s="500"/>
      <c r="C74" s="141" t="s">
        <v>135</v>
      </c>
      <c r="D74" s="119" t="s">
        <v>1175</v>
      </c>
      <c r="E74" s="502"/>
      <c r="F74" s="72" t="s">
        <v>1435</v>
      </c>
      <c r="G74" s="43"/>
      <c r="H74" s="259" t="s">
        <v>1436</v>
      </c>
      <c r="I74" s="43">
        <v>2</v>
      </c>
      <c r="J74" s="45" t="s">
        <v>59</v>
      </c>
      <c r="K74" s="81" t="s">
        <v>1420</v>
      </c>
      <c r="L74" s="43" t="s">
        <v>89</v>
      </c>
      <c r="M74" s="43" t="s">
        <v>44</v>
      </c>
      <c r="N74" s="43" t="s">
        <v>45</v>
      </c>
      <c r="O74" s="45" t="s">
        <v>46</v>
      </c>
      <c r="P74" s="499">
        <f t="shared" si="3"/>
        <v>2</v>
      </c>
      <c r="Q74" s="153"/>
      <c r="R74" s="153"/>
      <c r="S74" s="153"/>
      <c r="T74" s="153"/>
      <c r="U74" s="153">
        <v>2</v>
      </c>
      <c r="V74" s="153"/>
      <c r="W74" s="153"/>
      <c r="X74" s="153"/>
      <c r="Y74" s="153"/>
      <c r="Z74" s="153"/>
      <c r="AA74" s="153"/>
      <c r="AB74" s="153"/>
      <c r="AC74" s="429" t="s">
        <v>1421</v>
      </c>
      <c r="AD74" s="459" t="s">
        <v>1422</v>
      </c>
      <c r="AE74" s="459" t="s">
        <v>1423</v>
      </c>
      <c r="AF74" s="119"/>
      <c r="AG74" s="497"/>
      <c r="AH74" s="94"/>
      <c r="AI74" s="94"/>
      <c r="AJ74" s="94"/>
      <c r="AK74" s="94"/>
      <c r="AL74" s="94"/>
      <c r="AM74" s="94"/>
      <c r="AN74" s="94"/>
    </row>
    <row r="75" spans="2:40" s="269" customFormat="1" ht="69.75" customHeight="1" x14ac:dyDescent="0.25">
      <c r="B75" s="503"/>
      <c r="C75" s="145" t="s">
        <v>135</v>
      </c>
      <c r="D75" s="142" t="s">
        <v>1175</v>
      </c>
      <c r="E75" s="504"/>
      <c r="F75" s="492" t="s">
        <v>1437</v>
      </c>
      <c r="G75" s="492"/>
      <c r="H75" s="505" t="s">
        <v>1438</v>
      </c>
      <c r="I75" s="506">
        <v>2</v>
      </c>
      <c r="J75" s="45" t="s">
        <v>59</v>
      </c>
      <c r="K75" s="507" t="s">
        <v>1439</v>
      </c>
      <c r="L75" s="508" t="s">
        <v>89</v>
      </c>
      <c r="M75" s="508" t="s">
        <v>44</v>
      </c>
      <c r="N75" s="508" t="s">
        <v>45</v>
      </c>
      <c r="O75" s="509" t="s">
        <v>46</v>
      </c>
      <c r="P75" s="499">
        <f t="shared" si="3"/>
        <v>2</v>
      </c>
      <c r="Q75" s="484"/>
      <c r="R75" s="493"/>
      <c r="S75" s="484"/>
      <c r="T75" s="484">
        <v>1</v>
      </c>
      <c r="U75" s="484"/>
      <c r="V75" s="493"/>
      <c r="W75" s="493"/>
      <c r="X75" s="493"/>
      <c r="Y75" s="484">
        <v>1</v>
      </c>
      <c r="Z75" s="493"/>
      <c r="AA75" s="493"/>
      <c r="AB75" s="493"/>
      <c r="AC75" s="510" t="s">
        <v>1440</v>
      </c>
      <c r="AD75" s="495" t="s">
        <v>1422</v>
      </c>
      <c r="AE75" s="495" t="s">
        <v>1423</v>
      </c>
      <c r="AF75" s="511"/>
      <c r="AG75" s="512"/>
    </row>
    <row r="76" spans="2:40" ht="75.75" customHeight="1" x14ac:dyDescent="0.25">
      <c r="B76" s="513" t="s">
        <v>185</v>
      </c>
      <c r="C76" s="462" t="s">
        <v>1441</v>
      </c>
      <c r="D76" s="514" t="s">
        <v>1175</v>
      </c>
      <c r="E76" s="514"/>
      <c r="F76" s="515" t="s">
        <v>1211</v>
      </c>
      <c r="G76" s="516"/>
      <c r="H76" s="256" t="s">
        <v>1442</v>
      </c>
      <c r="I76" s="517">
        <v>1</v>
      </c>
      <c r="J76" s="45" t="s">
        <v>182</v>
      </c>
      <c r="K76" s="71" t="s">
        <v>1213</v>
      </c>
      <c r="L76" s="518" t="s">
        <v>89</v>
      </c>
      <c r="M76" s="518" t="s">
        <v>44</v>
      </c>
      <c r="N76" s="518" t="s">
        <v>214</v>
      </c>
      <c r="O76" s="71" t="s">
        <v>46</v>
      </c>
      <c r="P76" s="519">
        <f>+AVERAGE(Q76:AB76)</f>
        <v>1</v>
      </c>
      <c r="Q76" s="520">
        <v>1</v>
      </c>
      <c r="R76" s="520">
        <v>1</v>
      </c>
      <c r="S76" s="520">
        <v>1</v>
      </c>
      <c r="T76" s="520">
        <v>1</v>
      </c>
      <c r="U76" s="520">
        <v>1</v>
      </c>
      <c r="V76" s="520">
        <v>1</v>
      </c>
      <c r="W76" s="520">
        <v>1</v>
      </c>
      <c r="X76" s="520">
        <v>1</v>
      </c>
      <c r="Y76" s="520">
        <v>1</v>
      </c>
      <c r="Z76" s="520">
        <v>1</v>
      </c>
      <c r="AA76" s="520">
        <v>1</v>
      </c>
      <c r="AB76" s="520">
        <v>1</v>
      </c>
      <c r="AC76" s="521" t="s">
        <v>1443</v>
      </c>
      <c r="AD76" s="521" t="s">
        <v>1422</v>
      </c>
      <c r="AE76" s="521" t="s">
        <v>1423</v>
      </c>
      <c r="AF76" s="515"/>
      <c r="AG76" s="522"/>
      <c r="AH76" s="94"/>
      <c r="AI76" s="94"/>
      <c r="AJ76" s="94"/>
      <c r="AK76" s="94"/>
      <c r="AL76" s="94"/>
      <c r="AM76" s="94"/>
      <c r="AN76" s="94"/>
    </row>
    <row r="77" spans="2:40" ht="77.25" customHeight="1" x14ac:dyDescent="0.25">
      <c r="B77" s="523" t="s">
        <v>185</v>
      </c>
      <c r="C77" s="116" t="s">
        <v>231</v>
      </c>
      <c r="D77" s="454" t="s">
        <v>1293</v>
      </c>
      <c r="E77" s="454"/>
      <c r="F77" s="425" t="s">
        <v>459</v>
      </c>
      <c r="G77" s="516" t="s">
        <v>460</v>
      </c>
      <c r="H77" s="256" t="s">
        <v>461</v>
      </c>
      <c r="I77" s="516">
        <v>1</v>
      </c>
      <c r="J77" s="45" t="s">
        <v>59</v>
      </c>
      <c r="K77" s="45" t="s">
        <v>462</v>
      </c>
      <c r="L77" s="45" t="s">
        <v>43</v>
      </c>
      <c r="M77" s="43" t="s">
        <v>44</v>
      </c>
      <c r="N77" s="43" t="s">
        <v>45</v>
      </c>
      <c r="O77" s="45" t="s">
        <v>46</v>
      </c>
      <c r="P77" s="146">
        <f t="shared" ref="P77" si="4">+AVERAGE(Q77:AB77)</f>
        <v>1</v>
      </c>
      <c r="Q77" s="153"/>
      <c r="R77" s="153"/>
      <c r="S77" s="153"/>
      <c r="T77" s="153"/>
      <c r="U77" s="153"/>
      <c r="V77" s="153"/>
      <c r="W77" s="153"/>
      <c r="X77" s="153"/>
      <c r="Y77" s="155">
        <v>1</v>
      </c>
      <c r="Z77" s="153"/>
      <c r="AA77" s="153"/>
      <c r="AB77" s="153"/>
      <c r="AC77" s="521" t="s">
        <v>1444</v>
      </c>
      <c r="AD77" s="459" t="s">
        <v>1267</v>
      </c>
      <c r="AE77" s="459" t="s">
        <v>1268</v>
      </c>
      <c r="AF77" s="240"/>
      <c r="AG77" s="524"/>
      <c r="AH77" s="94"/>
      <c r="AI77" s="94"/>
      <c r="AJ77" s="94"/>
      <c r="AK77" s="94"/>
      <c r="AL77" s="94"/>
      <c r="AM77" s="94"/>
      <c r="AN77" s="94"/>
    </row>
    <row r="78" spans="2:40" ht="77.25" customHeight="1" x14ac:dyDescent="0.3">
      <c r="B78" s="523" t="s">
        <v>185</v>
      </c>
      <c r="C78" s="116" t="s">
        <v>231</v>
      </c>
      <c r="D78" s="454" t="s">
        <v>1293</v>
      </c>
      <c r="E78" s="454"/>
      <c r="F78" s="426"/>
      <c r="G78" s="516" t="s">
        <v>464</v>
      </c>
      <c r="H78" s="256" t="s">
        <v>465</v>
      </c>
      <c r="I78" s="516">
        <v>3</v>
      </c>
      <c r="J78" s="45" t="s">
        <v>59</v>
      </c>
      <c r="K78" s="45" t="s">
        <v>462</v>
      </c>
      <c r="L78" s="45" t="s">
        <v>43</v>
      </c>
      <c r="M78" s="43" t="s">
        <v>44</v>
      </c>
      <c r="N78" s="43" t="s">
        <v>45</v>
      </c>
      <c r="O78" s="45" t="s">
        <v>46</v>
      </c>
      <c r="P78" s="146">
        <f t="shared" ref="P78:P79" si="5">+SUM(Q78:AB78)</f>
        <v>1</v>
      </c>
      <c r="Q78" s="167"/>
      <c r="R78" s="167"/>
      <c r="S78" s="167"/>
      <c r="T78" s="167"/>
      <c r="U78" s="167"/>
      <c r="V78" s="167"/>
      <c r="W78" s="167"/>
      <c r="X78" s="167"/>
      <c r="Y78" s="155">
        <v>0.5</v>
      </c>
      <c r="Z78" s="155">
        <v>0.5</v>
      </c>
      <c r="AA78" s="167"/>
      <c r="AB78" s="525"/>
      <c r="AC78" s="521" t="s">
        <v>1445</v>
      </c>
      <c r="AD78" s="459" t="s">
        <v>1267</v>
      </c>
      <c r="AE78" s="459" t="s">
        <v>1268</v>
      </c>
      <c r="AF78" s="168"/>
      <c r="AG78" s="526"/>
    </row>
    <row r="79" spans="2:40" ht="72" customHeight="1" x14ac:dyDescent="0.25">
      <c r="B79" s="523" t="s">
        <v>185</v>
      </c>
      <c r="C79" s="116" t="s">
        <v>231</v>
      </c>
      <c r="D79" s="454" t="s">
        <v>1293</v>
      </c>
      <c r="E79" s="454"/>
      <c r="F79" s="428"/>
      <c r="G79" s="360" t="s">
        <v>467</v>
      </c>
      <c r="H79" s="237" t="s">
        <v>468</v>
      </c>
      <c r="I79" s="516">
        <v>2</v>
      </c>
      <c r="J79" s="45" t="s">
        <v>59</v>
      </c>
      <c r="K79" s="45" t="s">
        <v>462</v>
      </c>
      <c r="L79" s="45" t="s">
        <v>43</v>
      </c>
      <c r="M79" s="43" t="s">
        <v>44</v>
      </c>
      <c r="N79" s="43" t="s">
        <v>45</v>
      </c>
      <c r="O79" s="45" t="s">
        <v>46</v>
      </c>
      <c r="P79" s="146">
        <f t="shared" si="5"/>
        <v>1</v>
      </c>
      <c r="Q79" s="167"/>
      <c r="R79" s="167"/>
      <c r="S79" s="167"/>
      <c r="T79" s="167"/>
      <c r="U79" s="167"/>
      <c r="V79" s="167"/>
      <c r="W79" s="167"/>
      <c r="X79" s="167"/>
      <c r="Y79" s="167"/>
      <c r="Z79" s="167"/>
      <c r="AA79" s="155">
        <v>0.5</v>
      </c>
      <c r="AB79" s="155">
        <v>0.5</v>
      </c>
      <c r="AC79" s="459" t="s">
        <v>1444</v>
      </c>
      <c r="AD79" s="459" t="s">
        <v>1267</v>
      </c>
      <c r="AE79" s="459" t="s">
        <v>1268</v>
      </c>
      <c r="AF79" s="168"/>
      <c r="AG79" s="168"/>
      <c r="AH79" s="94"/>
      <c r="AI79" s="94"/>
      <c r="AJ79" s="94"/>
      <c r="AK79" s="94"/>
      <c r="AL79" s="94"/>
      <c r="AM79" s="94"/>
      <c r="AN79" s="94"/>
    </row>
    <row r="80" spans="2:40" ht="49.5" customHeight="1" x14ac:dyDescent="0.25">
      <c r="B80" s="523" t="s">
        <v>185</v>
      </c>
      <c r="C80" s="116" t="s">
        <v>231</v>
      </c>
      <c r="D80" s="454" t="s">
        <v>1293</v>
      </c>
      <c r="E80" s="454"/>
      <c r="F80" s="407" t="s">
        <v>459</v>
      </c>
      <c r="G80" s="360" t="s">
        <v>460</v>
      </c>
      <c r="H80" s="237" t="s">
        <v>461</v>
      </c>
      <c r="I80" s="360">
        <v>1</v>
      </c>
      <c r="J80" s="45" t="s">
        <v>59</v>
      </c>
      <c r="K80" s="45" t="s">
        <v>462</v>
      </c>
      <c r="L80" s="45" t="s">
        <v>43</v>
      </c>
      <c r="M80" s="43" t="s">
        <v>44</v>
      </c>
      <c r="N80" s="43" t="s">
        <v>45</v>
      </c>
      <c r="O80" s="45" t="s">
        <v>46</v>
      </c>
      <c r="P80" s="146">
        <f t="shared" ref="P80" si="6">+AVERAGE(Q80:AB80)</f>
        <v>1</v>
      </c>
      <c r="Q80" s="153"/>
      <c r="R80" s="153"/>
      <c r="S80" s="153"/>
      <c r="T80" s="153"/>
      <c r="U80" s="153"/>
      <c r="V80" s="153"/>
      <c r="W80" s="153"/>
      <c r="X80" s="153"/>
      <c r="Y80" s="155">
        <v>1</v>
      </c>
      <c r="Z80" s="153"/>
      <c r="AA80" s="153"/>
      <c r="AB80" s="153"/>
      <c r="AC80" s="521" t="s">
        <v>1444</v>
      </c>
      <c r="AD80" s="459" t="s">
        <v>1356</v>
      </c>
      <c r="AE80" s="459" t="s">
        <v>1357</v>
      </c>
      <c r="AF80" s="240"/>
      <c r="AG80" s="524"/>
      <c r="AH80" s="94"/>
      <c r="AI80" s="94"/>
      <c r="AJ80" s="94"/>
      <c r="AK80" s="94"/>
      <c r="AL80" s="94"/>
      <c r="AM80" s="94"/>
      <c r="AN80" s="94"/>
    </row>
    <row r="81" spans="2:40" ht="70.5" customHeight="1" x14ac:dyDescent="0.3">
      <c r="B81" s="523" t="s">
        <v>185</v>
      </c>
      <c r="C81" s="116" t="s">
        <v>231</v>
      </c>
      <c r="D81" s="454" t="s">
        <v>1293</v>
      </c>
      <c r="E81" s="454"/>
      <c r="F81" s="407"/>
      <c r="G81" s="360" t="s">
        <v>464</v>
      </c>
      <c r="H81" s="237" t="s">
        <v>465</v>
      </c>
      <c r="I81" s="360">
        <v>3</v>
      </c>
      <c r="J81" s="45" t="s">
        <v>59</v>
      </c>
      <c r="K81" s="45" t="s">
        <v>462</v>
      </c>
      <c r="L81" s="45" t="s">
        <v>43</v>
      </c>
      <c r="M81" s="43" t="s">
        <v>44</v>
      </c>
      <c r="N81" s="43" t="s">
        <v>45</v>
      </c>
      <c r="O81" s="45" t="s">
        <v>46</v>
      </c>
      <c r="P81" s="146">
        <f t="shared" ref="P81:P82" si="7">+SUM(Q81:AB81)</f>
        <v>1</v>
      </c>
      <c r="Q81" s="167"/>
      <c r="R81" s="167"/>
      <c r="S81" s="167"/>
      <c r="T81" s="167"/>
      <c r="U81" s="167"/>
      <c r="V81" s="167"/>
      <c r="W81" s="167"/>
      <c r="X81" s="167"/>
      <c r="Y81" s="155">
        <v>0.5</v>
      </c>
      <c r="Z81" s="155">
        <v>0.5</v>
      </c>
      <c r="AA81" s="167"/>
      <c r="AB81" s="525"/>
      <c r="AC81" s="521" t="s">
        <v>1445</v>
      </c>
      <c r="AD81" s="459" t="s">
        <v>1356</v>
      </c>
      <c r="AE81" s="459" t="s">
        <v>1357</v>
      </c>
      <c r="AF81" s="168"/>
      <c r="AG81" s="526"/>
      <c r="AH81" s="94"/>
      <c r="AI81" s="94"/>
      <c r="AJ81" s="94"/>
      <c r="AK81" s="94"/>
      <c r="AL81" s="94"/>
      <c r="AM81" s="94"/>
      <c r="AN81" s="94"/>
    </row>
    <row r="82" spans="2:40" ht="56.25" customHeight="1" x14ac:dyDescent="0.3">
      <c r="B82" s="523" t="s">
        <v>185</v>
      </c>
      <c r="C82" s="116" t="s">
        <v>231</v>
      </c>
      <c r="D82" s="454" t="s">
        <v>1293</v>
      </c>
      <c r="E82" s="454"/>
      <c r="F82" s="407"/>
      <c r="G82" s="360" t="s">
        <v>467</v>
      </c>
      <c r="H82" s="237" t="s">
        <v>468</v>
      </c>
      <c r="I82" s="360">
        <v>2</v>
      </c>
      <c r="J82" s="45" t="s">
        <v>59</v>
      </c>
      <c r="K82" s="45" t="s">
        <v>462</v>
      </c>
      <c r="L82" s="45" t="s">
        <v>43</v>
      </c>
      <c r="M82" s="43" t="s">
        <v>44</v>
      </c>
      <c r="N82" s="43" t="s">
        <v>45</v>
      </c>
      <c r="O82" s="45" t="s">
        <v>46</v>
      </c>
      <c r="P82" s="146">
        <f t="shared" si="7"/>
        <v>1</v>
      </c>
      <c r="Q82" s="167"/>
      <c r="R82" s="167"/>
      <c r="S82" s="167"/>
      <c r="T82" s="167"/>
      <c r="U82" s="167"/>
      <c r="V82" s="167"/>
      <c r="W82" s="167"/>
      <c r="X82" s="167"/>
      <c r="Y82" s="167"/>
      <c r="Z82" s="167"/>
      <c r="AA82" s="155">
        <v>0.5</v>
      </c>
      <c r="AB82" s="155">
        <v>0.5</v>
      </c>
      <c r="AC82" s="459" t="s">
        <v>1444</v>
      </c>
      <c r="AD82" s="459" t="s">
        <v>1356</v>
      </c>
      <c r="AE82" s="459" t="s">
        <v>1357</v>
      </c>
      <c r="AF82" s="168"/>
      <c r="AG82" s="168"/>
    </row>
    <row r="83" spans="2:40" ht="49.5" customHeight="1" x14ac:dyDescent="0.3">
      <c r="B83" s="523" t="s">
        <v>185</v>
      </c>
      <c r="C83" s="116" t="s">
        <v>231</v>
      </c>
      <c r="D83" s="454" t="s">
        <v>1293</v>
      </c>
      <c r="E83" s="454"/>
      <c r="F83" s="407" t="s">
        <v>459</v>
      </c>
      <c r="G83" s="360" t="s">
        <v>460</v>
      </c>
      <c r="H83" s="237" t="s">
        <v>461</v>
      </c>
      <c r="I83" s="360">
        <v>1</v>
      </c>
      <c r="J83" s="45" t="s">
        <v>59</v>
      </c>
      <c r="K83" s="45" t="s">
        <v>462</v>
      </c>
      <c r="L83" s="45" t="s">
        <v>43</v>
      </c>
      <c r="M83" s="43" t="s">
        <v>44</v>
      </c>
      <c r="N83" s="43" t="s">
        <v>45</v>
      </c>
      <c r="O83" s="45" t="s">
        <v>46</v>
      </c>
      <c r="P83" s="146">
        <f t="shared" ref="P83" si="8">+AVERAGE(Q83:AB83)</f>
        <v>1</v>
      </c>
      <c r="Q83" s="153"/>
      <c r="R83" s="153"/>
      <c r="S83" s="153"/>
      <c r="T83" s="153"/>
      <c r="U83" s="153"/>
      <c r="V83" s="153"/>
      <c r="W83" s="153"/>
      <c r="X83" s="153"/>
      <c r="Y83" s="155">
        <v>1</v>
      </c>
      <c r="Z83" s="153"/>
      <c r="AA83" s="153"/>
      <c r="AB83" s="153"/>
      <c r="AC83" s="521" t="s">
        <v>1444</v>
      </c>
      <c r="AD83" s="459" t="s">
        <v>1222</v>
      </c>
      <c r="AE83" s="459" t="s">
        <v>1223</v>
      </c>
      <c r="AF83" s="240"/>
      <c r="AG83" s="524"/>
    </row>
    <row r="84" spans="2:40" ht="83.25" customHeight="1" x14ac:dyDescent="0.3">
      <c r="B84" s="523" t="s">
        <v>185</v>
      </c>
      <c r="C84" s="116" t="s">
        <v>231</v>
      </c>
      <c r="D84" s="454" t="s">
        <v>1293</v>
      </c>
      <c r="E84" s="454"/>
      <c r="F84" s="407"/>
      <c r="G84" s="360" t="s">
        <v>464</v>
      </c>
      <c r="H84" s="237" t="s">
        <v>465</v>
      </c>
      <c r="I84" s="360">
        <v>3</v>
      </c>
      <c r="J84" s="45" t="s">
        <v>59</v>
      </c>
      <c r="K84" s="45" t="s">
        <v>462</v>
      </c>
      <c r="L84" s="45" t="s">
        <v>43</v>
      </c>
      <c r="M84" s="43" t="s">
        <v>44</v>
      </c>
      <c r="N84" s="43" t="s">
        <v>45</v>
      </c>
      <c r="O84" s="45" t="s">
        <v>46</v>
      </c>
      <c r="P84" s="146">
        <f t="shared" ref="P84:P85" si="9">+SUM(Q84:AB84)</f>
        <v>1</v>
      </c>
      <c r="Q84" s="167"/>
      <c r="R84" s="167"/>
      <c r="S84" s="167"/>
      <c r="T84" s="167"/>
      <c r="U84" s="167"/>
      <c r="V84" s="167"/>
      <c r="W84" s="167"/>
      <c r="X84" s="167"/>
      <c r="Y84" s="155">
        <v>0.5</v>
      </c>
      <c r="Z84" s="155">
        <v>0.5</v>
      </c>
      <c r="AA84" s="167"/>
      <c r="AB84" s="525"/>
      <c r="AC84" s="521" t="s">
        <v>1445</v>
      </c>
      <c r="AD84" s="459" t="s">
        <v>1222</v>
      </c>
      <c r="AE84" s="459" t="s">
        <v>1223</v>
      </c>
      <c r="AF84" s="168"/>
      <c r="AG84" s="526"/>
    </row>
    <row r="85" spans="2:40" ht="36" x14ac:dyDescent="0.3">
      <c r="B85" s="523" t="s">
        <v>185</v>
      </c>
      <c r="C85" s="116" t="s">
        <v>231</v>
      </c>
      <c r="D85" s="454" t="s">
        <v>1293</v>
      </c>
      <c r="E85" s="454"/>
      <c r="F85" s="407"/>
      <c r="G85" s="360" t="s">
        <v>467</v>
      </c>
      <c r="H85" s="237" t="s">
        <v>468</v>
      </c>
      <c r="I85" s="360">
        <v>2</v>
      </c>
      <c r="J85" s="45" t="s">
        <v>59</v>
      </c>
      <c r="K85" s="45" t="s">
        <v>462</v>
      </c>
      <c r="L85" s="45" t="s">
        <v>43</v>
      </c>
      <c r="M85" s="43" t="s">
        <v>44</v>
      </c>
      <c r="N85" s="43" t="s">
        <v>45</v>
      </c>
      <c r="O85" s="45" t="s">
        <v>46</v>
      </c>
      <c r="P85" s="146">
        <f t="shared" si="9"/>
        <v>1</v>
      </c>
      <c r="Q85" s="167"/>
      <c r="R85" s="167"/>
      <c r="S85" s="167"/>
      <c r="T85" s="167"/>
      <c r="U85" s="167"/>
      <c r="V85" s="167"/>
      <c r="W85" s="167"/>
      <c r="X85" s="167"/>
      <c r="Y85" s="167"/>
      <c r="Z85" s="167"/>
      <c r="AA85" s="155">
        <v>0.5</v>
      </c>
      <c r="AB85" s="155">
        <v>0.5</v>
      </c>
      <c r="AC85" s="459" t="s">
        <v>1444</v>
      </c>
      <c r="AD85" s="459" t="s">
        <v>1222</v>
      </c>
      <c r="AE85" s="459" t="s">
        <v>1223</v>
      </c>
      <c r="AF85" s="168"/>
      <c r="AG85" s="168"/>
    </row>
    <row r="86" spans="2:40" ht="54" customHeight="1" x14ac:dyDescent="0.3">
      <c r="B86" s="523" t="s">
        <v>185</v>
      </c>
      <c r="C86" s="116" t="s">
        <v>231</v>
      </c>
      <c r="D86" s="454" t="s">
        <v>1293</v>
      </c>
      <c r="E86" s="454"/>
      <c r="F86" s="407" t="s">
        <v>459</v>
      </c>
      <c r="G86" s="360" t="s">
        <v>460</v>
      </c>
      <c r="H86" s="237" t="s">
        <v>461</v>
      </c>
      <c r="I86" s="360">
        <v>1</v>
      </c>
      <c r="J86" s="45" t="s">
        <v>59</v>
      </c>
      <c r="K86" s="45" t="s">
        <v>462</v>
      </c>
      <c r="L86" s="45" t="s">
        <v>43</v>
      </c>
      <c r="M86" s="43" t="s">
        <v>44</v>
      </c>
      <c r="N86" s="43" t="s">
        <v>45</v>
      </c>
      <c r="O86" s="45" t="s">
        <v>46</v>
      </c>
      <c r="P86" s="146">
        <f t="shared" ref="P86" si="10">+AVERAGE(Q86:AB86)</f>
        <v>1</v>
      </c>
      <c r="Q86" s="153"/>
      <c r="R86" s="153"/>
      <c r="S86" s="153"/>
      <c r="T86" s="153"/>
      <c r="U86" s="153"/>
      <c r="V86" s="153"/>
      <c r="W86" s="153"/>
      <c r="X86" s="153"/>
      <c r="Y86" s="155">
        <v>1</v>
      </c>
      <c r="Z86" s="153"/>
      <c r="AA86" s="153"/>
      <c r="AB86" s="153"/>
      <c r="AC86" s="521" t="s">
        <v>1444</v>
      </c>
      <c r="AD86" s="459" t="s">
        <v>1315</v>
      </c>
      <c r="AE86" s="459" t="s">
        <v>1316</v>
      </c>
      <c r="AF86" s="240"/>
      <c r="AG86" s="524"/>
    </row>
    <row r="87" spans="2:40" ht="78.75" customHeight="1" x14ac:dyDescent="0.3">
      <c r="B87" s="523" t="s">
        <v>185</v>
      </c>
      <c r="C87" s="116" t="s">
        <v>231</v>
      </c>
      <c r="D87" s="454" t="s">
        <v>1293</v>
      </c>
      <c r="E87" s="454"/>
      <c r="F87" s="407"/>
      <c r="G87" s="360" t="s">
        <v>464</v>
      </c>
      <c r="H87" s="237" t="s">
        <v>465</v>
      </c>
      <c r="I87" s="360">
        <v>3</v>
      </c>
      <c r="J87" s="45" t="s">
        <v>59</v>
      </c>
      <c r="K87" s="45" t="s">
        <v>462</v>
      </c>
      <c r="L87" s="45" t="s">
        <v>43</v>
      </c>
      <c r="M87" s="43" t="s">
        <v>44</v>
      </c>
      <c r="N87" s="43" t="s">
        <v>45</v>
      </c>
      <c r="O87" s="45" t="s">
        <v>46</v>
      </c>
      <c r="P87" s="146">
        <f t="shared" ref="P87:P88" si="11">+SUM(Q87:AB87)</f>
        <v>1</v>
      </c>
      <c r="Q87" s="167"/>
      <c r="R87" s="167"/>
      <c r="S87" s="167"/>
      <c r="T87" s="167"/>
      <c r="U87" s="167"/>
      <c r="V87" s="167"/>
      <c r="W87" s="167"/>
      <c r="X87" s="167"/>
      <c r="Y87" s="155">
        <v>0.5</v>
      </c>
      <c r="Z87" s="155">
        <v>0.5</v>
      </c>
      <c r="AA87" s="167"/>
      <c r="AB87" s="525"/>
      <c r="AC87" s="521" t="s">
        <v>1445</v>
      </c>
      <c r="AD87" s="459" t="s">
        <v>1315</v>
      </c>
      <c r="AE87" s="459" t="s">
        <v>1316</v>
      </c>
      <c r="AF87" s="168"/>
      <c r="AG87" s="526"/>
    </row>
    <row r="88" spans="2:40" ht="56.25" customHeight="1" x14ac:dyDescent="0.3">
      <c r="B88" s="523" t="s">
        <v>185</v>
      </c>
      <c r="C88" s="116" t="s">
        <v>231</v>
      </c>
      <c r="D88" s="454" t="s">
        <v>1293</v>
      </c>
      <c r="E88" s="454"/>
      <c r="F88" s="407"/>
      <c r="G88" s="360" t="s">
        <v>467</v>
      </c>
      <c r="H88" s="237" t="s">
        <v>468</v>
      </c>
      <c r="I88" s="360">
        <v>2</v>
      </c>
      <c r="J88" s="45" t="s">
        <v>59</v>
      </c>
      <c r="K88" s="45" t="s">
        <v>462</v>
      </c>
      <c r="L88" s="45" t="s">
        <v>43</v>
      </c>
      <c r="M88" s="43" t="s">
        <v>44</v>
      </c>
      <c r="N88" s="43" t="s">
        <v>45</v>
      </c>
      <c r="O88" s="45" t="s">
        <v>46</v>
      </c>
      <c r="P88" s="146">
        <f t="shared" si="11"/>
        <v>1</v>
      </c>
      <c r="Q88" s="167"/>
      <c r="R88" s="167"/>
      <c r="S88" s="167"/>
      <c r="T88" s="167"/>
      <c r="U88" s="167"/>
      <c r="V88" s="167"/>
      <c r="W88" s="167"/>
      <c r="X88" s="167"/>
      <c r="Y88" s="167"/>
      <c r="Z88" s="167"/>
      <c r="AA88" s="155">
        <v>0.5</v>
      </c>
      <c r="AB88" s="155">
        <v>0.5</v>
      </c>
      <c r="AC88" s="459" t="s">
        <v>1444</v>
      </c>
      <c r="AD88" s="459" t="s">
        <v>1315</v>
      </c>
      <c r="AE88" s="459" t="s">
        <v>1316</v>
      </c>
      <c r="AF88" s="168"/>
      <c r="AG88" s="168"/>
    </row>
    <row r="89" spans="2:40" x14ac:dyDescent="0.25">
      <c r="AG89" s="94"/>
      <c r="AH89" s="94"/>
      <c r="AI89" s="94"/>
      <c r="AJ89" s="94"/>
      <c r="AK89" s="94"/>
      <c r="AL89" s="94"/>
      <c r="AM89" s="94"/>
      <c r="AN89" s="94"/>
    </row>
  </sheetData>
  <autoFilter ref="B6:AG88">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39">
    <mergeCell ref="F77:F79"/>
    <mergeCell ref="F80:F82"/>
    <mergeCell ref="F83:F85"/>
    <mergeCell ref="F86:F88"/>
    <mergeCell ref="F30:F32"/>
    <mergeCell ref="AI41:AJ41"/>
    <mergeCell ref="F44:F45"/>
    <mergeCell ref="F69:F72"/>
    <mergeCell ref="H69:H72"/>
    <mergeCell ref="B73:B75"/>
    <mergeCell ref="E73:E75"/>
    <mergeCell ref="AF6:AF7"/>
    <mergeCell ref="AG6:AG7"/>
    <mergeCell ref="B8:B72"/>
    <mergeCell ref="F16:F18"/>
    <mergeCell ref="H17:H18"/>
    <mergeCell ref="F19:F20"/>
    <mergeCell ref="F23:F24"/>
    <mergeCell ref="H23:H24"/>
    <mergeCell ref="F25:F29"/>
    <mergeCell ref="H25:H29"/>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'H:\Grupos\Gestion Humana\Relaciones Laborales\1. GERENCIA RRLL\POA\POA 2019\[Planilla Plan Operativo Anual 2019 - DGH- RRLL1.xlsx]Hoja1'!#REF!</xm:f>
          </x14:formula1>
          <xm:sqref>I75:J75 L75:O75</xm:sqref>
        </x14:dataValidation>
        <x14:dataValidation type="list" allowBlank="1" showInputMessage="1" showErrorMessage="1">
          <x14:formula1>
            <xm:f>'\\ens30700\Grupos\Grupos\Gestion Humana\DIRECCION DGH\Planificación 2020\[R&amp;S POA.XLSX]Hoja1'!#REF!</xm:f>
          </x14:formula1>
          <xm:sqref>I12:I13</xm:sqref>
        </x14:dataValidation>
        <x14:dataValidation type="list" allowBlank="1" showInputMessage="1" showErrorMessage="1">
          <x14:formula1>
            <xm:f>'H:\Grupos\Gestion Humana\DIRECCION DGH\Planificación 2021\Versiones áreas\C&amp;D\[POA C&amp;D 2021.xlsx]Hoja1'!#REF!</xm:f>
          </x14:formula1>
          <xm:sqref>AF16:AF32 I23:I29 O23:O24 L16:O16</xm:sqref>
        </x14:dataValidation>
        <x14:dataValidation type="list" allowBlank="1" showInputMessage="1" showErrorMessage="1">
          <x14:formula1>
            <xm:f>'C:\Users\odtiburcio\AppData\Local\Microsoft\Windows\INetCache\Content.Outlook\NW86Q1W2\[Plan Operativo Anual 2020 - DGH Agosto (00000002).XLSX]Hoja1'!#REF!</xm:f>
          </x14:formula1>
          <xm:sqref>M73:O74 O76</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AF8:AF15 AF33:AF77 AF80 AF83 AF86</xm:sqref>
        </x14:dataValidation>
        <x14:dataValidation type="list" allowBlank="1" showInputMessage="1" showErrorMessage="1">
          <x14:formula1>
            <xm:f>'D:\PLANIFICACION Y PRESUPUESTO 2020\[Plan Operativo 2020 - DCE - copia.xlsx]Hoja1'!#REF!</xm:f>
          </x14:formula1>
          <xm:sqref>I48:J49 L76:N76 I76:J76 I15:J15 L15:O15 L48:O49</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L8:L14 L50:L72 L33:L47</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O8:O14 O50:O72 O33:O47</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N8:N14 N50:N72 N33:N47</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M8:M14 M50:M72 M33:M47</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J8:J14 J33:J47 J50:J60 J62:J72</xm:sqref>
        </x14:dataValidation>
        <x14:dataValidation type="list" allowBlank="1" showInputMessage="1" showErrorMessage="1">
          <x14:formula1>
            <xm:f>'P:\2-Gerencia de Planificacion y Presupuesto\3- GERENCIA PLANIFICACION Y PRESUPUESTOS\PC\PE2021\POAS 2021\[7. Plan Operativo Anual 2021 - Dirección de Gestion Humana.xlsx]Hoja1'!#REF!</xm:f>
          </x14:formula1>
          <xm:sqref>I14 I8:I11 I47 I50:I72 I33:I43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G158"/>
  <sheetViews>
    <sheetView showGridLines="0" zoomScale="50" zoomScaleNormal="50" zoomScaleSheetLayoutView="50" workbookViewId="0">
      <pane xSplit="3" ySplit="7" topLeftCell="F8" activePane="bottomRight" state="frozen"/>
      <selection pane="topRight" activeCell="D1" sqref="D1"/>
      <selection pane="bottomLeft" activeCell="A8" sqref="A8"/>
      <selection pane="bottomRight" activeCell="G124" sqref="G124"/>
    </sheetView>
  </sheetViews>
  <sheetFormatPr baseColWidth="10" defaultColWidth="11.42578125" defaultRowHeight="16.5" x14ac:dyDescent="0.3"/>
  <cols>
    <col min="1" max="1" width="5.42578125" style="94" customWidth="1"/>
    <col min="2" max="2" width="28.85546875" style="94" customWidth="1"/>
    <col min="3" max="3" width="46.7109375" style="94" customWidth="1"/>
    <col min="4" max="4" width="37.140625" style="10" customWidth="1"/>
    <col min="5" max="5" width="37" style="94" customWidth="1"/>
    <col min="6" max="6" width="58.5703125" style="94" customWidth="1"/>
    <col min="7" max="7" width="37.7109375" style="94" customWidth="1"/>
    <col min="8" max="8" width="58.42578125" style="94" customWidth="1"/>
    <col min="9" max="9" width="19.140625" style="94" customWidth="1"/>
    <col min="10" max="10" width="37.5703125" style="94" customWidth="1"/>
    <col min="11" max="11" width="29" style="94" bestFit="1" customWidth="1"/>
    <col min="12" max="14" width="29" style="94" customWidth="1"/>
    <col min="15" max="15" width="25" style="94" customWidth="1"/>
    <col min="16" max="16" width="17.42578125" style="94" bestFit="1" customWidth="1"/>
    <col min="17" max="28" width="11" style="94" customWidth="1"/>
    <col min="29" max="29" width="38.85546875" style="94" customWidth="1"/>
    <col min="30" max="30" width="24.5703125" style="94" customWidth="1"/>
    <col min="31" max="31" width="39.140625" style="94" customWidth="1"/>
    <col min="32" max="32" width="28.42578125" style="94" customWidth="1"/>
    <col min="33" max="33" width="22.7109375" style="98" customWidth="1"/>
    <col min="34" max="16384" width="11.42578125" style="94"/>
  </cols>
  <sheetData>
    <row r="2" spans="1:33" ht="45.75" x14ac:dyDescent="0.3">
      <c r="C2" s="399" t="s">
        <v>0</v>
      </c>
      <c r="D2" s="227"/>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row>
    <row r="3" spans="1:33" ht="37.5" x14ac:dyDescent="0.3">
      <c r="C3" s="275" t="s">
        <v>1446</v>
      </c>
      <c r="D3" s="227"/>
      <c r="E3" s="105"/>
    </row>
    <row r="4" spans="1:33" ht="37.5" x14ac:dyDescent="0.3">
      <c r="D4" s="227"/>
    </row>
    <row r="5" spans="1:33" ht="23.25" x14ac:dyDescent="0.3">
      <c r="D5" s="229"/>
    </row>
    <row r="6" spans="1:33" s="527" customFormat="1" ht="23.25" x14ac:dyDescent="0.25">
      <c r="B6" s="173" t="s">
        <v>2</v>
      </c>
      <c r="C6" s="174"/>
      <c r="D6" s="109" t="s">
        <v>3</v>
      </c>
      <c r="E6" s="109" t="s">
        <v>4</v>
      </c>
      <c r="F6" s="109" t="s">
        <v>5</v>
      </c>
      <c r="G6" s="110" t="s">
        <v>6</v>
      </c>
      <c r="H6" s="109" t="s">
        <v>7</v>
      </c>
      <c r="I6" s="110" t="s">
        <v>8</v>
      </c>
      <c r="J6" s="109" t="s">
        <v>9</v>
      </c>
      <c r="K6" s="109" t="s">
        <v>10</v>
      </c>
      <c r="L6" s="109" t="s">
        <v>11</v>
      </c>
      <c r="M6" s="110" t="s">
        <v>12</v>
      </c>
      <c r="N6" s="110" t="s">
        <v>13</v>
      </c>
      <c r="O6" s="110" t="s">
        <v>14</v>
      </c>
      <c r="P6" s="109" t="s">
        <v>15</v>
      </c>
      <c r="Q6" s="109" t="s">
        <v>16</v>
      </c>
      <c r="R6" s="109"/>
      <c r="S6" s="109"/>
      <c r="T6" s="109"/>
      <c r="U6" s="109"/>
      <c r="V6" s="109"/>
      <c r="W6" s="109"/>
      <c r="X6" s="109"/>
      <c r="Y6" s="109"/>
      <c r="Z6" s="109"/>
      <c r="AA6" s="109"/>
      <c r="AB6" s="109"/>
      <c r="AC6" s="109" t="s">
        <v>17</v>
      </c>
      <c r="AD6" s="109" t="s">
        <v>18</v>
      </c>
      <c r="AE6" s="109" t="s">
        <v>19</v>
      </c>
      <c r="AF6" s="110" t="s">
        <v>20</v>
      </c>
      <c r="AG6" s="109" t="s">
        <v>21</v>
      </c>
    </row>
    <row r="7" spans="1:33" s="527" customFormat="1" ht="47.25" thickBot="1" x14ac:dyDescent="0.3">
      <c r="A7" s="528"/>
      <c r="B7" s="177" t="s">
        <v>22</v>
      </c>
      <c r="C7" s="177" t="s">
        <v>23</v>
      </c>
      <c r="D7" s="231"/>
      <c r="E7" s="231"/>
      <c r="F7" s="231"/>
      <c r="G7" s="178"/>
      <c r="H7" s="231"/>
      <c r="I7" s="178"/>
      <c r="J7" s="231"/>
      <c r="K7" s="231"/>
      <c r="L7" s="231"/>
      <c r="M7" s="178"/>
      <c r="N7" s="178"/>
      <c r="O7" s="178"/>
      <c r="P7" s="231"/>
      <c r="Q7" s="177" t="s">
        <v>24</v>
      </c>
      <c r="R7" s="177" t="s">
        <v>25</v>
      </c>
      <c r="S7" s="177" t="s">
        <v>26</v>
      </c>
      <c r="T7" s="177" t="s">
        <v>27</v>
      </c>
      <c r="U7" s="177" t="s">
        <v>28</v>
      </c>
      <c r="V7" s="177" t="s">
        <v>29</v>
      </c>
      <c r="W7" s="177" t="s">
        <v>30</v>
      </c>
      <c r="X7" s="177" t="s">
        <v>31</v>
      </c>
      <c r="Y7" s="177" t="s">
        <v>32</v>
      </c>
      <c r="Z7" s="177" t="s">
        <v>33</v>
      </c>
      <c r="AA7" s="177" t="s">
        <v>34</v>
      </c>
      <c r="AB7" s="177" t="s">
        <v>35</v>
      </c>
      <c r="AC7" s="231"/>
      <c r="AD7" s="231"/>
      <c r="AE7" s="231"/>
      <c r="AF7" s="178"/>
      <c r="AG7" s="231"/>
    </row>
    <row r="8" spans="1:33" s="529" customFormat="1" ht="75.75" thickTop="1" x14ac:dyDescent="0.3">
      <c r="B8" s="530" t="s">
        <v>36</v>
      </c>
      <c r="C8" s="531" t="s">
        <v>37</v>
      </c>
      <c r="D8" s="532" t="s">
        <v>235</v>
      </c>
      <c r="E8" s="531"/>
      <c r="F8" s="533" t="s">
        <v>1447</v>
      </c>
      <c r="G8" s="534"/>
      <c r="H8" s="535" t="s">
        <v>1448</v>
      </c>
      <c r="I8" s="536">
        <v>3</v>
      </c>
      <c r="J8" s="535" t="s">
        <v>195</v>
      </c>
      <c r="K8" s="535" t="s">
        <v>1449</v>
      </c>
      <c r="L8" s="536" t="s">
        <v>89</v>
      </c>
      <c r="M8" s="536" t="s">
        <v>44</v>
      </c>
      <c r="N8" s="536" t="s">
        <v>45</v>
      </c>
      <c r="O8" s="536" t="s">
        <v>46</v>
      </c>
      <c r="P8" s="537">
        <f>+SUM(Q8:AB8)</f>
        <v>80</v>
      </c>
      <c r="Q8" s="538"/>
      <c r="R8" s="538"/>
      <c r="S8" s="538">
        <v>8</v>
      </c>
      <c r="T8" s="539">
        <v>8</v>
      </c>
      <c r="U8" s="539">
        <v>8</v>
      </c>
      <c r="V8" s="539">
        <v>8</v>
      </c>
      <c r="W8" s="539">
        <v>8</v>
      </c>
      <c r="X8" s="539">
        <v>8</v>
      </c>
      <c r="Y8" s="539">
        <v>8</v>
      </c>
      <c r="Z8" s="539">
        <v>8</v>
      </c>
      <c r="AA8" s="538">
        <v>8</v>
      </c>
      <c r="AB8" s="538">
        <v>8</v>
      </c>
      <c r="AC8" s="540" t="s">
        <v>1450</v>
      </c>
      <c r="AD8" s="541" t="s">
        <v>1451</v>
      </c>
      <c r="AE8" s="541" t="s">
        <v>1452</v>
      </c>
      <c r="AF8" s="542"/>
      <c r="AG8" s="543"/>
    </row>
    <row r="9" spans="1:33" s="529" customFormat="1" ht="112.5" x14ac:dyDescent="0.3">
      <c r="B9" s="530"/>
      <c r="C9" s="544" t="s">
        <v>51</v>
      </c>
      <c r="D9" s="532"/>
      <c r="E9" s="531"/>
      <c r="F9" s="533" t="s">
        <v>1453</v>
      </c>
      <c r="G9" s="542"/>
      <c r="H9" s="535" t="s">
        <v>1454</v>
      </c>
      <c r="I9" s="536">
        <v>2</v>
      </c>
      <c r="J9" s="545" t="s">
        <v>195</v>
      </c>
      <c r="K9" s="545" t="s">
        <v>1455</v>
      </c>
      <c r="L9" s="536" t="s">
        <v>1347</v>
      </c>
      <c r="M9" s="536" t="s">
        <v>44</v>
      </c>
      <c r="N9" s="536" t="s">
        <v>45</v>
      </c>
      <c r="O9" s="536" t="s">
        <v>495</v>
      </c>
      <c r="P9" s="537">
        <f t="shared" ref="P9:P14" si="0">+SUM(Q9:AB9)</f>
        <v>500</v>
      </c>
      <c r="Q9" s="538">
        <v>41</v>
      </c>
      <c r="R9" s="538">
        <v>41</v>
      </c>
      <c r="S9" s="538">
        <v>41</v>
      </c>
      <c r="T9" s="538">
        <v>41</v>
      </c>
      <c r="U9" s="538">
        <v>41</v>
      </c>
      <c r="V9" s="538">
        <v>41</v>
      </c>
      <c r="W9" s="538">
        <v>41</v>
      </c>
      <c r="X9" s="538">
        <v>41</v>
      </c>
      <c r="Y9" s="538">
        <v>41</v>
      </c>
      <c r="Z9" s="538">
        <v>41</v>
      </c>
      <c r="AA9" s="538">
        <v>41</v>
      </c>
      <c r="AB9" s="538">
        <v>49</v>
      </c>
      <c r="AC9" s="545" t="s">
        <v>239</v>
      </c>
      <c r="AD9" s="546" t="s">
        <v>1451</v>
      </c>
      <c r="AE9" s="546" t="s">
        <v>1452</v>
      </c>
      <c r="AF9" s="542"/>
      <c r="AG9" s="547"/>
    </row>
    <row r="10" spans="1:33" s="529" customFormat="1" ht="131.25" x14ac:dyDescent="0.3">
      <c r="B10" s="530"/>
      <c r="C10" s="548"/>
      <c r="D10" s="533"/>
      <c r="E10" s="531"/>
      <c r="F10" s="533" t="s">
        <v>1456</v>
      </c>
      <c r="G10" s="542"/>
      <c r="H10" s="535" t="s">
        <v>1457</v>
      </c>
      <c r="I10" s="536">
        <v>3</v>
      </c>
      <c r="J10" s="545" t="s">
        <v>195</v>
      </c>
      <c r="K10" s="545" t="s">
        <v>251</v>
      </c>
      <c r="L10" s="536" t="s">
        <v>1347</v>
      </c>
      <c r="M10" s="536" t="s">
        <v>44</v>
      </c>
      <c r="N10" s="536" t="s">
        <v>519</v>
      </c>
      <c r="O10" s="536" t="s">
        <v>495</v>
      </c>
      <c r="P10" s="537">
        <f t="shared" si="0"/>
        <v>10</v>
      </c>
      <c r="Q10" s="538"/>
      <c r="R10" s="538"/>
      <c r="S10" s="538">
        <v>1</v>
      </c>
      <c r="T10" s="538">
        <v>1</v>
      </c>
      <c r="U10" s="538">
        <v>1</v>
      </c>
      <c r="V10" s="538">
        <v>1</v>
      </c>
      <c r="W10" s="538">
        <v>1</v>
      </c>
      <c r="X10" s="538">
        <v>1</v>
      </c>
      <c r="Y10" s="538">
        <v>1</v>
      </c>
      <c r="Z10" s="538">
        <v>1</v>
      </c>
      <c r="AA10" s="538">
        <v>1</v>
      </c>
      <c r="AB10" s="538">
        <v>1</v>
      </c>
      <c r="AC10" s="545" t="s">
        <v>1458</v>
      </c>
      <c r="AD10" s="546" t="s">
        <v>1451</v>
      </c>
      <c r="AE10" s="546" t="s">
        <v>1452</v>
      </c>
      <c r="AF10" s="542"/>
      <c r="AG10" s="547"/>
    </row>
    <row r="11" spans="1:33" s="529" customFormat="1" ht="93.75" x14ac:dyDescent="0.3">
      <c r="B11" s="530"/>
      <c r="C11" s="549"/>
      <c r="D11" s="532" t="s">
        <v>225</v>
      </c>
      <c r="E11" s="531"/>
      <c r="F11" s="533" t="s">
        <v>61</v>
      </c>
      <c r="G11" s="545"/>
      <c r="H11" s="535" t="s">
        <v>1459</v>
      </c>
      <c r="I11" s="536">
        <v>3</v>
      </c>
      <c r="J11" s="545" t="s">
        <v>250</v>
      </c>
      <c r="K11" s="545" t="s">
        <v>1460</v>
      </c>
      <c r="L11" s="536" t="s">
        <v>1347</v>
      </c>
      <c r="M11" s="536" t="s">
        <v>44</v>
      </c>
      <c r="N11" s="536" t="s">
        <v>519</v>
      </c>
      <c r="O11" s="536" t="s">
        <v>495</v>
      </c>
      <c r="P11" s="537">
        <f t="shared" si="0"/>
        <v>5</v>
      </c>
      <c r="Q11" s="538"/>
      <c r="R11" s="538"/>
      <c r="S11" s="538">
        <v>1</v>
      </c>
      <c r="T11" s="538">
        <v>1</v>
      </c>
      <c r="U11" s="538">
        <v>1</v>
      </c>
      <c r="V11" s="538">
        <v>1</v>
      </c>
      <c r="W11" s="538"/>
      <c r="X11" s="538"/>
      <c r="Y11" s="538"/>
      <c r="Z11" s="538"/>
      <c r="AA11" s="538"/>
      <c r="AB11" s="538">
        <v>1</v>
      </c>
      <c r="AC11" s="545" t="s">
        <v>773</v>
      </c>
      <c r="AD11" s="546" t="s">
        <v>1451</v>
      </c>
      <c r="AE11" s="546" t="s">
        <v>1452</v>
      </c>
      <c r="AF11" s="542"/>
      <c r="AG11" s="547"/>
    </row>
    <row r="12" spans="1:33" s="529" customFormat="1" ht="93.75" x14ac:dyDescent="0.25">
      <c r="B12" s="550"/>
      <c r="C12" s="551" t="s">
        <v>231</v>
      </c>
      <c r="D12" s="533"/>
      <c r="E12" s="552"/>
      <c r="F12" s="553" t="s">
        <v>1461</v>
      </c>
      <c r="G12" s="553"/>
      <c r="H12" s="554" t="s">
        <v>1462</v>
      </c>
      <c r="I12" s="555">
        <v>3</v>
      </c>
      <c r="J12" s="556" t="s">
        <v>1463</v>
      </c>
      <c r="K12" s="554" t="s">
        <v>1464</v>
      </c>
      <c r="L12" s="536" t="s">
        <v>1347</v>
      </c>
      <c r="M12" s="536" t="s">
        <v>44</v>
      </c>
      <c r="N12" s="536" t="s">
        <v>519</v>
      </c>
      <c r="O12" s="557" t="s">
        <v>495</v>
      </c>
      <c r="P12" s="537">
        <f t="shared" si="0"/>
        <v>250</v>
      </c>
      <c r="Q12" s="558">
        <v>20</v>
      </c>
      <c r="R12" s="558">
        <v>20</v>
      </c>
      <c r="S12" s="558">
        <v>20</v>
      </c>
      <c r="T12" s="558">
        <v>20</v>
      </c>
      <c r="U12" s="558">
        <v>20</v>
      </c>
      <c r="V12" s="558">
        <v>25</v>
      </c>
      <c r="W12" s="558">
        <v>20</v>
      </c>
      <c r="X12" s="558">
        <v>20</v>
      </c>
      <c r="Y12" s="558">
        <v>20</v>
      </c>
      <c r="Z12" s="558">
        <v>20</v>
      </c>
      <c r="AA12" s="558">
        <v>20</v>
      </c>
      <c r="AB12" s="558">
        <v>25</v>
      </c>
      <c r="AC12" s="559" t="s">
        <v>1465</v>
      </c>
      <c r="AD12" s="560" t="s">
        <v>1451</v>
      </c>
      <c r="AE12" s="561" t="s">
        <v>1452</v>
      </c>
      <c r="AF12" s="559"/>
      <c r="AG12" s="559"/>
    </row>
    <row r="13" spans="1:33" s="529" customFormat="1" ht="75" x14ac:dyDescent="0.25">
      <c r="B13" s="562" t="s">
        <v>69</v>
      </c>
      <c r="C13" s="552" t="s">
        <v>1466</v>
      </c>
      <c r="D13" s="552"/>
      <c r="E13" s="552"/>
      <c r="F13" s="553" t="s">
        <v>1467</v>
      </c>
      <c r="G13" s="553" t="s">
        <v>1468</v>
      </c>
      <c r="H13" s="554" t="s">
        <v>1469</v>
      </c>
      <c r="I13" s="555">
        <v>3</v>
      </c>
      <c r="J13" s="556" t="s">
        <v>1463</v>
      </c>
      <c r="K13" s="554" t="s">
        <v>1470</v>
      </c>
      <c r="L13" s="536" t="s">
        <v>1347</v>
      </c>
      <c r="M13" s="536" t="s">
        <v>44</v>
      </c>
      <c r="N13" s="536" t="s">
        <v>519</v>
      </c>
      <c r="O13" s="557" t="s">
        <v>495</v>
      </c>
      <c r="P13" s="537">
        <f t="shared" si="0"/>
        <v>15000</v>
      </c>
      <c r="Q13" s="558">
        <v>1250</v>
      </c>
      <c r="R13" s="558">
        <v>1250</v>
      </c>
      <c r="S13" s="558">
        <v>1250</v>
      </c>
      <c r="T13" s="558">
        <v>1250</v>
      </c>
      <c r="U13" s="558">
        <v>1250</v>
      </c>
      <c r="V13" s="558">
        <v>1250</v>
      </c>
      <c r="W13" s="558">
        <v>1250</v>
      </c>
      <c r="X13" s="558">
        <v>1250</v>
      </c>
      <c r="Y13" s="558">
        <v>1250</v>
      </c>
      <c r="Z13" s="558">
        <v>1250</v>
      </c>
      <c r="AA13" s="558">
        <v>1250</v>
      </c>
      <c r="AB13" s="558">
        <v>1250</v>
      </c>
      <c r="AC13" s="559" t="s">
        <v>1465</v>
      </c>
      <c r="AD13" s="560" t="s">
        <v>1451</v>
      </c>
      <c r="AE13" s="561" t="s">
        <v>1452</v>
      </c>
      <c r="AF13" s="559"/>
      <c r="AG13" s="559"/>
    </row>
    <row r="14" spans="1:33" s="529" customFormat="1" ht="93.75" x14ac:dyDescent="0.25">
      <c r="B14" s="562" t="s">
        <v>185</v>
      </c>
      <c r="C14" s="552" t="s">
        <v>1471</v>
      </c>
      <c r="D14" s="532"/>
      <c r="E14" s="552"/>
      <c r="F14" s="534" t="s">
        <v>1472</v>
      </c>
      <c r="G14" s="563"/>
      <c r="H14" s="564" t="s">
        <v>1473</v>
      </c>
      <c r="I14" s="546">
        <v>3</v>
      </c>
      <c r="J14" s="564" t="s">
        <v>250</v>
      </c>
      <c r="K14" s="564" t="s">
        <v>1474</v>
      </c>
      <c r="L14" s="565" t="s">
        <v>89</v>
      </c>
      <c r="M14" s="565" t="s">
        <v>44</v>
      </c>
      <c r="N14" s="565" t="s">
        <v>45</v>
      </c>
      <c r="O14" s="565" t="s">
        <v>46</v>
      </c>
      <c r="P14" s="537">
        <f t="shared" si="0"/>
        <v>4000</v>
      </c>
      <c r="Q14" s="566"/>
      <c r="R14" s="566"/>
      <c r="S14" s="566">
        <v>500</v>
      </c>
      <c r="T14" s="566">
        <v>500</v>
      </c>
      <c r="U14" s="566">
        <v>500</v>
      </c>
      <c r="V14" s="566">
        <v>500</v>
      </c>
      <c r="W14" s="566">
        <v>500</v>
      </c>
      <c r="X14" s="566">
        <v>500</v>
      </c>
      <c r="Y14" s="566">
        <v>500</v>
      </c>
      <c r="Z14" s="566">
        <v>500</v>
      </c>
      <c r="AA14" s="566"/>
      <c r="AB14" s="566"/>
      <c r="AC14" s="564" t="s">
        <v>1475</v>
      </c>
      <c r="AD14" s="560" t="s">
        <v>1451</v>
      </c>
      <c r="AE14" s="561" t="s">
        <v>1452</v>
      </c>
      <c r="AF14" s="542" t="s">
        <v>78</v>
      </c>
      <c r="AG14" s="563"/>
    </row>
    <row r="15" spans="1:33" s="529" customFormat="1" ht="93.75" x14ac:dyDescent="0.3">
      <c r="B15" s="567" t="s">
        <v>191</v>
      </c>
      <c r="C15" s="568" t="s">
        <v>680</v>
      </c>
      <c r="D15" s="533"/>
      <c r="E15" s="534"/>
      <c r="F15" s="534" t="s">
        <v>1476</v>
      </c>
      <c r="G15" s="534"/>
      <c r="H15" s="564" t="s">
        <v>1477</v>
      </c>
      <c r="I15" s="546">
        <v>3</v>
      </c>
      <c r="J15" s="545" t="s">
        <v>195</v>
      </c>
      <c r="K15" s="564" t="s">
        <v>1478</v>
      </c>
      <c r="L15" s="536" t="s">
        <v>1347</v>
      </c>
      <c r="M15" s="536" t="s">
        <v>44</v>
      </c>
      <c r="N15" s="536" t="s">
        <v>519</v>
      </c>
      <c r="O15" s="536" t="s">
        <v>495</v>
      </c>
      <c r="P15" s="537">
        <f t="shared" ref="P15:P25" si="1">+SUM(Q15:AB15)</f>
        <v>100</v>
      </c>
      <c r="Q15" s="566">
        <v>10</v>
      </c>
      <c r="R15" s="566">
        <v>10</v>
      </c>
      <c r="S15" s="566">
        <v>10</v>
      </c>
      <c r="T15" s="566">
        <v>10</v>
      </c>
      <c r="U15" s="566">
        <v>10</v>
      </c>
      <c r="V15" s="566">
        <v>10</v>
      </c>
      <c r="W15" s="566">
        <v>10</v>
      </c>
      <c r="X15" s="566">
        <v>10</v>
      </c>
      <c r="Y15" s="566">
        <v>10</v>
      </c>
      <c r="Z15" s="566">
        <v>10</v>
      </c>
      <c r="AA15" s="566"/>
      <c r="AB15" s="566"/>
      <c r="AC15" s="564" t="s">
        <v>1479</v>
      </c>
      <c r="AD15" s="569" t="s">
        <v>1451</v>
      </c>
      <c r="AE15" s="569" t="s">
        <v>1452</v>
      </c>
      <c r="AF15" s="570"/>
      <c r="AG15" s="543"/>
    </row>
    <row r="16" spans="1:33" s="529" customFormat="1" ht="93.75" x14ac:dyDescent="0.25">
      <c r="B16" s="567"/>
      <c r="C16" s="571"/>
      <c r="D16" s="533"/>
      <c r="E16" s="534"/>
      <c r="F16" s="534" t="s">
        <v>1480</v>
      </c>
      <c r="G16" s="534"/>
      <c r="H16" s="564" t="s">
        <v>1481</v>
      </c>
      <c r="I16" s="546">
        <v>3</v>
      </c>
      <c r="J16" s="545" t="s">
        <v>195</v>
      </c>
      <c r="K16" s="564" t="s">
        <v>1482</v>
      </c>
      <c r="L16" s="536" t="s">
        <v>1347</v>
      </c>
      <c r="M16" s="536" t="s">
        <v>44</v>
      </c>
      <c r="N16" s="536" t="s">
        <v>519</v>
      </c>
      <c r="O16" s="536" t="s">
        <v>495</v>
      </c>
      <c r="P16" s="537">
        <f t="shared" si="1"/>
        <v>50</v>
      </c>
      <c r="Q16" s="566">
        <v>4</v>
      </c>
      <c r="R16" s="566">
        <v>4</v>
      </c>
      <c r="S16" s="566">
        <v>4</v>
      </c>
      <c r="T16" s="566">
        <v>4</v>
      </c>
      <c r="U16" s="566">
        <v>4</v>
      </c>
      <c r="V16" s="566">
        <v>4</v>
      </c>
      <c r="W16" s="566">
        <v>4</v>
      </c>
      <c r="X16" s="566">
        <v>4</v>
      </c>
      <c r="Y16" s="566">
        <v>4</v>
      </c>
      <c r="Z16" s="566">
        <v>4</v>
      </c>
      <c r="AA16" s="566">
        <v>5</v>
      </c>
      <c r="AB16" s="566">
        <v>5</v>
      </c>
      <c r="AC16" s="564" t="s">
        <v>1465</v>
      </c>
      <c r="AD16" s="569" t="s">
        <v>1451</v>
      </c>
      <c r="AE16" s="569" t="s">
        <v>1452</v>
      </c>
      <c r="AF16" s="570"/>
      <c r="AG16" s="563"/>
    </row>
    <row r="17" spans="2:33" s="529" customFormat="1" ht="112.5" x14ac:dyDescent="0.3">
      <c r="B17" s="567"/>
      <c r="C17" s="571"/>
      <c r="D17" s="533"/>
      <c r="E17" s="534"/>
      <c r="F17" s="534" t="s">
        <v>1483</v>
      </c>
      <c r="G17" s="534"/>
      <c r="H17" s="564" t="s">
        <v>1484</v>
      </c>
      <c r="I17" s="546">
        <v>3</v>
      </c>
      <c r="J17" s="545" t="s">
        <v>195</v>
      </c>
      <c r="K17" s="564" t="s">
        <v>1485</v>
      </c>
      <c r="L17" s="536" t="s">
        <v>1347</v>
      </c>
      <c r="M17" s="536" t="s">
        <v>44</v>
      </c>
      <c r="N17" s="536" t="s">
        <v>519</v>
      </c>
      <c r="O17" s="536" t="s">
        <v>1486</v>
      </c>
      <c r="P17" s="537">
        <f t="shared" si="1"/>
        <v>30000</v>
      </c>
      <c r="Q17" s="566">
        <v>2500</v>
      </c>
      <c r="R17" s="566">
        <v>2500</v>
      </c>
      <c r="S17" s="566">
        <v>2500</v>
      </c>
      <c r="T17" s="566">
        <v>2500</v>
      </c>
      <c r="U17" s="566">
        <v>2500</v>
      </c>
      <c r="V17" s="566">
        <v>2500</v>
      </c>
      <c r="W17" s="566">
        <v>2500</v>
      </c>
      <c r="X17" s="566">
        <v>2500</v>
      </c>
      <c r="Y17" s="566">
        <v>2500</v>
      </c>
      <c r="Z17" s="566">
        <v>2500</v>
      </c>
      <c r="AA17" s="566">
        <v>2500</v>
      </c>
      <c r="AB17" s="566">
        <v>2500</v>
      </c>
      <c r="AC17" s="564" t="s">
        <v>1450</v>
      </c>
      <c r="AD17" s="569" t="s">
        <v>1451</v>
      </c>
      <c r="AE17" s="569" t="s">
        <v>1452</v>
      </c>
      <c r="AF17" s="570" t="s">
        <v>440</v>
      </c>
      <c r="AG17" s="543"/>
    </row>
    <row r="18" spans="2:33" s="529" customFormat="1" ht="75" x14ac:dyDescent="0.3">
      <c r="B18" s="567"/>
      <c r="C18" s="571"/>
      <c r="D18" s="533"/>
      <c r="E18" s="534"/>
      <c r="F18" s="534" t="s">
        <v>1487</v>
      </c>
      <c r="G18" s="534"/>
      <c r="H18" s="564" t="s">
        <v>1488</v>
      </c>
      <c r="I18" s="546">
        <v>3</v>
      </c>
      <c r="J18" s="545" t="s">
        <v>195</v>
      </c>
      <c r="K18" s="564" t="s">
        <v>1485</v>
      </c>
      <c r="L18" s="536" t="s">
        <v>1347</v>
      </c>
      <c r="M18" s="536" t="s">
        <v>44</v>
      </c>
      <c r="N18" s="536" t="s">
        <v>519</v>
      </c>
      <c r="O18" s="536" t="s">
        <v>1486</v>
      </c>
      <c r="P18" s="537">
        <f t="shared" si="1"/>
        <v>48</v>
      </c>
      <c r="Q18" s="572">
        <v>4</v>
      </c>
      <c r="R18" s="572">
        <v>4</v>
      </c>
      <c r="S18" s="572">
        <v>4</v>
      </c>
      <c r="T18" s="572">
        <v>4</v>
      </c>
      <c r="U18" s="572">
        <v>4</v>
      </c>
      <c r="V18" s="572">
        <v>4</v>
      </c>
      <c r="W18" s="572">
        <v>4</v>
      </c>
      <c r="X18" s="572">
        <v>4</v>
      </c>
      <c r="Y18" s="572">
        <v>4</v>
      </c>
      <c r="Z18" s="572">
        <v>4</v>
      </c>
      <c r="AA18" s="572">
        <v>4</v>
      </c>
      <c r="AB18" s="572">
        <v>4</v>
      </c>
      <c r="AC18" s="564" t="s">
        <v>1450</v>
      </c>
      <c r="AD18" s="536" t="s">
        <v>1451</v>
      </c>
      <c r="AE18" s="565" t="s">
        <v>1452</v>
      </c>
      <c r="AF18" s="573"/>
      <c r="AG18" s="543"/>
    </row>
    <row r="19" spans="2:33" s="529" customFormat="1" ht="75" x14ac:dyDescent="0.25">
      <c r="B19" s="567"/>
      <c r="C19" s="571"/>
      <c r="D19" s="533"/>
      <c r="E19" s="534"/>
      <c r="F19" s="534" t="s">
        <v>1480</v>
      </c>
      <c r="G19" s="534"/>
      <c r="H19" s="564" t="s">
        <v>1489</v>
      </c>
      <c r="I19" s="546">
        <v>3</v>
      </c>
      <c r="J19" s="545" t="s">
        <v>195</v>
      </c>
      <c r="K19" s="564" t="s">
        <v>1482</v>
      </c>
      <c r="L19" s="536" t="s">
        <v>1347</v>
      </c>
      <c r="M19" s="536" t="s">
        <v>44</v>
      </c>
      <c r="N19" s="536" t="s">
        <v>519</v>
      </c>
      <c r="O19" s="536" t="s">
        <v>495</v>
      </c>
      <c r="P19" s="537">
        <f t="shared" si="1"/>
        <v>193</v>
      </c>
      <c r="Q19" s="566">
        <v>16</v>
      </c>
      <c r="R19" s="566">
        <v>16</v>
      </c>
      <c r="S19" s="566">
        <v>16</v>
      </c>
      <c r="T19" s="566">
        <v>16</v>
      </c>
      <c r="U19" s="566">
        <v>16</v>
      </c>
      <c r="V19" s="566">
        <v>16</v>
      </c>
      <c r="W19" s="566">
        <v>16</v>
      </c>
      <c r="X19" s="566">
        <v>16</v>
      </c>
      <c r="Y19" s="566">
        <v>16</v>
      </c>
      <c r="Z19" s="566">
        <v>16</v>
      </c>
      <c r="AA19" s="566">
        <v>16</v>
      </c>
      <c r="AB19" s="566">
        <v>17</v>
      </c>
      <c r="AC19" s="564" t="s">
        <v>1465</v>
      </c>
      <c r="AD19" s="569" t="s">
        <v>1451</v>
      </c>
      <c r="AE19" s="569" t="s">
        <v>1452</v>
      </c>
      <c r="AF19" s="570"/>
      <c r="AG19" s="563"/>
    </row>
    <row r="20" spans="2:33" s="529" customFormat="1" ht="112.5" x14ac:dyDescent="0.3">
      <c r="B20" s="567"/>
      <c r="C20" s="574"/>
      <c r="D20" s="533"/>
      <c r="E20" s="534"/>
      <c r="F20" s="534" t="s">
        <v>1490</v>
      </c>
      <c r="G20" s="534"/>
      <c r="H20" s="564" t="s">
        <v>1491</v>
      </c>
      <c r="I20" s="546">
        <v>3</v>
      </c>
      <c r="J20" s="545" t="s">
        <v>195</v>
      </c>
      <c r="K20" s="564" t="s">
        <v>713</v>
      </c>
      <c r="L20" s="536" t="s">
        <v>1347</v>
      </c>
      <c r="M20" s="536" t="s">
        <v>44</v>
      </c>
      <c r="N20" s="536" t="s">
        <v>519</v>
      </c>
      <c r="O20" s="536" t="s">
        <v>495</v>
      </c>
      <c r="P20" s="537">
        <f t="shared" si="1"/>
        <v>30</v>
      </c>
      <c r="Q20" s="566">
        <v>2</v>
      </c>
      <c r="R20" s="566">
        <v>2</v>
      </c>
      <c r="S20" s="566">
        <v>2</v>
      </c>
      <c r="T20" s="566">
        <v>2</v>
      </c>
      <c r="U20" s="566">
        <v>2</v>
      </c>
      <c r="V20" s="566">
        <v>3</v>
      </c>
      <c r="W20" s="566">
        <v>2</v>
      </c>
      <c r="X20" s="566">
        <v>3</v>
      </c>
      <c r="Y20" s="566">
        <v>3</v>
      </c>
      <c r="Z20" s="566">
        <v>3</v>
      </c>
      <c r="AA20" s="566">
        <v>3</v>
      </c>
      <c r="AB20" s="566">
        <v>3</v>
      </c>
      <c r="AC20" s="564" t="s">
        <v>389</v>
      </c>
      <c r="AD20" s="569" t="s">
        <v>1451</v>
      </c>
      <c r="AE20" s="569" t="s">
        <v>1452</v>
      </c>
      <c r="AF20" s="570"/>
      <c r="AG20" s="543"/>
    </row>
    <row r="21" spans="2:33" s="529" customFormat="1" ht="93.75" x14ac:dyDescent="0.3">
      <c r="B21" s="567"/>
      <c r="C21" s="534" t="s">
        <v>192</v>
      </c>
      <c r="D21" s="533" t="s">
        <v>364</v>
      </c>
      <c r="E21" s="533"/>
      <c r="F21" s="534" t="s">
        <v>1476</v>
      </c>
      <c r="G21" s="534"/>
      <c r="H21" s="535" t="s">
        <v>1477</v>
      </c>
      <c r="I21" s="575">
        <v>2</v>
      </c>
      <c r="J21" s="535" t="s">
        <v>195</v>
      </c>
      <c r="K21" s="535" t="s">
        <v>1478</v>
      </c>
      <c r="L21" s="536" t="s">
        <v>89</v>
      </c>
      <c r="M21" s="536" t="s">
        <v>44</v>
      </c>
      <c r="N21" s="536" t="s">
        <v>45</v>
      </c>
      <c r="O21" s="536" t="s">
        <v>46</v>
      </c>
      <c r="P21" s="537">
        <f t="shared" si="1"/>
        <v>216</v>
      </c>
      <c r="Q21" s="539">
        <v>18</v>
      </c>
      <c r="R21" s="539">
        <v>18</v>
      </c>
      <c r="S21" s="539">
        <v>18</v>
      </c>
      <c r="T21" s="539">
        <v>18</v>
      </c>
      <c r="U21" s="539">
        <v>18</v>
      </c>
      <c r="V21" s="539">
        <v>18</v>
      </c>
      <c r="W21" s="539">
        <v>18</v>
      </c>
      <c r="X21" s="539">
        <v>18</v>
      </c>
      <c r="Y21" s="539">
        <v>18</v>
      </c>
      <c r="Z21" s="539">
        <v>18</v>
      </c>
      <c r="AA21" s="539">
        <v>18</v>
      </c>
      <c r="AB21" s="539">
        <v>18</v>
      </c>
      <c r="AC21" s="540" t="s">
        <v>1065</v>
      </c>
      <c r="AD21" s="541" t="s">
        <v>1451</v>
      </c>
      <c r="AE21" s="541" t="s">
        <v>1452</v>
      </c>
      <c r="AF21" s="542"/>
      <c r="AG21" s="543"/>
    </row>
    <row r="22" spans="2:33" s="529" customFormat="1" ht="93.75" x14ac:dyDescent="0.3">
      <c r="B22" s="567"/>
      <c r="C22" s="570" t="s">
        <v>1492</v>
      </c>
      <c r="D22" s="532"/>
      <c r="E22" s="563"/>
      <c r="F22" s="534" t="s">
        <v>1493</v>
      </c>
      <c r="G22" s="563"/>
      <c r="H22" s="564" t="s">
        <v>1494</v>
      </c>
      <c r="I22" s="536">
        <v>2</v>
      </c>
      <c r="J22" s="545" t="s">
        <v>321</v>
      </c>
      <c r="K22" s="564" t="s">
        <v>1495</v>
      </c>
      <c r="L22" s="536" t="s">
        <v>1347</v>
      </c>
      <c r="M22" s="536" t="s">
        <v>44</v>
      </c>
      <c r="N22" s="536" t="s">
        <v>519</v>
      </c>
      <c r="O22" s="536" t="s">
        <v>495</v>
      </c>
      <c r="P22" s="537">
        <f t="shared" si="1"/>
        <v>10</v>
      </c>
      <c r="Q22" s="566"/>
      <c r="R22" s="566"/>
      <c r="S22" s="566">
        <v>1</v>
      </c>
      <c r="T22" s="566">
        <v>1</v>
      </c>
      <c r="U22" s="566">
        <v>1</v>
      </c>
      <c r="V22" s="566">
        <v>1</v>
      </c>
      <c r="W22" s="566">
        <v>1</v>
      </c>
      <c r="X22" s="566">
        <v>1</v>
      </c>
      <c r="Y22" s="566">
        <v>1</v>
      </c>
      <c r="Z22" s="566">
        <v>1</v>
      </c>
      <c r="AA22" s="566">
        <v>1</v>
      </c>
      <c r="AB22" s="566">
        <v>1</v>
      </c>
      <c r="AC22" s="564" t="s">
        <v>582</v>
      </c>
      <c r="AD22" s="569" t="s">
        <v>1451</v>
      </c>
      <c r="AE22" s="569" t="s">
        <v>1452</v>
      </c>
      <c r="AF22" s="542"/>
      <c r="AG22" s="547"/>
    </row>
    <row r="23" spans="2:33" s="529" customFormat="1" ht="93.75" x14ac:dyDescent="0.3">
      <c r="B23" s="567"/>
      <c r="C23" s="568" t="s">
        <v>675</v>
      </c>
      <c r="D23" s="532"/>
      <c r="E23" s="563"/>
      <c r="F23" s="534" t="s">
        <v>1496</v>
      </c>
      <c r="G23" s="534"/>
      <c r="H23" s="564" t="s">
        <v>1497</v>
      </c>
      <c r="I23" s="546">
        <v>3</v>
      </c>
      <c r="J23" s="545" t="s">
        <v>321</v>
      </c>
      <c r="K23" s="564" t="s">
        <v>1498</v>
      </c>
      <c r="L23" s="546" t="s">
        <v>1347</v>
      </c>
      <c r="M23" s="546" t="s">
        <v>44</v>
      </c>
      <c r="N23" s="546" t="s">
        <v>519</v>
      </c>
      <c r="O23" s="546" t="s">
        <v>1486</v>
      </c>
      <c r="P23" s="537">
        <f t="shared" si="1"/>
        <v>20</v>
      </c>
      <c r="Q23" s="576"/>
      <c r="R23" s="576"/>
      <c r="S23" s="576"/>
      <c r="T23" s="576">
        <v>2</v>
      </c>
      <c r="U23" s="576">
        <v>2</v>
      </c>
      <c r="V23" s="576">
        <v>2</v>
      </c>
      <c r="W23" s="576">
        <v>2</v>
      </c>
      <c r="X23" s="576">
        <v>2</v>
      </c>
      <c r="Y23" s="576">
        <v>3</v>
      </c>
      <c r="Z23" s="576">
        <v>2</v>
      </c>
      <c r="AA23" s="576">
        <v>2</v>
      </c>
      <c r="AB23" s="576">
        <v>3</v>
      </c>
      <c r="AC23" s="564" t="s">
        <v>1499</v>
      </c>
      <c r="AD23" s="569" t="s">
        <v>1451</v>
      </c>
      <c r="AE23" s="569" t="s">
        <v>1452</v>
      </c>
      <c r="AF23" s="570" t="s">
        <v>440</v>
      </c>
      <c r="AG23" s="543"/>
    </row>
    <row r="24" spans="2:33" s="529" customFormat="1" ht="93.75" x14ac:dyDescent="0.3">
      <c r="B24" s="567"/>
      <c r="C24" s="571"/>
      <c r="D24" s="532"/>
      <c r="E24" s="563"/>
      <c r="F24" s="534" t="s">
        <v>1500</v>
      </c>
      <c r="G24" s="534"/>
      <c r="H24" s="564" t="s">
        <v>1501</v>
      </c>
      <c r="I24" s="546">
        <v>1</v>
      </c>
      <c r="J24" s="545" t="s">
        <v>321</v>
      </c>
      <c r="K24" s="564" t="s">
        <v>1502</v>
      </c>
      <c r="L24" s="546" t="s">
        <v>1347</v>
      </c>
      <c r="M24" s="546" t="s">
        <v>44</v>
      </c>
      <c r="N24" s="546" t="s">
        <v>519</v>
      </c>
      <c r="O24" s="546" t="s">
        <v>1486</v>
      </c>
      <c r="P24" s="537">
        <f t="shared" si="1"/>
        <v>20</v>
      </c>
      <c r="Q24" s="576"/>
      <c r="R24" s="576"/>
      <c r="S24" s="576"/>
      <c r="T24" s="576"/>
      <c r="U24" s="576">
        <v>2</v>
      </c>
      <c r="V24" s="576">
        <v>3</v>
      </c>
      <c r="W24" s="576">
        <v>2</v>
      </c>
      <c r="X24" s="576">
        <v>2</v>
      </c>
      <c r="Y24" s="576">
        <v>3</v>
      </c>
      <c r="Z24" s="576">
        <v>2</v>
      </c>
      <c r="AA24" s="576">
        <v>3</v>
      </c>
      <c r="AB24" s="576">
        <v>3</v>
      </c>
      <c r="AC24" s="564" t="s">
        <v>1503</v>
      </c>
      <c r="AD24" s="569" t="s">
        <v>1451</v>
      </c>
      <c r="AE24" s="569" t="s">
        <v>1452</v>
      </c>
      <c r="AF24" s="570" t="s">
        <v>440</v>
      </c>
      <c r="AG24" s="543"/>
    </row>
    <row r="25" spans="2:33" s="529" customFormat="1" ht="112.5" x14ac:dyDescent="0.25">
      <c r="B25" s="567"/>
      <c r="C25" s="574"/>
      <c r="D25" s="577" t="s">
        <v>364</v>
      </c>
      <c r="E25" s="563"/>
      <c r="F25" s="577" t="s">
        <v>1504</v>
      </c>
      <c r="G25" s="534"/>
      <c r="H25" s="578" t="s">
        <v>1505</v>
      </c>
      <c r="I25" s="579">
        <v>3</v>
      </c>
      <c r="J25" s="578" t="s">
        <v>321</v>
      </c>
      <c r="K25" s="578" t="s">
        <v>1506</v>
      </c>
      <c r="L25" s="536" t="s">
        <v>89</v>
      </c>
      <c r="M25" s="536" t="s">
        <v>44</v>
      </c>
      <c r="N25" s="536" t="s">
        <v>45</v>
      </c>
      <c r="O25" s="536" t="s">
        <v>696</v>
      </c>
      <c r="P25" s="537">
        <f t="shared" si="1"/>
        <v>19900</v>
      </c>
      <c r="Q25" s="566"/>
      <c r="R25" s="566"/>
      <c r="S25" s="576">
        <v>1990</v>
      </c>
      <c r="T25" s="576">
        <v>1990</v>
      </c>
      <c r="U25" s="576">
        <v>1990</v>
      </c>
      <c r="V25" s="576">
        <v>1990</v>
      </c>
      <c r="W25" s="576">
        <v>1990</v>
      </c>
      <c r="X25" s="576">
        <v>1990</v>
      </c>
      <c r="Y25" s="576">
        <v>1990</v>
      </c>
      <c r="Z25" s="576">
        <v>1990</v>
      </c>
      <c r="AA25" s="576">
        <v>1990</v>
      </c>
      <c r="AB25" s="576">
        <v>1990</v>
      </c>
      <c r="AC25" s="580" t="s">
        <v>1507</v>
      </c>
      <c r="AD25" s="569" t="s">
        <v>1451</v>
      </c>
      <c r="AE25" s="569" t="s">
        <v>1452</v>
      </c>
      <c r="AF25" s="570" t="s">
        <v>440</v>
      </c>
      <c r="AG25" s="581">
        <v>1655676.69</v>
      </c>
    </row>
    <row r="26" spans="2:33" s="529" customFormat="1" ht="288" customHeight="1" x14ac:dyDescent="0.25">
      <c r="B26" s="582"/>
      <c r="C26" s="583" t="s">
        <v>135</v>
      </c>
      <c r="D26" s="584" t="s">
        <v>1508</v>
      </c>
      <c r="E26" s="584" t="s">
        <v>1509</v>
      </c>
      <c r="F26" s="124" t="s">
        <v>1510</v>
      </c>
      <c r="G26" s="488"/>
      <c r="H26" s="142" t="s">
        <v>1511</v>
      </c>
      <c r="I26" s="360">
        <v>3</v>
      </c>
      <c r="J26" s="141" t="s">
        <v>59</v>
      </c>
      <c r="K26" s="141" t="s">
        <v>1266</v>
      </c>
      <c r="L26" s="360" t="s">
        <v>89</v>
      </c>
      <c r="M26" s="360" t="s">
        <v>44</v>
      </c>
      <c r="N26" s="360" t="s">
        <v>45</v>
      </c>
      <c r="O26" s="360" t="s">
        <v>46</v>
      </c>
      <c r="P26" s="585">
        <f>+SUM(Q26:AB26)</f>
        <v>80</v>
      </c>
      <c r="Q26" s="248"/>
      <c r="R26" s="248"/>
      <c r="S26" s="248"/>
      <c r="T26" s="586"/>
      <c r="U26" s="586"/>
      <c r="V26" s="586">
        <v>40</v>
      </c>
      <c r="W26" s="586"/>
      <c r="X26" s="586"/>
      <c r="Y26" s="248"/>
      <c r="Z26" s="248"/>
      <c r="AA26" s="248"/>
      <c r="AB26" s="248">
        <v>40</v>
      </c>
      <c r="AC26" s="587" t="s">
        <v>1512</v>
      </c>
      <c r="AD26" s="123" t="s">
        <v>109</v>
      </c>
      <c r="AE26" s="123" t="s">
        <v>1513</v>
      </c>
      <c r="AF26" s="490"/>
      <c r="AG26" s="312"/>
    </row>
    <row r="27" spans="2:33" ht="205.5" customHeight="1" x14ac:dyDescent="0.25">
      <c r="B27" s="236"/>
      <c r="C27" s="583" t="s">
        <v>135</v>
      </c>
      <c r="D27" s="584"/>
      <c r="E27" s="584"/>
      <c r="F27" s="124" t="s">
        <v>1514</v>
      </c>
      <c r="G27" s="488"/>
      <c r="H27" s="142" t="s">
        <v>1515</v>
      </c>
      <c r="I27" s="360">
        <v>2</v>
      </c>
      <c r="J27" s="141" t="s">
        <v>59</v>
      </c>
      <c r="K27" s="141" t="s">
        <v>1516</v>
      </c>
      <c r="L27" s="360" t="s">
        <v>89</v>
      </c>
      <c r="M27" s="360" t="s">
        <v>44</v>
      </c>
      <c r="N27" s="360" t="s">
        <v>45</v>
      </c>
      <c r="O27" s="360" t="s">
        <v>46</v>
      </c>
      <c r="P27" s="585">
        <f t="shared" ref="P27:P88" si="2">+SUM(Q27:AB27)</f>
        <v>200</v>
      </c>
      <c r="Q27" s="248"/>
      <c r="R27" s="248"/>
      <c r="S27" s="248">
        <v>50</v>
      </c>
      <c r="T27" s="586"/>
      <c r="U27" s="586"/>
      <c r="V27" s="586">
        <v>50</v>
      </c>
      <c r="W27" s="586"/>
      <c r="X27" s="586"/>
      <c r="Y27" s="248">
        <v>50</v>
      </c>
      <c r="Z27" s="248"/>
      <c r="AA27" s="248"/>
      <c r="AB27" s="248">
        <v>50</v>
      </c>
      <c r="AC27" s="587" t="s">
        <v>1512</v>
      </c>
      <c r="AD27" s="123" t="s">
        <v>109</v>
      </c>
      <c r="AE27" s="588" t="s">
        <v>1513</v>
      </c>
      <c r="AF27" s="490"/>
      <c r="AG27" s="312"/>
    </row>
    <row r="28" spans="2:33" ht="228.75" customHeight="1" x14ac:dyDescent="0.25">
      <c r="B28" s="236"/>
      <c r="C28" s="583" t="s">
        <v>135</v>
      </c>
      <c r="D28" s="584"/>
      <c r="E28" s="584"/>
      <c r="F28" s="124" t="s">
        <v>1517</v>
      </c>
      <c r="G28" s="141"/>
      <c r="H28" s="119" t="s">
        <v>1518</v>
      </c>
      <c r="I28" s="360">
        <v>2</v>
      </c>
      <c r="J28" s="141" t="s">
        <v>73</v>
      </c>
      <c r="K28" s="141" t="s">
        <v>1519</v>
      </c>
      <c r="L28" s="360" t="s">
        <v>89</v>
      </c>
      <c r="M28" s="360" t="s">
        <v>44</v>
      </c>
      <c r="N28" s="360" t="s">
        <v>45</v>
      </c>
      <c r="O28" s="360" t="s">
        <v>46</v>
      </c>
      <c r="P28" s="585">
        <f t="shared" si="2"/>
        <v>170</v>
      </c>
      <c r="Q28" s="248">
        <v>5</v>
      </c>
      <c r="R28" s="248">
        <v>15</v>
      </c>
      <c r="S28" s="248">
        <v>15</v>
      </c>
      <c r="T28" s="586">
        <v>15</v>
      </c>
      <c r="U28" s="586">
        <v>15</v>
      </c>
      <c r="V28" s="586">
        <v>15</v>
      </c>
      <c r="W28" s="586">
        <v>15</v>
      </c>
      <c r="X28" s="586">
        <v>15</v>
      </c>
      <c r="Y28" s="248">
        <v>15</v>
      </c>
      <c r="Z28" s="248">
        <v>15</v>
      </c>
      <c r="AA28" s="248">
        <v>15</v>
      </c>
      <c r="AB28" s="248">
        <v>15</v>
      </c>
      <c r="AC28" s="587" t="s">
        <v>1512</v>
      </c>
      <c r="AD28" s="123" t="s">
        <v>109</v>
      </c>
      <c r="AE28" s="588" t="s">
        <v>1513</v>
      </c>
      <c r="AF28" s="490"/>
      <c r="AG28" s="312"/>
    </row>
    <row r="29" spans="2:33" ht="129.75" customHeight="1" x14ac:dyDescent="0.25">
      <c r="B29" s="236"/>
      <c r="C29" s="583" t="s">
        <v>135</v>
      </c>
      <c r="D29" s="584"/>
      <c r="E29" s="584"/>
      <c r="F29" s="124" t="s">
        <v>1520</v>
      </c>
      <c r="G29" s="120"/>
      <c r="H29" s="123" t="s">
        <v>1521</v>
      </c>
      <c r="I29" s="588">
        <v>2</v>
      </c>
      <c r="J29" s="120" t="s">
        <v>59</v>
      </c>
      <c r="K29" s="120" t="s">
        <v>1519</v>
      </c>
      <c r="L29" s="588" t="s">
        <v>89</v>
      </c>
      <c r="M29" s="588" t="s">
        <v>44</v>
      </c>
      <c r="N29" s="588" t="s">
        <v>45</v>
      </c>
      <c r="O29" s="588" t="s">
        <v>46</v>
      </c>
      <c r="P29" s="585">
        <f t="shared" si="2"/>
        <v>1560</v>
      </c>
      <c r="Q29" s="248">
        <v>130</v>
      </c>
      <c r="R29" s="248">
        <v>130</v>
      </c>
      <c r="S29" s="248">
        <v>130</v>
      </c>
      <c r="T29" s="586">
        <v>130</v>
      </c>
      <c r="U29" s="586">
        <v>130</v>
      </c>
      <c r="V29" s="586">
        <v>130</v>
      </c>
      <c r="W29" s="586">
        <v>130</v>
      </c>
      <c r="X29" s="586">
        <v>130</v>
      </c>
      <c r="Y29" s="248">
        <v>130</v>
      </c>
      <c r="Z29" s="248">
        <v>130</v>
      </c>
      <c r="AA29" s="248">
        <v>130</v>
      </c>
      <c r="AB29" s="248">
        <v>130</v>
      </c>
      <c r="AC29" s="587" t="s">
        <v>1512</v>
      </c>
      <c r="AD29" s="123" t="s">
        <v>109</v>
      </c>
      <c r="AE29" s="588" t="s">
        <v>1513</v>
      </c>
      <c r="AF29" s="490"/>
      <c r="AG29" s="312"/>
    </row>
    <row r="30" spans="2:33" ht="216" x14ac:dyDescent="0.25">
      <c r="B30" s="236"/>
      <c r="C30" s="583" t="s">
        <v>135</v>
      </c>
      <c r="D30" s="584"/>
      <c r="E30" s="584"/>
      <c r="F30" s="124" t="s">
        <v>1522</v>
      </c>
      <c r="G30" s="120"/>
      <c r="H30" s="123" t="s">
        <v>1523</v>
      </c>
      <c r="I30" s="588">
        <v>2</v>
      </c>
      <c r="J30" s="120" t="s">
        <v>59</v>
      </c>
      <c r="K30" s="120" t="s">
        <v>1524</v>
      </c>
      <c r="L30" s="588" t="s">
        <v>89</v>
      </c>
      <c r="M30" s="588" t="s">
        <v>44</v>
      </c>
      <c r="N30" s="588" t="s">
        <v>45</v>
      </c>
      <c r="O30" s="588" t="s">
        <v>46</v>
      </c>
      <c r="P30" s="585">
        <f t="shared" si="2"/>
        <v>1380</v>
      </c>
      <c r="Q30" s="248">
        <v>115</v>
      </c>
      <c r="R30" s="248">
        <v>115</v>
      </c>
      <c r="S30" s="248">
        <v>115</v>
      </c>
      <c r="T30" s="248">
        <v>115</v>
      </c>
      <c r="U30" s="248">
        <v>115</v>
      </c>
      <c r="V30" s="248">
        <v>115</v>
      </c>
      <c r="W30" s="248">
        <v>115</v>
      </c>
      <c r="X30" s="248">
        <v>115</v>
      </c>
      <c r="Y30" s="248">
        <v>115</v>
      </c>
      <c r="Z30" s="248">
        <v>115</v>
      </c>
      <c r="AA30" s="248">
        <v>115</v>
      </c>
      <c r="AB30" s="248">
        <v>115</v>
      </c>
      <c r="AC30" s="587" t="s">
        <v>1512</v>
      </c>
      <c r="AD30" s="123" t="s">
        <v>109</v>
      </c>
      <c r="AE30" s="588" t="s">
        <v>1513</v>
      </c>
      <c r="AF30" s="490"/>
      <c r="AG30" s="312"/>
    </row>
    <row r="31" spans="2:33" ht="379.5" customHeight="1" x14ac:dyDescent="0.25">
      <c r="B31" s="236"/>
      <c r="C31" s="583" t="s">
        <v>135</v>
      </c>
      <c r="D31" s="584"/>
      <c r="E31" s="584"/>
      <c r="F31" s="124" t="s">
        <v>1525</v>
      </c>
      <c r="G31" s="120"/>
      <c r="H31" s="123" t="s">
        <v>1526</v>
      </c>
      <c r="I31" s="588">
        <v>2</v>
      </c>
      <c r="J31" s="120" t="s">
        <v>59</v>
      </c>
      <c r="K31" s="120" t="s">
        <v>1527</v>
      </c>
      <c r="L31" s="588" t="s">
        <v>89</v>
      </c>
      <c r="M31" s="588" t="s">
        <v>44</v>
      </c>
      <c r="N31" s="588" t="s">
        <v>45</v>
      </c>
      <c r="O31" s="588" t="s">
        <v>696</v>
      </c>
      <c r="P31" s="585">
        <f t="shared" si="2"/>
        <v>20</v>
      </c>
      <c r="Q31" s="248"/>
      <c r="R31" s="248"/>
      <c r="S31" s="248">
        <v>5</v>
      </c>
      <c r="T31" s="586"/>
      <c r="U31" s="586"/>
      <c r="V31" s="586">
        <v>5</v>
      </c>
      <c r="W31" s="586"/>
      <c r="X31" s="586"/>
      <c r="Y31" s="248">
        <v>5</v>
      </c>
      <c r="Z31" s="248"/>
      <c r="AA31" s="248"/>
      <c r="AB31" s="248">
        <v>5</v>
      </c>
      <c r="AC31" s="587" t="s">
        <v>1512</v>
      </c>
      <c r="AD31" s="123" t="s">
        <v>109</v>
      </c>
      <c r="AE31" s="588" t="s">
        <v>1513</v>
      </c>
      <c r="AF31" s="488"/>
      <c r="AG31" s="589"/>
    </row>
    <row r="32" spans="2:33" ht="222.75" customHeight="1" x14ac:dyDescent="0.25">
      <c r="B32" s="236"/>
      <c r="C32" s="583" t="s">
        <v>135</v>
      </c>
      <c r="D32" s="584"/>
      <c r="E32" s="584"/>
      <c r="F32" s="124" t="s">
        <v>1528</v>
      </c>
      <c r="G32" s="120"/>
      <c r="H32" s="142" t="s">
        <v>1529</v>
      </c>
      <c r="I32" s="360">
        <v>3</v>
      </c>
      <c r="J32" s="141" t="s">
        <v>59</v>
      </c>
      <c r="K32" s="141" t="s">
        <v>1516</v>
      </c>
      <c r="L32" s="360" t="s">
        <v>89</v>
      </c>
      <c r="M32" s="360" t="s">
        <v>44</v>
      </c>
      <c r="N32" s="360" t="s">
        <v>45</v>
      </c>
      <c r="O32" s="360" t="s">
        <v>46</v>
      </c>
      <c r="P32" s="585">
        <f t="shared" si="2"/>
        <v>1140</v>
      </c>
      <c r="Q32" s="248">
        <v>95</v>
      </c>
      <c r="R32" s="248">
        <v>95</v>
      </c>
      <c r="S32" s="248">
        <v>95</v>
      </c>
      <c r="T32" s="248">
        <v>95</v>
      </c>
      <c r="U32" s="248">
        <v>95</v>
      </c>
      <c r="V32" s="248">
        <v>95</v>
      </c>
      <c r="W32" s="248">
        <v>95</v>
      </c>
      <c r="X32" s="248">
        <v>95</v>
      </c>
      <c r="Y32" s="248">
        <v>95</v>
      </c>
      <c r="Z32" s="248">
        <v>95</v>
      </c>
      <c r="AA32" s="248">
        <v>95</v>
      </c>
      <c r="AB32" s="248">
        <v>95</v>
      </c>
      <c r="AC32" s="587" t="s">
        <v>1512</v>
      </c>
      <c r="AD32" s="123" t="s">
        <v>109</v>
      </c>
      <c r="AE32" s="588" t="s">
        <v>1530</v>
      </c>
      <c r="AF32" s="488"/>
      <c r="AG32" s="589"/>
    </row>
    <row r="33" spans="2:33" ht="279.75" customHeight="1" x14ac:dyDescent="0.25">
      <c r="B33" s="236"/>
      <c r="C33" s="488" t="s">
        <v>79</v>
      </c>
      <c r="D33" s="123" t="s">
        <v>1531</v>
      </c>
      <c r="E33" s="123" t="s">
        <v>1532</v>
      </c>
      <c r="F33" s="124" t="s">
        <v>1533</v>
      </c>
      <c r="G33" s="120"/>
      <c r="H33" s="123" t="s">
        <v>1534</v>
      </c>
      <c r="I33" s="588">
        <v>2</v>
      </c>
      <c r="J33" s="120" t="s">
        <v>59</v>
      </c>
      <c r="K33" s="120" t="s">
        <v>1527</v>
      </c>
      <c r="L33" s="588" t="s">
        <v>89</v>
      </c>
      <c r="M33" s="588" t="s">
        <v>44</v>
      </c>
      <c r="N33" s="588" t="s">
        <v>45</v>
      </c>
      <c r="O33" s="588" t="s">
        <v>46</v>
      </c>
      <c r="P33" s="585">
        <f t="shared" si="2"/>
        <v>228</v>
      </c>
      <c r="Q33" s="248">
        <v>19</v>
      </c>
      <c r="R33" s="248">
        <v>19</v>
      </c>
      <c r="S33" s="248">
        <v>19</v>
      </c>
      <c r="T33" s="248">
        <v>19</v>
      </c>
      <c r="U33" s="248">
        <v>19</v>
      </c>
      <c r="V33" s="248">
        <v>19</v>
      </c>
      <c r="W33" s="248">
        <v>19</v>
      </c>
      <c r="X33" s="248">
        <v>19</v>
      </c>
      <c r="Y33" s="248">
        <v>19</v>
      </c>
      <c r="Z33" s="248">
        <v>19</v>
      </c>
      <c r="AA33" s="248">
        <v>19</v>
      </c>
      <c r="AB33" s="248">
        <v>19</v>
      </c>
      <c r="AC33" s="587" t="s">
        <v>1512</v>
      </c>
      <c r="AD33" s="123" t="s">
        <v>109</v>
      </c>
      <c r="AE33" s="588" t="s">
        <v>1513</v>
      </c>
      <c r="AF33" s="490"/>
      <c r="AG33" s="590"/>
    </row>
    <row r="34" spans="2:33" ht="162" x14ac:dyDescent="0.25">
      <c r="B34" s="236"/>
      <c r="C34" s="240" t="s">
        <v>79</v>
      </c>
      <c r="D34" s="407" t="s">
        <v>1531</v>
      </c>
      <c r="E34" s="407" t="s">
        <v>1532</v>
      </c>
      <c r="F34" s="129" t="s">
        <v>1535</v>
      </c>
      <c r="G34" s="145"/>
      <c r="H34" s="119" t="s">
        <v>1536</v>
      </c>
      <c r="I34" s="360">
        <v>3</v>
      </c>
      <c r="J34" s="141" t="s">
        <v>59</v>
      </c>
      <c r="K34" s="141" t="s">
        <v>1527</v>
      </c>
      <c r="L34" s="360" t="s">
        <v>89</v>
      </c>
      <c r="M34" s="360" t="s">
        <v>44</v>
      </c>
      <c r="N34" s="360" t="s">
        <v>45</v>
      </c>
      <c r="O34" s="360" t="s">
        <v>46</v>
      </c>
      <c r="P34" s="585">
        <f t="shared" si="2"/>
        <v>6000</v>
      </c>
      <c r="Q34" s="248">
        <v>500</v>
      </c>
      <c r="R34" s="248">
        <v>500</v>
      </c>
      <c r="S34" s="248">
        <v>500</v>
      </c>
      <c r="T34" s="248">
        <v>500</v>
      </c>
      <c r="U34" s="248">
        <v>500</v>
      </c>
      <c r="V34" s="248">
        <v>500</v>
      </c>
      <c r="W34" s="248">
        <v>500</v>
      </c>
      <c r="X34" s="248">
        <v>500</v>
      </c>
      <c r="Y34" s="248">
        <v>500</v>
      </c>
      <c r="Z34" s="248">
        <v>500</v>
      </c>
      <c r="AA34" s="248">
        <v>500</v>
      </c>
      <c r="AB34" s="248">
        <v>500</v>
      </c>
      <c r="AC34" s="43" t="s">
        <v>1512</v>
      </c>
      <c r="AD34" s="119" t="s">
        <v>109</v>
      </c>
      <c r="AE34" s="360" t="s">
        <v>1537</v>
      </c>
      <c r="AF34" s="312"/>
      <c r="AG34" s="591"/>
    </row>
    <row r="35" spans="2:33" ht="219.75" customHeight="1" x14ac:dyDescent="0.25">
      <c r="B35" s="236"/>
      <c r="C35" s="240" t="s">
        <v>79</v>
      </c>
      <c r="D35" s="407"/>
      <c r="E35" s="407"/>
      <c r="F35" s="129" t="s">
        <v>1538</v>
      </c>
      <c r="G35" s="145"/>
      <c r="H35" s="119" t="s">
        <v>1539</v>
      </c>
      <c r="I35" s="360">
        <v>3</v>
      </c>
      <c r="J35" s="141" t="s">
        <v>59</v>
      </c>
      <c r="K35" s="141" t="s">
        <v>1527</v>
      </c>
      <c r="L35" s="360" t="s">
        <v>89</v>
      </c>
      <c r="M35" s="360" t="s">
        <v>44</v>
      </c>
      <c r="N35" s="360" t="s">
        <v>45</v>
      </c>
      <c r="O35" s="360" t="s">
        <v>46</v>
      </c>
      <c r="P35" s="585">
        <f t="shared" si="2"/>
        <v>760</v>
      </c>
      <c r="Q35" s="248">
        <v>190</v>
      </c>
      <c r="R35" s="248"/>
      <c r="S35" s="248"/>
      <c r="T35" s="248">
        <v>190</v>
      </c>
      <c r="U35" s="248"/>
      <c r="V35" s="248"/>
      <c r="W35" s="248"/>
      <c r="X35" s="248">
        <v>190</v>
      </c>
      <c r="Y35" s="248"/>
      <c r="Z35" s="248"/>
      <c r="AA35" s="248"/>
      <c r="AB35" s="248">
        <v>190</v>
      </c>
      <c r="AC35" s="43" t="s">
        <v>1512</v>
      </c>
      <c r="AD35" s="119" t="s">
        <v>109</v>
      </c>
      <c r="AE35" s="360" t="s">
        <v>1537</v>
      </c>
      <c r="AF35" s="312"/>
      <c r="AG35" s="591"/>
    </row>
    <row r="36" spans="2:33" ht="293.25" customHeight="1" x14ac:dyDescent="0.25">
      <c r="B36" s="236"/>
      <c r="C36" s="240" t="s">
        <v>79</v>
      </c>
      <c r="D36" s="407"/>
      <c r="E36" s="407"/>
      <c r="F36" s="129" t="s">
        <v>1540</v>
      </c>
      <c r="G36" s="145"/>
      <c r="H36" s="129" t="s">
        <v>1541</v>
      </c>
      <c r="I36" s="360">
        <v>3</v>
      </c>
      <c r="J36" s="141" t="s">
        <v>59</v>
      </c>
      <c r="K36" s="141" t="s">
        <v>1527</v>
      </c>
      <c r="L36" s="360" t="s">
        <v>89</v>
      </c>
      <c r="M36" s="360" t="s">
        <v>44</v>
      </c>
      <c r="N36" s="360" t="s">
        <v>45</v>
      </c>
      <c r="O36" s="588" t="s">
        <v>696</v>
      </c>
      <c r="P36" s="585">
        <f t="shared" si="2"/>
        <v>840</v>
      </c>
      <c r="Q36" s="248">
        <v>70</v>
      </c>
      <c r="R36" s="248">
        <v>70</v>
      </c>
      <c r="S36" s="248">
        <v>70</v>
      </c>
      <c r="T36" s="248">
        <v>70</v>
      </c>
      <c r="U36" s="248">
        <v>70</v>
      </c>
      <c r="V36" s="248">
        <v>70</v>
      </c>
      <c r="W36" s="248">
        <v>70</v>
      </c>
      <c r="X36" s="248">
        <v>70</v>
      </c>
      <c r="Y36" s="248">
        <v>70</v>
      </c>
      <c r="Z36" s="248">
        <v>70</v>
      </c>
      <c r="AA36" s="248">
        <v>70</v>
      </c>
      <c r="AB36" s="248">
        <v>70</v>
      </c>
      <c r="AC36" s="43" t="s">
        <v>1512</v>
      </c>
      <c r="AD36" s="119" t="s">
        <v>109</v>
      </c>
      <c r="AE36" s="360" t="s">
        <v>1530</v>
      </c>
      <c r="AF36" s="312"/>
      <c r="AG36" s="591"/>
    </row>
    <row r="37" spans="2:33" ht="129.75" customHeight="1" x14ac:dyDescent="0.25">
      <c r="B37" s="236"/>
      <c r="C37" s="240" t="s">
        <v>79</v>
      </c>
      <c r="D37" s="407"/>
      <c r="E37" s="407"/>
      <c r="F37" s="129" t="s">
        <v>1542</v>
      </c>
      <c r="G37" s="299"/>
      <c r="H37" s="142" t="s">
        <v>1543</v>
      </c>
      <c r="I37" s="360">
        <v>2</v>
      </c>
      <c r="J37" s="141" t="s">
        <v>59</v>
      </c>
      <c r="K37" s="141" t="s">
        <v>1527</v>
      </c>
      <c r="L37" s="360" t="s">
        <v>89</v>
      </c>
      <c r="M37" s="360" t="s">
        <v>44</v>
      </c>
      <c r="N37" s="360" t="s">
        <v>45</v>
      </c>
      <c r="O37" s="588" t="s">
        <v>696</v>
      </c>
      <c r="P37" s="585">
        <f t="shared" si="2"/>
        <v>60</v>
      </c>
      <c r="Q37" s="248"/>
      <c r="R37" s="248"/>
      <c r="S37" s="248"/>
      <c r="T37" s="248"/>
      <c r="U37" s="248"/>
      <c r="V37" s="248">
        <v>30</v>
      </c>
      <c r="W37" s="248"/>
      <c r="X37" s="248"/>
      <c r="Y37" s="248"/>
      <c r="Z37" s="248"/>
      <c r="AA37" s="248"/>
      <c r="AB37" s="248">
        <v>30</v>
      </c>
      <c r="AC37" s="43" t="s">
        <v>1512</v>
      </c>
      <c r="AD37" s="119" t="s">
        <v>109</v>
      </c>
      <c r="AE37" s="360" t="s">
        <v>1530</v>
      </c>
      <c r="AF37" s="312"/>
      <c r="AG37" s="591"/>
    </row>
    <row r="38" spans="2:33" ht="344.25" customHeight="1" x14ac:dyDescent="0.25">
      <c r="B38" s="236"/>
      <c r="C38" s="240" t="s">
        <v>79</v>
      </c>
      <c r="D38" s="407"/>
      <c r="E38" s="407"/>
      <c r="F38" s="129" t="s">
        <v>1544</v>
      </c>
      <c r="G38" s="240"/>
      <c r="H38" s="119" t="s">
        <v>1545</v>
      </c>
      <c r="I38" s="360">
        <v>3</v>
      </c>
      <c r="J38" s="141" t="s">
        <v>59</v>
      </c>
      <c r="K38" s="141" t="s">
        <v>1527</v>
      </c>
      <c r="L38" s="360" t="s">
        <v>89</v>
      </c>
      <c r="M38" s="360" t="s">
        <v>44</v>
      </c>
      <c r="N38" s="360" t="s">
        <v>45</v>
      </c>
      <c r="O38" s="360" t="s">
        <v>46</v>
      </c>
      <c r="P38" s="585">
        <f t="shared" si="2"/>
        <v>1260</v>
      </c>
      <c r="Q38" s="248">
        <v>105</v>
      </c>
      <c r="R38" s="248">
        <v>105</v>
      </c>
      <c r="S38" s="248">
        <v>105</v>
      </c>
      <c r="T38" s="248">
        <v>105</v>
      </c>
      <c r="U38" s="248">
        <v>105</v>
      </c>
      <c r="V38" s="248">
        <v>105</v>
      </c>
      <c r="W38" s="248">
        <v>105</v>
      </c>
      <c r="X38" s="248">
        <v>105</v>
      </c>
      <c r="Y38" s="248">
        <v>105</v>
      </c>
      <c r="Z38" s="248">
        <v>105</v>
      </c>
      <c r="AA38" s="248">
        <v>105</v>
      </c>
      <c r="AB38" s="248">
        <v>105</v>
      </c>
      <c r="AC38" s="43" t="s">
        <v>1512</v>
      </c>
      <c r="AD38" s="119" t="s">
        <v>109</v>
      </c>
      <c r="AE38" s="360" t="s">
        <v>1530</v>
      </c>
      <c r="AF38" s="312"/>
      <c r="AG38" s="591"/>
    </row>
    <row r="39" spans="2:33" ht="249.75" customHeight="1" x14ac:dyDescent="0.25">
      <c r="B39" s="236"/>
      <c r="C39" s="240" t="s">
        <v>79</v>
      </c>
      <c r="D39" s="407"/>
      <c r="E39" s="407"/>
      <c r="F39" s="129" t="s">
        <v>1546</v>
      </c>
      <c r="G39" s="240"/>
      <c r="H39" s="119" t="s">
        <v>1547</v>
      </c>
      <c r="I39" s="360">
        <v>3</v>
      </c>
      <c r="J39" s="141" t="s">
        <v>59</v>
      </c>
      <c r="K39" s="141" t="s">
        <v>1527</v>
      </c>
      <c r="L39" s="360" t="s">
        <v>89</v>
      </c>
      <c r="M39" s="360" t="s">
        <v>44</v>
      </c>
      <c r="N39" s="360" t="s">
        <v>45</v>
      </c>
      <c r="O39" s="360" t="s">
        <v>46</v>
      </c>
      <c r="P39" s="585">
        <f t="shared" si="2"/>
        <v>6768</v>
      </c>
      <c r="Q39" s="248">
        <v>564</v>
      </c>
      <c r="R39" s="248">
        <v>564</v>
      </c>
      <c r="S39" s="248">
        <v>564</v>
      </c>
      <c r="T39" s="248">
        <v>564</v>
      </c>
      <c r="U39" s="248">
        <v>564</v>
      </c>
      <c r="V39" s="248">
        <v>564</v>
      </c>
      <c r="W39" s="248">
        <v>564</v>
      </c>
      <c r="X39" s="248">
        <v>564</v>
      </c>
      <c r="Y39" s="248">
        <v>564</v>
      </c>
      <c r="Z39" s="248">
        <v>564</v>
      </c>
      <c r="AA39" s="248">
        <v>564</v>
      </c>
      <c r="AB39" s="248">
        <v>564</v>
      </c>
      <c r="AC39" s="43" t="s">
        <v>1512</v>
      </c>
      <c r="AD39" s="119" t="s">
        <v>109</v>
      </c>
      <c r="AE39" s="360" t="s">
        <v>1530</v>
      </c>
      <c r="AF39" s="312"/>
      <c r="AG39" s="312"/>
    </row>
    <row r="40" spans="2:33" ht="296.25" customHeight="1" x14ac:dyDescent="0.25">
      <c r="B40" s="236"/>
      <c r="C40" s="240" t="s">
        <v>79</v>
      </c>
      <c r="D40" s="407"/>
      <c r="E40" s="407"/>
      <c r="F40" s="129" t="s">
        <v>1548</v>
      </c>
      <c r="G40" s="141"/>
      <c r="H40" s="119" t="s">
        <v>1549</v>
      </c>
      <c r="I40" s="360">
        <v>3</v>
      </c>
      <c r="J40" s="141" t="s">
        <v>59</v>
      </c>
      <c r="K40" s="141" t="s">
        <v>1527</v>
      </c>
      <c r="L40" s="360" t="s">
        <v>89</v>
      </c>
      <c r="M40" s="360" t="s">
        <v>44</v>
      </c>
      <c r="N40" s="360" t="s">
        <v>45</v>
      </c>
      <c r="O40" s="588" t="s">
        <v>696</v>
      </c>
      <c r="P40" s="585">
        <f t="shared" si="2"/>
        <v>60</v>
      </c>
      <c r="Q40" s="248"/>
      <c r="R40" s="248"/>
      <c r="S40" s="248"/>
      <c r="T40" s="248"/>
      <c r="U40" s="248"/>
      <c r="V40" s="248">
        <v>30</v>
      </c>
      <c r="W40" s="248"/>
      <c r="X40" s="248"/>
      <c r="Y40" s="248"/>
      <c r="Z40" s="248"/>
      <c r="AA40" s="248"/>
      <c r="AB40" s="248">
        <v>30</v>
      </c>
      <c r="AC40" s="43" t="s">
        <v>1512</v>
      </c>
      <c r="AD40" s="119" t="s">
        <v>109</v>
      </c>
      <c r="AE40" s="360" t="s">
        <v>1530</v>
      </c>
      <c r="AF40" s="312"/>
      <c r="AG40" s="312"/>
    </row>
    <row r="41" spans="2:33" ht="190.5" customHeight="1" x14ac:dyDescent="0.25">
      <c r="B41" s="236"/>
      <c r="C41" s="240" t="s">
        <v>135</v>
      </c>
      <c r="D41" s="119" t="s">
        <v>1550</v>
      </c>
      <c r="E41" s="119" t="s">
        <v>1551</v>
      </c>
      <c r="F41" s="129" t="s">
        <v>1552</v>
      </c>
      <c r="G41" s="390"/>
      <c r="H41" s="119" t="s">
        <v>1553</v>
      </c>
      <c r="I41" s="360">
        <v>2</v>
      </c>
      <c r="J41" s="141" t="s">
        <v>59</v>
      </c>
      <c r="K41" s="141" t="s">
        <v>1554</v>
      </c>
      <c r="L41" s="360" t="s">
        <v>89</v>
      </c>
      <c r="M41" s="360" t="s">
        <v>44</v>
      </c>
      <c r="N41" s="360" t="s">
        <v>45</v>
      </c>
      <c r="O41" s="360" t="s">
        <v>696</v>
      </c>
      <c r="P41" s="585">
        <f t="shared" si="2"/>
        <v>6</v>
      </c>
      <c r="Q41" s="248"/>
      <c r="R41" s="248"/>
      <c r="S41" s="248"/>
      <c r="T41" s="248"/>
      <c r="U41" s="248"/>
      <c r="V41" s="248"/>
      <c r="W41" s="248"/>
      <c r="X41" s="248"/>
      <c r="Y41" s="248">
        <v>2</v>
      </c>
      <c r="Z41" s="248"/>
      <c r="AA41" s="248">
        <v>2</v>
      </c>
      <c r="AB41" s="248">
        <v>2</v>
      </c>
      <c r="AC41" s="43" t="s">
        <v>1512</v>
      </c>
      <c r="AD41" s="119" t="s">
        <v>109</v>
      </c>
      <c r="AE41" s="360" t="s">
        <v>1555</v>
      </c>
      <c r="AF41" s="312"/>
      <c r="AG41" s="591"/>
    </row>
    <row r="42" spans="2:33" ht="180" x14ac:dyDescent="0.25">
      <c r="B42" s="236"/>
      <c r="C42" s="240" t="s">
        <v>135</v>
      </c>
      <c r="D42" s="407" t="s">
        <v>1531</v>
      </c>
      <c r="E42" s="407" t="s">
        <v>1556</v>
      </c>
      <c r="F42" s="129" t="s">
        <v>1557</v>
      </c>
      <c r="G42" s="240"/>
      <c r="H42" s="119" t="s">
        <v>1558</v>
      </c>
      <c r="I42" s="360">
        <v>3</v>
      </c>
      <c r="J42" s="141" t="s">
        <v>59</v>
      </c>
      <c r="K42" s="141" t="s">
        <v>1559</v>
      </c>
      <c r="L42" s="360" t="s">
        <v>89</v>
      </c>
      <c r="M42" s="360" t="s">
        <v>44</v>
      </c>
      <c r="N42" s="360" t="s">
        <v>45</v>
      </c>
      <c r="O42" s="360" t="s">
        <v>696</v>
      </c>
      <c r="P42" s="585">
        <f t="shared" si="2"/>
        <v>6</v>
      </c>
      <c r="Q42" s="248"/>
      <c r="R42" s="248"/>
      <c r="S42" s="248"/>
      <c r="T42" s="248"/>
      <c r="U42" s="248"/>
      <c r="V42" s="248"/>
      <c r="W42" s="248"/>
      <c r="X42" s="248"/>
      <c r="Y42" s="248"/>
      <c r="Z42" s="248">
        <v>2</v>
      </c>
      <c r="AA42" s="248">
        <v>2</v>
      </c>
      <c r="AB42" s="248">
        <v>2</v>
      </c>
      <c r="AC42" s="43" t="s">
        <v>1512</v>
      </c>
      <c r="AD42" s="119" t="s">
        <v>109</v>
      </c>
      <c r="AE42" s="360" t="s">
        <v>1530</v>
      </c>
      <c r="AF42" s="236"/>
      <c r="AG42" s="362"/>
    </row>
    <row r="43" spans="2:33" ht="166.5" customHeight="1" x14ac:dyDescent="0.25">
      <c r="B43" s="236"/>
      <c r="C43" s="240" t="s">
        <v>135</v>
      </c>
      <c r="D43" s="407"/>
      <c r="E43" s="407"/>
      <c r="F43" s="129" t="s">
        <v>1560</v>
      </c>
      <c r="G43" s="240"/>
      <c r="H43" s="119" t="s">
        <v>1561</v>
      </c>
      <c r="I43" s="360">
        <v>3</v>
      </c>
      <c r="J43" s="141" t="s">
        <v>59</v>
      </c>
      <c r="K43" s="141" t="s">
        <v>1562</v>
      </c>
      <c r="L43" s="360" t="s">
        <v>89</v>
      </c>
      <c r="M43" s="360" t="s">
        <v>44</v>
      </c>
      <c r="N43" s="360" t="s">
        <v>45</v>
      </c>
      <c r="O43" s="360" t="s">
        <v>696</v>
      </c>
      <c r="P43" s="585">
        <f t="shared" si="2"/>
        <v>7</v>
      </c>
      <c r="Q43" s="248"/>
      <c r="R43" s="248"/>
      <c r="S43" s="248"/>
      <c r="T43" s="248"/>
      <c r="U43" s="248"/>
      <c r="V43" s="248"/>
      <c r="W43" s="248"/>
      <c r="X43" s="248"/>
      <c r="Y43" s="248"/>
      <c r="Z43" s="248">
        <v>1</v>
      </c>
      <c r="AA43" s="248">
        <v>3</v>
      </c>
      <c r="AB43" s="248">
        <v>3</v>
      </c>
      <c r="AC43" s="43" t="s">
        <v>1512</v>
      </c>
      <c r="AD43" s="119" t="s">
        <v>109</v>
      </c>
      <c r="AE43" s="360" t="s">
        <v>1530</v>
      </c>
      <c r="AF43" s="236"/>
      <c r="AG43" s="362"/>
    </row>
    <row r="44" spans="2:33" ht="244.5" customHeight="1" x14ac:dyDescent="0.25">
      <c r="B44" s="236"/>
      <c r="C44" s="240" t="s">
        <v>135</v>
      </c>
      <c r="D44" s="407"/>
      <c r="E44" s="407"/>
      <c r="F44" s="129" t="s">
        <v>1563</v>
      </c>
      <c r="G44" s="240"/>
      <c r="H44" s="119" t="s">
        <v>1564</v>
      </c>
      <c r="I44" s="360">
        <v>3</v>
      </c>
      <c r="J44" s="141" t="s">
        <v>59</v>
      </c>
      <c r="K44" s="141" t="s">
        <v>1565</v>
      </c>
      <c r="L44" s="360" t="s">
        <v>89</v>
      </c>
      <c r="M44" s="360" t="s">
        <v>44</v>
      </c>
      <c r="N44" s="360" t="s">
        <v>45</v>
      </c>
      <c r="O44" s="360" t="s">
        <v>696</v>
      </c>
      <c r="P44" s="585">
        <f t="shared" si="2"/>
        <v>200</v>
      </c>
      <c r="Q44" s="248"/>
      <c r="R44" s="248"/>
      <c r="S44" s="248"/>
      <c r="T44" s="248"/>
      <c r="U44" s="248"/>
      <c r="V44" s="248"/>
      <c r="W44" s="248"/>
      <c r="X44" s="248"/>
      <c r="Y44" s="248"/>
      <c r="Z44" s="248">
        <v>100</v>
      </c>
      <c r="AA44" s="248">
        <v>100</v>
      </c>
      <c r="AB44" s="248"/>
      <c r="AC44" s="43" t="s">
        <v>1512</v>
      </c>
      <c r="AD44" s="119" t="s">
        <v>109</v>
      </c>
      <c r="AE44" s="360" t="s">
        <v>1530</v>
      </c>
      <c r="AF44" s="236"/>
      <c r="AG44" s="362"/>
    </row>
    <row r="45" spans="2:33" ht="69" customHeight="1" x14ac:dyDescent="0.25">
      <c r="B45" s="425"/>
      <c r="C45" s="407" t="s">
        <v>135</v>
      </c>
      <c r="D45" s="592"/>
      <c r="E45" s="407" t="s">
        <v>1566</v>
      </c>
      <c r="F45" s="417" t="s">
        <v>1567</v>
      </c>
      <c r="G45" s="421" t="s">
        <v>1568</v>
      </c>
      <c r="H45" s="407" t="s">
        <v>1569</v>
      </c>
      <c r="I45" s="142">
        <v>1</v>
      </c>
      <c r="J45" s="419" t="s">
        <v>59</v>
      </c>
      <c r="K45" s="593" t="s">
        <v>88</v>
      </c>
      <c r="L45" s="592" t="s">
        <v>43</v>
      </c>
      <c r="M45" s="592" t="s">
        <v>44</v>
      </c>
      <c r="N45" s="592" t="s">
        <v>45</v>
      </c>
      <c r="O45" s="592" t="s">
        <v>696</v>
      </c>
      <c r="P45" s="594">
        <f t="shared" si="2"/>
        <v>0.25</v>
      </c>
      <c r="Q45" s="251">
        <v>0.25</v>
      </c>
      <c r="R45" s="251"/>
      <c r="S45" s="248"/>
      <c r="T45" s="248"/>
      <c r="U45" s="248"/>
      <c r="V45" s="248"/>
      <c r="W45" s="248"/>
      <c r="X45" s="248"/>
      <c r="Y45" s="248"/>
      <c r="Z45" s="248"/>
      <c r="AA45" s="248"/>
      <c r="AB45" s="248"/>
      <c r="AC45" s="595" t="s">
        <v>1512</v>
      </c>
      <c r="AD45" s="407" t="s">
        <v>109</v>
      </c>
      <c r="AE45" s="592" t="s">
        <v>1555</v>
      </c>
      <c r="AF45" s="592"/>
      <c r="AG45" s="596"/>
    </row>
    <row r="46" spans="2:33" ht="48.75" customHeight="1" x14ac:dyDescent="0.25">
      <c r="B46" s="426"/>
      <c r="C46" s="407"/>
      <c r="D46" s="592"/>
      <c r="E46" s="407"/>
      <c r="F46" s="417"/>
      <c r="G46" s="421" t="s">
        <v>1570</v>
      </c>
      <c r="H46" s="407"/>
      <c r="I46" s="142">
        <v>1</v>
      </c>
      <c r="J46" s="419"/>
      <c r="K46" s="593"/>
      <c r="L46" s="592"/>
      <c r="M46" s="592"/>
      <c r="N46" s="592"/>
      <c r="O46" s="592"/>
      <c r="P46" s="594">
        <f t="shared" si="2"/>
        <v>0.15</v>
      </c>
      <c r="Q46" s="248"/>
      <c r="R46" s="251">
        <v>0.15</v>
      </c>
      <c r="S46" s="251"/>
      <c r="T46" s="251"/>
      <c r="U46" s="248"/>
      <c r="V46" s="248"/>
      <c r="W46" s="248"/>
      <c r="X46" s="248"/>
      <c r="Y46" s="248"/>
      <c r="Z46" s="248"/>
      <c r="AA46" s="248"/>
      <c r="AB46" s="248"/>
      <c r="AC46" s="595"/>
      <c r="AD46" s="407"/>
      <c r="AE46" s="592"/>
      <c r="AF46" s="592"/>
      <c r="AG46" s="596"/>
    </row>
    <row r="47" spans="2:33" ht="37.5" customHeight="1" x14ac:dyDescent="0.25">
      <c r="B47" s="428"/>
      <c r="C47" s="407"/>
      <c r="D47" s="592"/>
      <c r="E47" s="407"/>
      <c r="F47" s="417"/>
      <c r="G47" s="421" t="s">
        <v>1571</v>
      </c>
      <c r="H47" s="407"/>
      <c r="I47" s="142">
        <v>1</v>
      </c>
      <c r="J47" s="419"/>
      <c r="K47" s="593"/>
      <c r="L47" s="592"/>
      <c r="M47" s="592"/>
      <c r="N47" s="592"/>
      <c r="O47" s="592"/>
      <c r="P47" s="594">
        <f t="shared" si="2"/>
        <v>0.6</v>
      </c>
      <c r="Q47" s="248"/>
      <c r="R47" s="248"/>
      <c r="S47" s="248"/>
      <c r="T47" s="248"/>
      <c r="U47" s="248"/>
      <c r="V47" s="251">
        <v>0.3</v>
      </c>
      <c r="W47" s="251">
        <v>0.3</v>
      </c>
      <c r="X47" s="251"/>
      <c r="Y47" s="251"/>
      <c r="Z47" s="248"/>
      <c r="AA47" s="248"/>
      <c r="AB47" s="248"/>
      <c r="AC47" s="595"/>
      <c r="AD47" s="407"/>
      <c r="AE47" s="592"/>
      <c r="AF47" s="592"/>
      <c r="AG47" s="596"/>
    </row>
    <row r="48" spans="2:33" ht="36" x14ac:dyDescent="0.25">
      <c r="B48" s="597"/>
      <c r="C48" s="425" t="s">
        <v>135</v>
      </c>
      <c r="D48" s="592"/>
      <c r="E48" s="407"/>
      <c r="F48" s="417" t="s">
        <v>1572</v>
      </c>
      <c r="G48" s="421" t="s">
        <v>1568</v>
      </c>
      <c r="H48" s="407" t="s">
        <v>1573</v>
      </c>
      <c r="I48" s="360">
        <v>2</v>
      </c>
      <c r="J48" s="419" t="s">
        <v>1574</v>
      </c>
      <c r="K48" s="593" t="s">
        <v>88</v>
      </c>
      <c r="L48" s="592" t="s">
        <v>43</v>
      </c>
      <c r="M48" s="592" t="s">
        <v>44</v>
      </c>
      <c r="N48" s="592" t="s">
        <v>45</v>
      </c>
      <c r="O48" s="592" t="s">
        <v>696</v>
      </c>
      <c r="P48" s="594">
        <f t="shared" si="2"/>
        <v>0.25</v>
      </c>
      <c r="Q48" s="251">
        <v>0.25</v>
      </c>
      <c r="R48" s="251"/>
      <c r="S48" s="248"/>
      <c r="T48" s="248"/>
      <c r="U48" s="248"/>
      <c r="V48" s="248"/>
      <c r="W48" s="248"/>
      <c r="X48" s="248"/>
      <c r="Y48" s="248"/>
      <c r="Z48" s="248"/>
      <c r="AA48" s="248"/>
      <c r="AB48" s="248"/>
      <c r="AC48" s="595" t="s">
        <v>1512</v>
      </c>
      <c r="AD48" s="407" t="s">
        <v>109</v>
      </c>
      <c r="AE48" s="592" t="s">
        <v>1555</v>
      </c>
      <c r="AF48" s="592"/>
      <c r="AG48" s="596"/>
    </row>
    <row r="49" spans="2:33" ht="60" customHeight="1" x14ac:dyDescent="0.25">
      <c r="B49" s="598"/>
      <c r="C49" s="426"/>
      <c r="D49" s="592"/>
      <c r="E49" s="407"/>
      <c r="F49" s="417"/>
      <c r="G49" s="421" t="s">
        <v>1570</v>
      </c>
      <c r="H49" s="407"/>
      <c r="I49" s="360">
        <v>2</v>
      </c>
      <c r="J49" s="419"/>
      <c r="K49" s="593"/>
      <c r="L49" s="592"/>
      <c r="M49" s="592"/>
      <c r="N49" s="592"/>
      <c r="O49" s="592"/>
      <c r="P49" s="594">
        <f t="shared" si="2"/>
        <v>0.15</v>
      </c>
      <c r="Q49" s="248"/>
      <c r="R49" s="251">
        <v>0.15</v>
      </c>
      <c r="S49" s="251"/>
      <c r="T49" s="251"/>
      <c r="U49" s="248"/>
      <c r="V49" s="248"/>
      <c r="W49" s="248"/>
      <c r="X49" s="248"/>
      <c r="Y49" s="248"/>
      <c r="Z49" s="248"/>
      <c r="AA49" s="248"/>
      <c r="AB49" s="248"/>
      <c r="AC49" s="595"/>
      <c r="AD49" s="407"/>
      <c r="AE49" s="592"/>
      <c r="AF49" s="592"/>
      <c r="AG49" s="596"/>
    </row>
    <row r="50" spans="2:33" ht="37.5" customHeight="1" x14ac:dyDescent="0.25">
      <c r="B50" s="599"/>
      <c r="C50" s="428"/>
      <c r="D50" s="592"/>
      <c r="E50" s="407"/>
      <c r="F50" s="417"/>
      <c r="G50" s="421" t="s">
        <v>1571</v>
      </c>
      <c r="H50" s="407"/>
      <c r="I50" s="360">
        <v>2</v>
      </c>
      <c r="J50" s="419"/>
      <c r="K50" s="593"/>
      <c r="L50" s="592"/>
      <c r="M50" s="592"/>
      <c r="N50" s="592"/>
      <c r="O50" s="592"/>
      <c r="P50" s="594">
        <f t="shared" si="2"/>
        <v>0.6</v>
      </c>
      <c r="Q50" s="248"/>
      <c r="R50" s="248"/>
      <c r="S50" s="248"/>
      <c r="T50" s="248"/>
      <c r="U50" s="248"/>
      <c r="V50" s="251">
        <v>0.3</v>
      </c>
      <c r="W50" s="251">
        <v>0.3</v>
      </c>
      <c r="X50" s="251"/>
      <c r="Y50" s="251"/>
      <c r="Z50" s="248"/>
      <c r="AA50" s="248"/>
      <c r="AB50" s="248"/>
      <c r="AC50" s="595"/>
      <c r="AD50" s="407"/>
      <c r="AE50" s="592"/>
      <c r="AF50" s="592"/>
      <c r="AG50" s="596"/>
    </row>
    <row r="51" spans="2:33" ht="119.25" customHeight="1" x14ac:dyDescent="0.25">
      <c r="B51" s="597"/>
      <c r="C51" s="425" t="s">
        <v>135</v>
      </c>
      <c r="D51" s="597"/>
      <c r="E51" s="425" t="s">
        <v>1575</v>
      </c>
      <c r="F51" s="332" t="s">
        <v>1576</v>
      </c>
      <c r="G51" s="79" t="s">
        <v>1568</v>
      </c>
      <c r="H51" s="376" t="str">
        <f>'[39]POA DGS &amp; SSGG 2021'!$H$51</f>
        <v>Habilitar oficina para Directora RRHH en actual oficina Control de Gestión, Reubicación Gerencia Capacitación y Desarrollo en actual Salón de Formaciones #3 Plaza Barajas, Creación de Áreas Seguros y Cultura de Servicios a ubicarse en actual Salón de Reuniones Gestión ADM 1er nivel Plaza Barajas, Reubicación del área Control de Gestión en actual oficina Gerencia de Seguridad y Salud Ocupacional y Reubicación del área Gerencia de Seguridad y Salud Ocupacional en la actual oficina de Gerencia de Capacitación y Desarrollo.</v>
      </c>
      <c r="I51" s="600">
        <v>1</v>
      </c>
      <c r="J51" s="425" t="s">
        <v>59</v>
      </c>
      <c r="K51" s="597" t="s">
        <v>88</v>
      </c>
      <c r="L51" s="597" t="s">
        <v>43</v>
      </c>
      <c r="M51" s="597" t="s">
        <v>44</v>
      </c>
      <c r="N51" s="597" t="s">
        <v>45</v>
      </c>
      <c r="O51" s="597" t="s">
        <v>696</v>
      </c>
      <c r="P51" s="594">
        <f t="shared" si="2"/>
        <v>0.25</v>
      </c>
      <c r="Q51" s="251">
        <v>0.25</v>
      </c>
      <c r="R51" s="251"/>
      <c r="S51" s="248"/>
      <c r="T51" s="248"/>
      <c r="U51" s="248"/>
      <c r="V51" s="248"/>
      <c r="W51" s="248"/>
      <c r="X51" s="248"/>
      <c r="Y51" s="248"/>
      <c r="Z51" s="248"/>
      <c r="AA51" s="248"/>
      <c r="AB51" s="248"/>
      <c r="AC51" s="595" t="s">
        <v>1512</v>
      </c>
      <c r="AD51" s="407" t="s">
        <v>109</v>
      </c>
      <c r="AE51" s="407" t="s">
        <v>1577</v>
      </c>
      <c r="AF51" s="407" t="s">
        <v>440</v>
      </c>
      <c r="AG51" s="596"/>
    </row>
    <row r="52" spans="2:33" ht="138" customHeight="1" x14ac:dyDescent="0.25">
      <c r="B52" s="598"/>
      <c r="C52" s="426"/>
      <c r="D52" s="598"/>
      <c r="E52" s="426"/>
      <c r="F52" s="601"/>
      <c r="G52" s="421" t="s">
        <v>1570</v>
      </c>
      <c r="H52" s="602"/>
      <c r="I52" s="600">
        <v>1</v>
      </c>
      <c r="J52" s="426"/>
      <c r="K52" s="598"/>
      <c r="L52" s="598"/>
      <c r="M52" s="598"/>
      <c r="N52" s="598"/>
      <c r="O52" s="598"/>
      <c r="P52" s="594">
        <f t="shared" si="2"/>
        <v>0.15</v>
      </c>
      <c r="Q52" s="248"/>
      <c r="R52" s="251">
        <v>0.15</v>
      </c>
      <c r="S52" s="251"/>
      <c r="T52" s="251"/>
      <c r="U52" s="248"/>
      <c r="V52" s="248"/>
      <c r="W52" s="248"/>
      <c r="X52" s="248"/>
      <c r="Y52" s="248"/>
      <c r="Z52" s="248"/>
      <c r="AA52" s="248"/>
      <c r="AB52" s="248"/>
      <c r="AC52" s="595"/>
      <c r="AD52" s="407"/>
      <c r="AE52" s="407"/>
      <c r="AF52" s="407"/>
      <c r="AG52" s="596"/>
    </row>
    <row r="53" spans="2:33" ht="40.5" customHeight="1" x14ac:dyDescent="0.25">
      <c r="B53" s="598"/>
      <c r="C53" s="426"/>
      <c r="D53" s="598"/>
      <c r="E53" s="426"/>
      <c r="F53" s="601"/>
      <c r="G53" s="421" t="s">
        <v>1571</v>
      </c>
      <c r="H53" s="602"/>
      <c r="I53" s="600">
        <v>1</v>
      </c>
      <c r="J53" s="426"/>
      <c r="K53" s="598"/>
      <c r="L53" s="598"/>
      <c r="M53" s="598"/>
      <c r="N53" s="598"/>
      <c r="O53" s="598"/>
      <c r="P53" s="594">
        <f t="shared" si="2"/>
        <v>0.6</v>
      </c>
      <c r="Q53" s="248"/>
      <c r="R53" s="248"/>
      <c r="S53" s="248"/>
      <c r="T53" s="248"/>
      <c r="U53" s="248"/>
      <c r="V53" s="251">
        <v>0.3</v>
      </c>
      <c r="W53" s="251">
        <v>0.3</v>
      </c>
      <c r="X53" s="251"/>
      <c r="Y53" s="251"/>
      <c r="Z53" s="248"/>
      <c r="AA53" s="248"/>
      <c r="AB53" s="248"/>
      <c r="AC53" s="595"/>
      <c r="AD53" s="407"/>
      <c r="AE53" s="407"/>
      <c r="AF53" s="407"/>
      <c r="AG53" s="596"/>
    </row>
    <row r="54" spans="2:33" ht="58.5" customHeight="1" x14ac:dyDescent="0.25">
      <c r="B54" s="598"/>
      <c r="C54" s="426"/>
      <c r="D54" s="598"/>
      <c r="E54" s="426"/>
      <c r="F54" s="333"/>
      <c r="G54" s="421" t="s">
        <v>1570</v>
      </c>
      <c r="H54" s="380"/>
      <c r="I54" s="142">
        <v>1</v>
      </c>
      <c r="J54" s="426"/>
      <c r="K54" s="598"/>
      <c r="L54" s="598"/>
      <c r="M54" s="598"/>
      <c r="N54" s="598"/>
      <c r="O54" s="598"/>
      <c r="P54" s="594">
        <v>0.15</v>
      </c>
      <c r="Q54" s="248"/>
      <c r="R54" s="251">
        <v>0.15</v>
      </c>
      <c r="S54" s="248"/>
      <c r="T54" s="248"/>
      <c r="U54" s="248"/>
      <c r="V54" s="251"/>
      <c r="W54" s="251"/>
      <c r="X54" s="251"/>
      <c r="Y54" s="251"/>
      <c r="Z54" s="248"/>
      <c r="AA54" s="248"/>
      <c r="AB54" s="248"/>
      <c r="AC54" s="595" t="s">
        <v>1512</v>
      </c>
      <c r="AD54" s="407" t="s">
        <v>109</v>
      </c>
      <c r="AE54" s="603"/>
      <c r="AF54" s="425" t="s">
        <v>440</v>
      </c>
      <c r="AG54" s="604"/>
    </row>
    <row r="55" spans="2:33" ht="58.5" customHeight="1" x14ac:dyDescent="0.25">
      <c r="B55" s="599"/>
      <c r="C55" s="428"/>
      <c r="D55" s="599"/>
      <c r="E55" s="426"/>
      <c r="F55" s="335"/>
      <c r="G55" s="421" t="s">
        <v>1571</v>
      </c>
      <c r="H55" s="385"/>
      <c r="I55" s="142">
        <v>1</v>
      </c>
      <c r="J55" s="428"/>
      <c r="K55" s="599"/>
      <c r="L55" s="599"/>
      <c r="M55" s="599"/>
      <c r="N55" s="599"/>
      <c r="O55" s="599"/>
      <c r="P55" s="594">
        <v>0.6</v>
      </c>
      <c r="Q55" s="248"/>
      <c r="R55" s="248"/>
      <c r="S55" s="248"/>
      <c r="T55" s="248"/>
      <c r="U55" s="248"/>
      <c r="V55" s="251">
        <v>0.3</v>
      </c>
      <c r="W55" s="251">
        <v>0.3</v>
      </c>
      <c r="X55" s="251"/>
      <c r="Y55" s="251"/>
      <c r="Z55" s="248"/>
      <c r="AA55" s="248"/>
      <c r="AB55" s="248"/>
      <c r="AC55" s="595"/>
      <c r="AD55" s="407"/>
      <c r="AE55" s="603"/>
      <c r="AF55" s="428"/>
      <c r="AG55" s="605"/>
    </row>
    <row r="56" spans="2:33" ht="63.75" customHeight="1" x14ac:dyDescent="0.25">
      <c r="B56" s="597"/>
      <c r="C56" s="425" t="s">
        <v>135</v>
      </c>
      <c r="D56" s="597"/>
      <c r="E56" s="426"/>
      <c r="F56" s="321" t="s">
        <v>1578</v>
      </c>
      <c r="G56" s="421" t="s">
        <v>1568</v>
      </c>
      <c r="H56" s="425" t="s">
        <v>1579</v>
      </c>
      <c r="I56" s="142">
        <v>1</v>
      </c>
      <c r="J56" s="425" t="s">
        <v>59</v>
      </c>
      <c r="K56" s="597" t="s">
        <v>88</v>
      </c>
      <c r="L56" s="597" t="s">
        <v>43</v>
      </c>
      <c r="M56" s="597" t="s">
        <v>44</v>
      </c>
      <c r="N56" s="597" t="s">
        <v>45</v>
      </c>
      <c r="O56" s="597" t="s">
        <v>696</v>
      </c>
      <c r="P56" s="594">
        <f t="shared" si="2"/>
        <v>0.25</v>
      </c>
      <c r="Q56" s="251">
        <v>0.25</v>
      </c>
      <c r="R56" s="251"/>
      <c r="S56" s="248"/>
      <c r="T56" s="248"/>
      <c r="U56" s="248"/>
      <c r="V56" s="248"/>
      <c r="W56" s="248"/>
      <c r="X56" s="248"/>
      <c r="Y56" s="248"/>
      <c r="Z56" s="248"/>
      <c r="AA56" s="248"/>
      <c r="AB56" s="248"/>
      <c r="AC56" s="606" t="s">
        <v>1512</v>
      </c>
      <c r="AD56" s="407" t="s">
        <v>109</v>
      </c>
      <c r="AE56" s="407" t="s">
        <v>1577</v>
      </c>
      <c r="AF56" s="407" t="s">
        <v>440</v>
      </c>
      <c r="AG56" s="596"/>
    </row>
    <row r="57" spans="2:33" ht="32.1" customHeight="1" x14ac:dyDescent="0.25">
      <c r="B57" s="598"/>
      <c r="C57" s="426"/>
      <c r="D57" s="598"/>
      <c r="E57" s="426"/>
      <c r="F57" s="319"/>
      <c r="G57" s="421" t="s">
        <v>1570</v>
      </c>
      <c r="H57" s="426"/>
      <c r="I57" s="142">
        <v>1</v>
      </c>
      <c r="J57" s="426"/>
      <c r="K57" s="598"/>
      <c r="L57" s="598"/>
      <c r="M57" s="598"/>
      <c r="N57" s="598"/>
      <c r="O57" s="598"/>
      <c r="P57" s="594">
        <f t="shared" si="2"/>
        <v>0.15</v>
      </c>
      <c r="Q57" s="248"/>
      <c r="R57" s="251">
        <v>0.15</v>
      </c>
      <c r="S57" s="251"/>
      <c r="T57" s="251"/>
      <c r="U57" s="248"/>
      <c r="V57" s="248"/>
      <c r="W57" s="248"/>
      <c r="X57" s="248"/>
      <c r="Y57" s="248"/>
      <c r="Z57" s="248"/>
      <c r="AA57" s="248"/>
      <c r="AB57" s="248"/>
      <c r="AC57" s="607"/>
      <c r="AD57" s="407"/>
      <c r="AE57" s="407"/>
      <c r="AF57" s="407"/>
      <c r="AG57" s="596"/>
    </row>
    <row r="58" spans="2:33" ht="29.45" customHeight="1" x14ac:dyDescent="0.25">
      <c r="B58" s="598"/>
      <c r="C58" s="426"/>
      <c r="D58" s="598"/>
      <c r="E58" s="426"/>
      <c r="F58" s="319"/>
      <c r="G58" s="421" t="s">
        <v>1571</v>
      </c>
      <c r="H58" s="426"/>
      <c r="I58" s="142">
        <v>1</v>
      </c>
      <c r="J58" s="426"/>
      <c r="K58" s="598"/>
      <c r="L58" s="598"/>
      <c r="M58" s="598"/>
      <c r="N58" s="598"/>
      <c r="O58" s="598"/>
      <c r="P58" s="594">
        <f t="shared" si="2"/>
        <v>0.6</v>
      </c>
      <c r="Q58" s="248"/>
      <c r="R58" s="248"/>
      <c r="S58" s="248"/>
      <c r="T58" s="248"/>
      <c r="U58" s="248"/>
      <c r="V58" s="251">
        <v>0.3</v>
      </c>
      <c r="W58" s="251">
        <v>0.3</v>
      </c>
      <c r="X58" s="251"/>
      <c r="Y58" s="251"/>
      <c r="Z58" s="248"/>
      <c r="AA58" s="248"/>
      <c r="AB58" s="248"/>
      <c r="AC58" s="608"/>
      <c r="AD58" s="407"/>
      <c r="AE58" s="407"/>
      <c r="AF58" s="407"/>
      <c r="AG58" s="596"/>
    </row>
    <row r="59" spans="2:33" ht="29.45" customHeight="1" x14ac:dyDescent="0.25">
      <c r="B59" s="598"/>
      <c r="C59" s="426"/>
      <c r="D59" s="598"/>
      <c r="E59" s="426"/>
      <c r="F59" s="319"/>
      <c r="G59" s="421" t="s">
        <v>1570</v>
      </c>
      <c r="H59" s="426"/>
      <c r="I59" s="142">
        <v>1</v>
      </c>
      <c r="J59" s="426"/>
      <c r="K59" s="598"/>
      <c r="L59" s="598"/>
      <c r="M59" s="598"/>
      <c r="N59" s="598"/>
      <c r="O59" s="598"/>
      <c r="P59" s="594">
        <v>0.15</v>
      </c>
      <c r="Q59" s="248"/>
      <c r="R59" s="251">
        <v>0.15</v>
      </c>
      <c r="S59" s="248"/>
      <c r="T59" s="248"/>
      <c r="U59" s="248"/>
      <c r="V59" s="251"/>
      <c r="W59" s="251"/>
      <c r="X59" s="251"/>
      <c r="Y59" s="251"/>
      <c r="Z59" s="248"/>
      <c r="AA59" s="248"/>
      <c r="AB59" s="248"/>
      <c r="AC59" s="606" t="s">
        <v>1512</v>
      </c>
      <c r="AD59" s="425" t="s">
        <v>109</v>
      </c>
      <c r="AE59" s="425" t="s">
        <v>1577</v>
      </c>
      <c r="AF59" s="425" t="s">
        <v>440</v>
      </c>
      <c r="AG59" s="604"/>
    </row>
    <row r="60" spans="2:33" ht="29.45" customHeight="1" x14ac:dyDescent="0.25">
      <c r="B60" s="599"/>
      <c r="C60" s="428"/>
      <c r="D60" s="599"/>
      <c r="E60" s="426"/>
      <c r="F60" s="320"/>
      <c r="G60" s="421" t="s">
        <v>1571</v>
      </c>
      <c r="H60" s="428"/>
      <c r="I60" s="142">
        <v>1</v>
      </c>
      <c r="J60" s="428"/>
      <c r="K60" s="599"/>
      <c r="L60" s="599"/>
      <c r="M60" s="599"/>
      <c r="N60" s="599"/>
      <c r="O60" s="599"/>
      <c r="P60" s="594">
        <v>0.6</v>
      </c>
      <c r="Q60" s="248"/>
      <c r="R60" s="248"/>
      <c r="S60" s="248"/>
      <c r="T60" s="248"/>
      <c r="U60" s="248"/>
      <c r="V60" s="251">
        <v>0.3</v>
      </c>
      <c r="W60" s="251">
        <v>0.3</v>
      </c>
      <c r="X60" s="251"/>
      <c r="Y60" s="251"/>
      <c r="Z60" s="248"/>
      <c r="AA60" s="248"/>
      <c r="AB60" s="248"/>
      <c r="AC60" s="608"/>
      <c r="AD60" s="428"/>
      <c r="AE60" s="428"/>
      <c r="AF60" s="428"/>
      <c r="AG60" s="609"/>
    </row>
    <row r="61" spans="2:33" ht="44.45" customHeight="1" x14ac:dyDescent="0.25">
      <c r="B61" s="597"/>
      <c r="C61" s="425" t="s">
        <v>135</v>
      </c>
      <c r="D61" s="597"/>
      <c r="E61" s="426"/>
      <c r="F61" s="321" t="s">
        <v>1580</v>
      </c>
      <c r="G61" s="421" t="s">
        <v>1568</v>
      </c>
      <c r="H61" s="425" t="s">
        <v>1581</v>
      </c>
      <c r="I61" s="142">
        <v>1</v>
      </c>
      <c r="J61" s="425" t="s">
        <v>59</v>
      </c>
      <c r="K61" s="597" t="s">
        <v>88</v>
      </c>
      <c r="L61" s="597" t="s">
        <v>43</v>
      </c>
      <c r="M61" s="597" t="s">
        <v>44</v>
      </c>
      <c r="N61" s="425" t="s">
        <v>45</v>
      </c>
      <c r="O61" s="597" t="s">
        <v>696</v>
      </c>
      <c r="P61" s="594">
        <f t="shared" si="2"/>
        <v>0.25</v>
      </c>
      <c r="Q61" s="251">
        <v>0.25</v>
      </c>
      <c r="R61" s="251"/>
      <c r="S61" s="248"/>
      <c r="T61" s="248"/>
      <c r="U61" s="248"/>
      <c r="V61" s="248"/>
      <c r="W61" s="248"/>
      <c r="X61" s="248"/>
      <c r="Y61" s="248"/>
      <c r="Z61" s="248"/>
      <c r="AA61" s="248"/>
      <c r="AB61" s="248"/>
      <c r="AC61" s="606" t="s">
        <v>1512</v>
      </c>
      <c r="AD61" s="425" t="s">
        <v>109</v>
      </c>
      <c r="AE61" s="425" t="s">
        <v>1577</v>
      </c>
      <c r="AF61" s="425" t="s">
        <v>440</v>
      </c>
      <c r="AG61" s="609"/>
    </row>
    <row r="62" spans="2:33" ht="28.5" customHeight="1" x14ac:dyDescent="0.25">
      <c r="B62" s="598"/>
      <c r="C62" s="426"/>
      <c r="D62" s="598"/>
      <c r="E62" s="426"/>
      <c r="F62" s="319"/>
      <c r="G62" s="421" t="s">
        <v>1570</v>
      </c>
      <c r="H62" s="426"/>
      <c r="I62" s="142">
        <v>1</v>
      </c>
      <c r="J62" s="426"/>
      <c r="K62" s="598"/>
      <c r="L62" s="598"/>
      <c r="M62" s="598"/>
      <c r="N62" s="426"/>
      <c r="O62" s="598"/>
      <c r="P62" s="594">
        <f t="shared" si="2"/>
        <v>0.15</v>
      </c>
      <c r="Q62" s="248"/>
      <c r="R62" s="251">
        <v>0.15</v>
      </c>
      <c r="S62" s="251"/>
      <c r="T62" s="251"/>
      <c r="U62" s="248"/>
      <c r="V62" s="248"/>
      <c r="W62" s="248"/>
      <c r="X62" s="248"/>
      <c r="Y62" s="248"/>
      <c r="Z62" s="248"/>
      <c r="AA62" s="248"/>
      <c r="AB62" s="248"/>
      <c r="AC62" s="607"/>
      <c r="AD62" s="426"/>
      <c r="AE62" s="426"/>
      <c r="AF62" s="426"/>
      <c r="AG62" s="609"/>
    </row>
    <row r="63" spans="2:33" ht="35.25" customHeight="1" x14ac:dyDescent="0.25">
      <c r="B63" s="598"/>
      <c r="C63" s="426"/>
      <c r="D63" s="598"/>
      <c r="E63" s="426"/>
      <c r="F63" s="319"/>
      <c r="G63" s="421" t="s">
        <v>1571</v>
      </c>
      <c r="H63" s="426"/>
      <c r="I63" s="142">
        <v>1</v>
      </c>
      <c r="J63" s="426"/>
      <c r="K63" s="598"/>
      <c r="L63" s="598"/>
      <c r="M63" s="598"/>
      <c r="N63" s="426"/>
      <c r="O63" s="598"/>
      <c r="P63" s="594">
        <f t="shared" si="2"/>
        <v>0.6</v>
      </c>
      <c r="Q63" s="248"/>
      <c r="R63" s="248"/>
      <c r="S63" s="248"/>
      <c r="T63" s="248"/>
      <c r="U63" s="248"/>
      <c r="V63" s="251">
        <v>0.3</v>
      </c>
      <c r="W63" s="251">
        <v>0.3</v>
      </c>
      <c r="X63" s="251"/>
      <c r="Y63" s="251"/>
      <c r="Z63" s="248"/>
      <c r="AA63" s="248"/>
      <c r="AB63" s="248"/>
      <c r="AC63" s="607"/>
      <c r="AD63" s="426"/>
      <c r="AE63" s="426"/>
      <c r="AF63" s="426"/>
      <c r="AG63" s="609"/>
    </row>
    <row r="64" spans="2:33" ht="15" customHeight="1" x14ac:dyDescent="0.25">
      <c r="B64" s="598"/>
      <c r="C64" s="426"/>
      <c r="D64" s="598"/>
      <c r="E64" s="426"/>
      <c r="F64" s="319"/>
      <c r="G64" s="237" t="s">
        <v>1570</v>
      </c>
      <c r="H64" s="426"/>
      <c r="I64" s="142">
        <v>1</v>
      </c>
      <c r="J64" s="426"/>
      <c r="K64" s="598"/>
      <c r="L64" s="598"/>
      <c r="M64" s="598"/>
      <c r="N64" s="426"/>
      <c r="O64" s="598"/>
      <c r="P64" s="594">
        <v>0.15</v>
      </c>
      <c r="Q64" s="248"/>
      <c r="R64" s="304">
        <v>0.15</v>
      </c>
      <c r="S64" s="248"/>
      <c r="T64" s="248"/>
      <c r="U64" s="248"/>
      <c r="V64" s="251"/>
      <c r="W64" s="251"/>
      <c r="X64" s="251"/>
      <c r="Y64" s="251"/>
      <c r="Z64" s="248"/>
      <c r="AA64" s="248"/>
      <c r="AB64" s="248"/>
      <c r="AC64" s="607"/>
      <c r="AD64" s="426"/>
      <c r="AE64" s="426"/>
      <c r="AF64" s="426"/>
      <c r="AG64" s="609"/>
    </row>
    <row r="65" spans="2:33" ht="15" customHeight="1" x14ac:dyDescent="0.25">
      <c r="B65" s="599"/>
      <c r="C65" s="428"/>
      <c r="D65" s="599"/>
      <c r="E65" s="426"/>
      <c r="F65" s="320"/>
      <c r="G65" s="237" t="s">
        <v>1571</v>
      </c>
      <c r="H65" s="428"/>
      <c r="I65" s="142">
        <v>1</v>
      </c>
      <c r="J65" s="428"/>
      <c r="K65" s="599"/>
      <c r="L65" s="599"/>
      <c r="M65" s="599"/>
      <c r="N65" s="428"/>
      <c r="O65" s="599"/>
      <c r="P65" s="594">
        <v>0.6</v>
      </c>
      <c r="Q65" s="248"/>
      <c r="R65" s="248"/>
      <c r="S65" s="248"/>
      <c r="T65" s="248"/>
      <c r="U65" s="248"/>
      <c r="V65" s="251">
        <v>0.3</v>
      </c>
      <c r="W65" s="251">
        <v>0.3</v>
      </c>
      <c r="X65" s="251"/>
      <c r="Y65" s="251"/>
      <c r="Z65" s="248"/>
      <c r="AA65" s="248"/>
      <c r="AB65" s="248"/>
      <c r="AC65" s="608"/>
      <c r="AD65" s="428"/>
      <c r="AE65" s="428"/>
      <c r="AF65" s="428"/>
      <c r="AG65" s="605"/>
    </row>
    <row r="66" spans="2:33" ht="48.6" customHeight="1" x14ac:dyDescent="0.25">
      <c r="B66" s="597"/>
      <c r="C66" s="425" t="s">
        <v>135</v>
      </c>
      <c r="D66" s="597"/>
      <c r="E66" s="426"/>
      <c r="F66" s="321" t="s">
        <v>1582</v>
      </c>
      <c r="G66" s="421" t="s">
        <v>1568</v>
      </c>
      <c r="H66" s="425" t="s">
        <v>1583</v>
      </c>
      <c r="I66" s="142">
        <v>1</v>
      </c>
      <c r="J66" s="425" t="s">
        <v>59</v>
      </c>
      <c r="K66" s="597" t="s">
        <v>88</v>
      </c>
      <c r="L66" s="597" t="s">
        <v>43</v>
      </c>
      <c r="M66" s="597" t="s">
        <v>44</v>
      </c>
      <c r="N66" s="597" t="s">
        <v>45</v>
      </c>
      <c r="O66" s="597" t="s">
        <v>696</v>
      </c>
      <c r="P66" s="594">
        <f t="shared" si="2"/>
        <v>0.25</v>
      </c>
      <c r="Q66" s="251">
        <v>0.25</v>
      </c>
      <c r="R66" s="251"/>
      <c r="S66" s="248"/>
      <c r="T66" s="248"/>
      <c r="U66" s="248"/>
      <c r="V66" s="248"/>
      <c r="W66" s="248"/>
      <c r="X66" s="248"/>
      <c r="Y66" s="248"/>
      <c r="Z66" s="248"/>
      <c r="AA66" s="248"/>
      <c r="AB66" s="248"/>
      <c r="AC66" s="606" t="s">
        <v>1512</v>
      </c>
      <c r="AD66" s="425" t="s">
        <v>109</v>
      </c>
      <c r="AE66" s="425" t="s">
        <v>1577</v>
      </c>
      <c r="AF66" s="425" t="s">
        <v>440</v>
      </c>
      <c r="AG66" s="604"/>
    </row>
    <row r="67" spans="2:33" ht="35.1" customHeight="1" x14ac:dyDescent="0.25">
      <c r="B67" s="598"/>
      <c r="C67" s="426"/>
      <c r="D67" s="598"/>
      <c r="E67" s="426"/>
      <c r="F67" s="319"/>
      <c r="G67" s="421" t="s">
        <v>1570</v>
      </c>
      <c r="H67" s="598"/>
      <c r="I67" s="142">
        <v>1</v>
      </c>
      <c r="J67" s="426"/>
      <c r="K67" s="598"/>
      <c r="L67" s="598"/>
      <c r="M67" s="598"/>
      <c r="N67" s="598"/>
      <c r="O67" s="598"/>
      <c r="P67" s="594">
        <f t="shared" si="2"/>
        <v>0.15</v>
      </c>
      <c r="Q67" s="248"/>
      <c r="R67" s="251">
        <v>0.15</v>
      </c>
      <c r="S67" s="251"/>
      <c r="T67" s="251"/>
      <c r="U67" s="248"/>
      <c r="V67" s="248"/>
      <c r="W67" s="248"/>
      <c r="X67" s="248"/>
      <c r="Y67" s="248"/>
      <c r="Z67" s="248"/>
      <c r="AA67" s="248"/>
      <c r="AB67" s="248"/>
      <c r="AC67" s="607"/>
      <c r="AD67" s="426"/>
      <c r="AE67" s="426"/>
      <c r="AF67" s="426"/>
      <c r="AG67" s="609"/>
    </row>
    <row r="68" spans="2:33" ht="42.6" customHeight="1" x14ac:dyDescent="0.25">
      <c r="B68" s="598"/>
      <c r="C68" s="426"/>
      <c r="D68" s="598"/>
      <c r="E68" s="426"/>
      <c r="F68" s="319"/>
      <c r="G68" s="421" t="s">
        <v>1571</v>
      </c>
      <c r="H68" s="598"/>
      <c r="I68" s="142">
        <v>1</v>
      </c>
      <c r="J68" s="426"/>
      <c r="K68" s="598"/>
      <c r="L68" s="598"/>
      <c r="M68" s="598"/>
      <c r="N68" s="598"/>
      <c r="O68" s="598"/>
      <c r="P68" s="594">
        <f t="shared" si="2"/>
        <v>0.6</v>
      </c>
      <c r="Q68" s="248"/>
      <c r="R68" s="248"/>
      <c r="S68" s="248"/>
      <c r="T68" s="248"/>
      <c r="U68" s="248"/>
      <c r="V68" s="251">
        <v>0.3</v>
      </c>
      <c r="W68" s="251">
        <v>0.3</v>
      </c>
      <c r="X68" s="251"/>
      <c r="Y68" s="251"/>
      <c r="Z68" s="248"/>
      <c r="AA68" s="248"/>
      <c r="AB68" s="248"/>
      <c r="AC68" s="607"/>
      <c r="AD68" s="426"/>
      <c r="AE68" s="426"/>
      <c r="AF68" s="426"/>
      <c r="AG68" s="609"/>
    </row>
    <row r="69" spans="2:33" ht="42.6" customHeight="1" x14ac:dyDescent="0.25">
      <c r="B69" s="598"/>
      <c r="C69" s="426"/>
      <c r="D69" s="598"/>
      <c r="E69" s="426"/>
      <c r="F69" s="319"/>
      <c r="G69" s="237" t="s">
        <v>1570</v>
      </c>
      <c r="H69" s="426"/>
      <c r="I69" s="142">
        <v>1</v>
      </c>
      <c r="J69" s="426"/>
      <c r="K69" s="598"/>
      <c r="L69" s="598"/>
      <c r="M69" s="598"/>
      <c r="N69" s="598"/>
      <c r="O69" s="598"/>
      <c r="P69" s="594">
        <v>0.15</v>
      </c>
      <c r="Q69" s="248"/>
      <c r="R69" s="304">
        <v>0.15</v>
      </c>
      <c r="S69" s="248"/>
      <c r="T69" s="248"/>
      <c r="U69" s="248"/>
      <c r="V69" s="251"/>
      <c r="W69" s="251"/>
      <c r="X69" s="251"/>
      <c r="Y69" s="251"/>
      <c r="Z69" s="248"/>
      <c r="AA69" s="248"/>
      <c r="AB69" s="248"/>
      <c r="AC69" s="607"/>
      <c r="AD69" s="426"/>
      <c r="AE69" s="426"/>
      <c r="AF69" s="426"/>
      <c r="AG69" s="609"/>
    </row>
    <row r="70" spans="2:33" ht="42.6" customHeight="1" x14ac:dyDescent="0.25">
      <c r="B70" s="599"/>
      <c r="C70" s="428"/>
      <c r="D70" s="599"/>
      <c r="E70" s="428"/>
      <c r="F70" s="320"/>
      <c r="G70" s="237" t="s">
        <v>1571</v>
      </c>
      <c r="H70" s="428"/>
      <c r="I70" s="142">
        <v>1</v>
      </c>
      <c r="J70" s="428"/>
      <c r="K70" s="599"/>
      <c r="L70" s="599"/>
      <c r="M70" s="599"/>
      <c r="N70" s="599"/>
      <c r="O70" s="599"/>
      <c r="P70" s="594">
        <v>0.6</v>
      </c>
      <c r="Q70" s="248"/>
      <c r="R70" s="248"/>
      <c r="S70" s="248"/>
      <c r="T70" s="248"/>
      <c r="U70" s="248"/>
      <c r="V70" s="251">
        <v>0.3</v>
      </c>
      <c r="W70" s="251">
        <v>0.3</v>
      </c>
      <c r="X70" s="251"/>
      <c r="Y70" s="251"/>
      <c r="Z70" s="248"/>
      <c r="AA70" s="248"/>
      <c r="AB70" s="248"/>
      <c r="AC70" s="608"/>
      <c r="AD70" s="428"/>
      <c r="AE70" s="428"/>
      <c r="AF70" s="428"/>
      <c r="AG70" s="605"/>
    </row>
    <row r="71" spans="2:33" ht="45" customHeight="1" x14ac:dyDescent="0.25">
      <c r="B71" s="597"/>
      <c r="C71" s="425" t="s">
        <v>135</v>
      </c>
      <c r="D71" s="597"/>
      <c r="E71" s="425" t="s">
        <v>1575</v>
      </c>
      <c r="F71" s="321" t="s">
        <v>1584</v>
      </c>
      <c r="G71" s="421" t="s">
        <v>1568</v>
      </c>
      <c r="H71" s="425" t="s">
        <v>1585</v>
      </c>
      <c r="I71" s="142">
        <v>1</v>
      </c>
      <c r="J71" s="425" t="s">
        <v>59</v>
      </c>
      <c r="K71" s="597" t="s">
        <v>88</v>
      </c>
      <c r="L71" s="597" t="s">
        <v>43</v>
      </c>
      <c r="M71" s="597" t="s">
        <v>44</v>
      </c>
      <c r="N71" s="597" t="s">
        <v>45</v>
      </c>
      <c r="O71" s="597" t="s">
        <v>696</v>
      </c>
      <c r="P71" s="594">
        <f t="shared" si="2"/>
        <v>0.25</v>
      </c>
      <c r="Q71" s="251"/>
      <c r="R71" s="251"/>
      <c r="S71" s="251">
        <v>0.25</v>
      </c>
      <c r="T71" s="248"/>
      <c r="U71" s="248"/>
      <c r="V71" s="248"/>
      <c r="W71" s="248"/>
      <c r="X71" s="248"/>
      <c r="Y71" s="248"/>
      <c r="Z71" s="248"/>
      <c r="AA71" s="248"/>
      <c r="AB71" s="248"/>
      <c r="AC71" s="606" t="s">
        <v>1512</v>
      </c>
      <c r="AD71" s="425" t="s">
        <v>109</v>
      </c>
      <c r="AE71" s="425" t="s">
        <v>1577</v>
      </c>
      <c r="AF71" s="425" t="s">
        <v>440</v>
      </c>
      <c r="AG71" s="604"/>
    </row>
    <row r="72" spans="2:33" ht="33.950000000000003" customHeight="1" x14ac:dyDescent="0.25">
      <c r="B72" s="598"/>
      <c r="C72" s="426"/>
      <c r="D72" s="598"/>
      <c r="E72" s="426"/>
      <c r="F72" s="319"/>
      <c r="G72" s="421" t="s">
        <v>1570</v>
      </c>
      <c r="H72" s="598"/>
      <c r="I72" s="142">
        <v>1</v>
      </c>
      <c r="J72" s="426"/>
      <c r="K72" s="598"/>
      <c r="L72" s="598"/>
      <c r="M72" s="598"/>
      <c r="N72" s="598"/>
      <c r="O72" s="598"/>
      <c r="P72" s="594">
        <f t="shared" si="2"/>
        <v>0.15</v>
      </c>
      <c r="Q72" s="248"/>
      <c r="R72" s="251"/>
      <c r="S72" s="251"/>
      <c r="T72" s="251">
        <v>0.15</v>
      </c>
      <c r="U72" s="248"/>
      <c r="V72" s="248"/>
      <c r="W72" s="248"/>
      <c r="X72" s="248"/>
      <c r="Y72" s="248"/>
      <c r="Z72" s="248"/>
      <c r="AA72" s="248"/>
      <c r="AB72" s="248"/>
      <c r="AC72" s="607"/>
      <c r="AD72" s="426"/>
      <c r="AE72" s="426"/>
      <c r="AF72" s="426"/>
      <c r="AG72" s="609"/>
    </row>
    <row r="73" spans="2:33" ht="33" customHeight="1" x14ac:dyDescent="0.25">
      <c r="B73" s="598"/>
      <c r="C73" s="426"/>
      <c r="D73" s="598"/>
      <c r="E73" s="426"/>
      <c r="F73" s="319"/>
      <c r="G73" s="421" t="s">
        <v>1571</v>
      </c>
      <c r="H73" s="598"/>
      <c r="I73" s="142">
        <v>1</v>
      </c>
      <c r="J73" s="426"/>
      <c r="K73" s="598"/>
      <c r="L73" s="598"/>
      <c r="M73" s="598"/>
      <c r="N73" s="598"/>
      <c r="O73" s="598"/>
      <c r="P73" s="594">
        <f t="shared" si="2"/>
        <v>0.6</v>
      </c>
      <c r="Q73" s="248"/>
      <c r="R73" s="248"/>
      <c r="S73" s="248"/>
      <c r="T73" s="248"/>
      <c r="U73" s="248"/>
      <c r="V73" s="251"/>
      <c r="W73" s="251"/>
      <c r="X73" s="251">
        <v>0.3</v>
      </c>
      <c r="Y73" s="251">
        <v>0.3</v>
      </c>
      <c r="Z73" s="248"/>
      <c r="AA73" s="248"/>
      <c r="AB73" s="248"/>
      <c r="AC73" s="607"/>
      <c r="AD73" s="426"/>
      <c r="AE73" s="426"/>
      <c r="AF73" s="426"/>
      <c r="AG73" s="609"/>
    </row>
    <row r="74" spans="2:33" ht="33" customHeight="1" x14ac:dyDescent="0.25">
      <c r="B74" s="598"/>
      <c r="C74" s="426"/>
      <c r="D74" s="598"/>
      <c r="E74" s="426"/>
      <c r="F74" s="319"/>
      <c r="G74" s="237" t="s">
        <v>1570</v>
      </c>
      <c r="H74" s="426"/>
      <c r="I74" s="142">
        <v>1</v>
      </c>
      <c r="J74" s="426"/>
      <c r="K74" s="598"/>
      <c r="L74" s="598"/>
      <c r="M74" s="598"/>
      <c r="N74" s="598"/>
      <c r="O74" s="598"/>
      <c r="P74" s="594">
        <v>0.15</v>
      </c>
      <c r="Q74" s="248"/>
      <c r="R74" s="248"/>
      <c r="S74" s="248"/>
      <c r="T74" s="248"/>
      <c r="U74" s="248"/>
      <c r="V74" s="251"/>
      <c r="W74" s="251"/>
      <c r="X74" s="251"/>
      <c r="Y74" s="251"/>
      <c r="Z74" s="248"/>
      <c r="AA74" s="248"/>
      <c r="AB74" s="248"/>
      <c r="AC74" s="607"/>
      <c r="AD74" s="426"/>
      <c r="AE74" s="426"/>
      <c r="AF74" s="426"/>
      <c r="AG74" s="609"/>
    </row>
    <row r="75" spans="2:33" ht="33" customHeight="1" x14ac:dyDescent="0.25">
      <c r="B75" s="599"/>
      <c r="C75" s="428"/>
      <c r="D75" s="599"/>
      <c r="E75" s="426"/>
      <c r="F75" s="320"/>
      <c r="G75" s="237" t="s">
        <v>1571</v>
      </c>
      <c r="H75" s="428"/>
      <c r="I75" s="142">
        <v>1</v>
      </c>
      <c r="J75" s="428"/>
      <c r="K75" s="599"/>
      <c r="L75" s="599"/>
      <c r="M75" s="599"/>
      <c r="N75" s="599"/>
      <c r="O75" s="599"/>
      <c r="P75" s="594">
        <v>0.6</v>
      </c>
      <c r="Q75" s="248"/>
      <c r="R75" s="248"/>
      <c r="S75" s="248"/>
      <c r="T75" s="248"/>
      <c r="U75" s="248"/>
      <c r="V75" s="251"/>
      <c r="W75" s="251">
        <v>0.3</v>
      </c>
      <c r="X75" s="251">
        <v>0.3</v>
      </c>
      <c r="Y75" s="251"/>
      <c r="Z75" s="248"/>
      <c r="AA75" s="248"/>
      <c r="AB75" s="248"/>
      <c r="AC75" s="608"/>
      <c r="AD75" s="428"/>
      <c r="AE75" s="428"/>
      <c r="AF75" s="428"/>
      <c r="AG75" s="605"/>
    </row>
    <row r="76" spans="2:33" ht="41.45" customHeight="1" x14ac:dyDescent="0.25">
      <c r="B76" s="597"/>
      <c r="C76" s="425" t="s">
        <v>135</v>
      </c>
      <c r="D76" s="597"/>
      <c r="E76" s="426"/>
      <c r="F76" s="332" t="s">
        <v>1586</v>
      </c>
      <c r="G76" s="421" t="s">
        <v>1568</v>
      </c>
      <c r="H76" s="425" t="s">
        <v>1587</v>
      </c>
      <c r="I76" s="142">
        <v>1</v>
      </c>
      <c r="J76" s="425" t="s">
        <v>59</v>
      </c>
      <c r="K76" s="597" t="s">
        <v>88</v>
      </c>
      <c r="L76" s="597" t="s">
        <v>43</v>
      </c>
      <c r="M76" s="597" t="s">
        <v>44</v>
      </c>
      <c r="N76" s="597" t="s">
        <v>45</v>
      </c>
      <c r="O76" s="597" t="s">
        <v>696</v>
      </c>
      <c r="P76" s="594">
        <f t="shared" si="2"/>
        <v>0.25</v>
      </c>
      <c r="Q76" s="251"/>
      <c r="R76" s="251"/>
      <c r="S76" s="251">
        <v>0.25</v>
      </c>
      <c r="T76" s="248"/>
      <c r="U76" s="248"/>
      <c r="V76" s="248"/>
      <c r="W76" s="248"/>
      <c r="X76" s="248"/>
      <c r="Y76" s="248"/>
      <c r="Z76" s="248"/>
      <c r="AA76" s="248"/>
      <c r="AB76" s="248"/>
      <c r="AC76" s="606" t="s">
        <v>1512</v>
      </c>
      <c r="AD76" s="425" t="s">
        <v>109</v>
      </c>
      <c r="AE76" s="425" t="s">
        <v>1577</v>
      </c>
      <c r="AF76" s="425" t="s">
        <v>440</v>
      </c>
      <c r="AG76" s="604"/>
    </row>
    <row r="77" spans="2:33" ht="27.6" customHeight="1" x14ac:dyDescent="0.25">
      <c r="B77" s="598"/>
      <c r="C77" s="426"/>
      <c r="D77" s="598"/>
      <c r="E77" s="426"/>
      <c r="F77" s="333"/>
      <c r="G77" s="421" t="s">
        <v>1570</v>
      </c>
      <c r="H77" s="426"/>
      <c r="I77" s="142">
        <v>1</v>
      </c>
      <c r="J77" s="426"/>
      <c r="K77" s="598"/>
      <c r="L77" s="598"/>
      <c r="M77" s="598"/>
      <c r="N77" s="598"/>
      <c r="O77" s="598"/>
      <c r="P77" s="594">
        <f t="shared" si="2"/>
        <v>0.15</v>
      </c>
      <c r="Q77" s="248"/>
      <c r="R77" s="251"/>
      <c r="S77" s="251"/>
      <c r="T77" s="251">
        <v>0.15</v>
      </c>
      <c r="U77" s="248"/>
      <c r="V77" s="248"/>
      <c r="W77" s="248"/>
      <c r="X77" s="248"/>
      <c r="Y77" s="248"/>
      <c r="Z77" s="248"/>
      <c r="AA77" s="248"/>
      <c r="AB77" s="248"/>
      <c r="AC77" s="607"/>
      <c r="AD77" s="426"/>
      <c r="AE77" s="426"/>
      <c r="AF77" s="426"/>
      <c r="AG77" s="609"/>
    </row>
    <row r="78" spans="2:33" ht="33" customHeight="1" x14ac:dyDescent="0.25">
      <c r="B78" s="598"/>
      <c r="C78" s="426"/>
      <c r="D78" s="598"/>
      <c r="E78" s="426"/>
      <c r="F78" s="333"/>
      <c r="G78" s="421" t="s">
        <v>1571</v>
      </c>
      <c r="H78" s="426"/>
      <c r="I78" s="142">
        <v>1</v>
      </c>
      <c r="J78" s="426"/>
      <c r="K78" s="598"/>
      <c r="L78" s="598"/>
      <c r="M78" s="598"/>
      <c r="N78" s="598"/>
      <c r="O78" s="598"/>
      <c r="P78" s="594">
        <f t="shared" si="2"/>
        <v>0.6</v>
      </c>
      <c r="Q78" s="248"/>
      <c r="R78" s="248"/>
      <c r="S78" s="248"/>
      <c r="T78" s="248"/>
      <c r="U78" s="248"/>
      <c r="V78" s="251"/>
      <c r="W78" s="251"/>
      <c r="X78" s="251">
        <v>0.3</v>
      </c>
      <c r="Y78" s="251">
        <v>0.3</v>
      </c>
      <c r="Z78" s="248"/>
      <c r="AA78" s="248"/>
      <c r="AB78" s="248"/>
      <c r="AC78" s="607"/>
      <c r="AD78" s="426"/>
      <c r="AE78" s="426"/>
      <c r="AF78" s="426"/>
      <c r="AG78" s="609"/>
    </row>
    <row r="79" spans="2:33" ht="33" customHeight="1" x14ac:dyDescent="0.25">
      <c r="B79" s="598"/>
      <c r="C79" s="426"/>
      <c r="D79" s="598"/>
      <c r="E79" s="426"/>
      <c r="F79" s="333"/>
      <c r="G79" s="237" t="s">
        <v>1570</v>
      </c>
      <c r="H79" s="426"/>
      <c r="I79" s="142">
        <v>1</v>
      </c>
      <c r="J79" s="426"/>
      <c r="K79" s="598"/>
      <c r="L79" s="598"/>
      <c r="M79" s="598"/>
      <c r="N79" s="598"/>
      <c r="O79" s="598"/>
      <c r="P79" s="594">
        <v>0.15</v>
      </c>
      <c r="Q79" s="248"/>
      <c r="R79" s="248"/>
      <c r="S79" s="248"/>
      <c r="T79" s="251">
        <v>0.15</v>
      </c>
      <c r="U79" s="248"/>
      <c r="V79" s="251"/>
      <c r="W79" s="251"/>
      <c r="X79" s="251"/>
      <c r="Y79" s="251"/>
      <c r="Z79" s="248"/>
      <c r="AA79" s="248"/>
      <c r="AB79" s="248"/>
      <c r="AC79" s="607"/>
      <c r="AD79" s="426"/>
      <c r="AE79" s="426"/>
      <c r="AF79" s="426"/>
      <c r="AG79" s="609"/>
    </row>
    <row r="80" spans="2:33" ht="33" customHeight="1" x14ac:dyDescent="0.25">
      <c r="B80" s="599"/>
      <c r="C80" s="428"/>
      <c r="D80" s="599"/>
      <c r="E80" s="426"/>
      <c r="F80" s="335"/>
      <c r="G80" s="237" t="s">
        <v>1571</v>
      </c>
      <c r="H80" s="428"/>
      <c r="I80" s="142">
        <v>1</v>
      </c>
      <c r="J80" s="428"/>
      <c r="K80" s="599"/>
      <c r="L80" s="599"/>
      <c r="M80" s="599"/>
      <c r="N80" s="599"/>
      <c r="O80" s="599"/>
      <c r="P80" s="594">
        <v>0.6</v>
      </c>
      <c r="Q80" s="248"/>
      <c r="R80" s="248"/>
      <c r="S80" s="248"/>
      <c r="T80" s="248"/>
      <c r="U80" s="248"/>
      <c r="V80" s="251"/>
      <c r="W80" s="251"/>
      <c r="X80" s="251">
        <v>0.3</v>
      </c>
      <c r="Y80" s="251">
        <v>0.3</v>
      </c>
      <c r="Z80" s="248"/>
      <c r="AA80" s="248"/>
      <c r="AB80" s="248"/>
      <c r="AC80" s="608"/>
      <c r="AD80" s="428"/>
      <c r="AE80" s="428"/>
      <c r="AF80" s="428"/>
      <c r="AG80" s="605"/>
    </row>
    <row r="81" spans="2:33" ht="40.5" customHeight="1" x14ac:dyDescent="0.25">
      <c r="B81" s="597"/>
      <c r="C81" s="425" t="s">
        <v>135</v>
      </c>
      <c r="D81" s="597"/>
      <c r="E81" s="426"/>
      <c r="F81" s="321" t="s">
        <v>1588</v>
      </c>
      <c r="G81" s="421" t="s">
        <v>1568</v>
      </c>
      <c r="H81" s="425" t="s">
        <v>1589</v>
      </c>
      <c r="I81" s="142">
        <v>1</v>
      </c>
      <c r="J81" s="425" t="s">
        <v>59</v>
      </c>
      <c r="K81" s="597" t="s">
        <v>88</v>
      </c>
      <c r="L81" s="597" t="s">
        <v>43</v>
      </c>
      <c r="M81" s="597" t="s">
        <v>44</v>
      </c>
      <c r="N81" s="597" t="s">
        <v>45</v>
      </c>
      <c r="O81" s="597" t="s">
        <v>696</v>
      </c>
      <c r="P81" s="594">
        <f t="shared" si="2"/>
        <v>0.25</v>
      </c>
      <c r="Q81" s="251"/>
      <c r="R81" s="251"/>
      <c r="S81" s="251">
        <v>0.25</v>
      </c>
      <c r="T81" s="248"/>
      <c r="U81" s="248"/>
      <c r="V81" s="248"/>
      <c r="W81" s="248"/>
      <c r="X81" s="248"/>
      <c r="Y81" s="248"/>
      <c r="Z81" s="248"/>
      <c r="AA81" s="248"/>
      <c r="AB81" s="248"/>
      <c r="AC81" s="606" t="s">
        <v>1512</v>
      </c>
      <c r="AD81" s="425" t="s">
        <v>109</v>
      </c>
      <c r="AE81" s="425" t="s">
        <v>1577</v>
      </c>
      <c r="AF81" s="425" t="s">
        <v>440</v>
      </c>
      <c r="AG81" s="604"/>
    </row>
    <row r="82" spans="2:33" ht="31.5" customHeight="1" x14ac:dyDescent="0.25">
      <c r="B82" s="598"/>
      <c r="C82" s="426"/>
      <c r="D82" s="598"/>
      <c r="E82" s="426"/>
      <c r="F82" s="319"/>
      <c r="G82" s="421" t="s">
        <v>1570</v>
      </c>
      <c r="H82" s="426"/>
      <c r="I82" s="142">
        <v>1</v>
      </c>
      <c r="J82" s="426"/>
      <c r="K82" s="598"/>
      <c r="L82" s="598"/>
      <c r="M82" s="598"/>
      <c r="N82" s="598"/>
      <c r="O82" s="598"/>
      <c r="P82" s="594">
        <f t="shared" si="2"/>
        <v>0.15</v>
      </c>
      <c r="Q82" s="248"/>
      <c r="R82" s="251"/>
      <c r="S82" s="251"/>
      <c r="T82" s="251">
        <v>0.15</v>
      </c>
      <c r="U82" s="248"/>
      <c r="V82" s="248"/>
      <c r="W82" s="248"/>
      <c r="X82" s="248"/>
      <c r="Y82" s="248"/>
      <c r="Z82" s="248"/>
      <c r="AA82" s="248"/>
      <c r="AB82" s="248"/>
      <c r="AC82" s="607"/>
      <c r="AD82" s="426"/>
      <c r="AE82" s="426"/>
      <c r="AF82" s="426"/>
      <c r="AG82" s="609"/>
    </row>
    <row r="83" spans="2:33" ht="27.6" customHeight="1" x14ac:dyDescent="0.25">
      <c r="B83" s="598"/>
      <c r="C83" s="426"/>
      <c r="D83" s="598"/>
      <c r="E83" s="426"/>
      <c r="F83" s="319"/>
      <c r="G83" s="421" t="s">
        <v>1571</v>
      </c>
      <c r="H83" s="426"/>
      <c r="I83" s="142">
        <v>1</v>
      </c>
      <c r="J83" s="426"/>
      <c r="K83" s="598"/>
      <c r="L83" s="598"/>
      <c r="M83" s="598"/>
      <c r="N83" s="598"/>
      <c r="O83" s="598"/>
      <c r="P83" s="594">
        <f t="shared" si="2"/>
        <v>0.6</v>
      </c>
      <c r="Q83" s="248"/>
      <c r="R83" s="248"/>
      <c r="S83" s="248"/>
      <c r="T83" s="248"/>
      <c r="U83" s="248"/>
      <c r="V83" s="251"/>
      <c r="W83" s="251"/>
      <c r="X83" s="251">
        <v>0.3</v>
      </c>
      <c r="Y83" s="251">
        <v>0.3</v>
      </c>
      <c r="Z83" s="248"/>
      <c r="AA83" s="248"/>
      <c r="AB83" s="248"/>
      <c r="AC83" s="607"/>
      <c r="AD83" s="426"/>
      <c r="AE83" s="426"/>
      <c r="AF83" s="426"/>
      <c r="AG83" s="609"/>
    </row>
    <row r="84" spans="2:33" ht="27.6" customHeight="1" x14ac:dyDescent="0.25">
      <c r="B84" s="598"/>
      <c r="C84" s="426"/>
      <c r="D84" s="598"/>
      <c r="E84" s="426"/>
      <c r="F84" s="319"/>
      <c r="G84" s="421" t="s">
        <v>1570</v>
      </c>
      <c r="H84" s="426"/>
      <c r="I84" s="142">
        <v>1</v>
      </c>
      <c r="J84" s="426"/>
      <c r="K84" s="598"/>
      <c r="L84" s="598"/>
      <c r="M84" s="598"/>
      <c r="N84" s="598"/>
      <c r="O84" s="598"/>
      <c r="P84" s="594">
        <v>0.15</v>
      </c>
      <c r="Q84" s="248"/>
      <c r="R84" s="248"/>
      <c r="S84" s="248"/>
      <c r="T84" s="251">
        <v>0.15</v>
      </c>
      <c r="U84" s="248"/>
      <c r="V84" s="251"/>
      <c r="W84" s="251"/>
      <c r="X84" s="251"/>
      <c r="Y84" s="251"/>
      <c r="Z84" s="248"/>
      <c r="AA84" s="248"/>
      <c r="AB84" s="248"/>
      <c r="AC84" s="607"/>
      <c r="AD84" s="426"/>
      <c r="AE84" s="426"/>
      <c r="AF84" s="426"/>
      <c r="AG84" s="609"/>
    </row>
    <row r="85" spans="2:33" ht="27.6" customHeight="1" x14ac:dyDescent="0.25">
      <c r="B85" s="599"/>
      <c r="C85" s="428"/>
      <c r="D85" s="599"/>
      <c r="E85" s="426"/>
      <c r="F85" s="320"/>
      <c r="G85" s="421" t="s">
        <v>1571</v>
      </c>
      <c r="H85" s="428"/>
      <c r="I85" s="142">
        <v>1</v>
      </c>
      <c r="J85" s="428"/>
      <c r="K85" s="599"/>
      <c r="L85" s="599"/>
      <c r="M85" s="599"/>
      <c r="N85" s="599"/>
      <c r="O85" s="599"/>
      <c r="P85" s="594">
        <v>0.6</v>
      </c>
      <c r="Q85" s="248"/>
      <c r="R85" s="248"/>
      <c r="S85" s="248"/>
      <c r="T85" s="248"/>
      <c r="U85" s="248"/>
      <c r="V85" s="251"/>
      <c r="W85" s="251"/>
      <c r="X85" s="251">
        <v>0.3</v>
      </c>
      <c r="Y85" s="251">
        <v>0.3</v>
      </c>
      <c r="Z85" s="248"/>
      <c r="AA85" s="248"/>
      <c r="AB85" s="248"/>
      <c r="AC85" s="608"/>
      <c r="AD85" s="428"/>
      <c r="AE85" s="428"/>
      <c r="AF85" s="428"/>
      <c r="AG85" s="605"/>
    </row>
    <row r="86" spans="2:33" ht="45" customHeight="1" x14ac:dyDescent="0.25">
      <c r="B86" s="597"/>
      <c r="C86" s="425" t="s">
        <v>135</v>
      </c>
      <c r="D86" s="597"/>
      <c r="E86" s="426"/>
      <c r="F86" s="321" t="s">
        <v>1590</v>
      </c>
      <c r="G86" s="421" t="s">
        <v>1568</v>
      </c>
      <c r="H86" s="425" t="s">
        <v>1591</v>
      </c>
      <c r="I86" s="142">
        <v>1</v>
      </c>
      <c r="J86" s="425" t="s">
        <v>59</v>
      </c>
      <c r="K86" s="597" t="s">
        <v>88</v>
      </c>
      <c r="L86" s="597" t="s">
        <v>43</v>
      </c>
      <c r="M86" s="597" t="s">
        <v>44</v>
      </c>
      <c r="N86" s="597" t="s">
        <v>45</v>
      </c>
      <c r="O86" s="597" t="s">
        <v>696</v>
      </c>
      <c r="P86" s="594">
        <f t="shared" si="2"/>
        <v>0.25</v>
      </c>
      <c r="Q86" s="251"/>
      <c r="R86" s="251"/>
      <c r="S86" s="251">
        <v>0.25</v>
      </c>
      <c r="T86" s="248"/>
      <c r="U86" s="248"/>
      <c r="V86" s="248"/>
      <c r="W86" s="248"/>
      <c r="X86" s="248"/>
      <c r="Y86" s="248"/>
      <c r="Z86" s="248"/>
      <c r="AA86" s="248"/>
      <c r="AB86" s="248"/>
      <c r="AC86" s="606" t="s">
        <v>1512</v>
      </c>
      <c r="AD86" s="425" t="s">
        <v>109</v>
      </c>
      <c r="AE86" s="425" t="s">
        <v>1577</v>
      </c>
      <c r="AF86" s="425" t="s">
        <v>440</v>
      </c>
      <c r="AG86" s="604"/>
    </row>
    <row r="87" spans="2:33" ht="36.950000000000003" customHeight="1" x14ac:dyDescent="0.25">
      <c r="B87" s="598"/>
      <c r="C87" s="426"/>
      <c r="D87" s="598"/>
      <c r="E87" s="426"/>
      <c r="F87" s="610"/>
      <c r="G87" s="421" t="s">
        <v>1570</v>
      </c>
      <c r="H87" s="426"/>
      <c r="I87" s="142">
        <v>1</v>
      </c>
      <c r="J87" s="426"/>
      <c r="K87" s="598"/>
      <c r="L87" s="598"/>
      <c r="M87" s="598"/>
      <c r="N87" s="598"/>
      <c r="O87" s="598"/>
      <c r="P87" s="594">
        <f t="shared" si="2"/>
        <v>0.15</v>
      </c>
      <c r="Q87" s="248"/>
      <c r="R87" s="251"/>
      <c r="S87" s="251"/>
      <c r="T87" s="251">
        <v>0.15</v>
      </c>
      <c r="U87" s="248"/>
      <c r="V87" s="248"/>
      <c r="W87" s="248"/>
      <c r="X87" s="248"/>
      <c r="Y87" s="248"/>
      <c r="Z87" s="248"/>
      <c r="AA87" s="248"/>
      <c r="AB87" s="248"/>
      <c r="AC87" s="607"/>
      <c r="AD87" s="426"/>
      <c r="AE87" s="426"/>
      <c r="AF87" s="426"/>
      <c r="AG87" s="609"/>
    </row>
    <row r="88" spans="2:33" ht="36" customHeight="1" x14ac:dyDescent="0.25">
      <c r="B88" s="598"/>
      <c r="C88" s="426"/>
      <c r="D88" s="598"/>
      <c r="E88" s="426"/>
      <c r="F88" s="610"/>
      <c r="G88" s="421" t="s">
        <v>1571</v>
      </c>
      <c r="H88" s="426"/>
      <c r="I88" s="142">
        <v>1</v>
      </c>
      <c r="J88" s="426"/>
      <c r="K88" s="598"/>
      <c r="L88" s="598"/>
      <c r="M88" s="598"/>
      <c r="N88" s="598"/>
      <c r="O88" s="598"/>
      <c r="P88" s="594">
        <f t="shared" si="2"/>
        <v>0.6</v>
      </c>
      <c r="Q88" s="248"/>
      <c r="R88" s="248"/>
      <c r="S88" s="248"/>
      <c r="T88" s="248"/>
      <c r="U88" s="248"/>
      <c r="V88" s="251"/>
      <c r="W88" s="251"/>
      <c r="X88" s="251">
        <v>0.3</v>
      </c>
      <c r="Y88" s="251">
        <v>0.3</v>
      </c>
      <c r="Z88" s="248"/>
      <c r="AA88" s="248"/>
      <c r="AB88" s="248"/>
      <c r="AC88" s="607"/>
      <c r="AD88" s="426"/>
      <c r="AE88" s="426"/>
      <c r="AF88" s="426"/>
      <c r="AG88" s="609"/>
    </row>
    <row r="89" spans="2:33" ht="36" customHeight="1" x14ac:dyDescent="0.25">
      <c r="B89" s="598"/>
      <c r="C89" s="426"/>
      <c r="D89" s="598"/>
      <c r="E89" s="426"/>
      <c r="F89" s="319"/>
      <c r="G89" s="421" t="s">
        <v>1570</v>
      </c>
      <c r="H89" s="426"/>
      <c r="I89" s="142">
        <v>1</v>
      </c>
      <c r="J89" s="426"/>
      <c r="K89" s="598"/>
      <c r="L89" s="598"/>
      <c r="M89" s="598"/>
      <c r="N89" s="598"/>
      <c r="O89" s="598"/>
      <c r="P89" s="594">
        <v>0.15</v>
      </c>
      <c r="Q89" s="248"/>
      <c r="R89" s="248"/>
      <c r="S89" s="248"/>
      <c r="T89" s="251">
        <v>0.15</v>
      </c>
      <c r="U89" s="248"/>
      <c r="V89" s="251"/>
      <c r="W89" s="251"/>
      <c r="X89" s="251"/>
      <c r="Y89" s="251"/>
      <c r="Z89" s="248"/>
      <c r="AA89" s="248"/>
      <c r="AB89" s="248"/>
      <c r="AC89" s="607"/>
      <c r="AD89" s="426"/>
      <c r="AE89" s="426"/>
      <c r="AF89" s="426"/>
      <c r="AG89" s="609"/>
    </row>
    <row r="90" spans="2:33" ht="36" customHeight="1" x14ac:dyDescent="0.25">
      <c r="B90" s="599"/>
      <c r="C90" s="428"/>
      <c r="D90" s="599"/>
      <c r="E90" s="426"/>
      <c r="F90" s="320"/>
      <c r="G90" s="421" t="s">
        <v>1571</v>
      </c>
      <c r="H90" s="428"/>
      <c r="I90" s="142">
        <v>1</v>
      </c>
      <c r="J90" s="428"/>
      <c r="K90" s="599"/>
      <c r="L90" s="599"/>
      <c r="M90" s="599"/>
      <c r="N90" s="599"/>
      <c r="O90" s="599"/>
      <c r="P90" s="594">
        <v>0.6</v>
      </c>
      <c r="Q90" s="248"/>
      <c r="R90" s="248"/>
      <c r="S90" s="248"/>
      <c r="T90" s="248"/>
      <c r="U90" s="248"/>
      <c r="V90" s="251"/>
      <c r="W90" s="251"/>
      <c r="X90" s="251">
        <v>0.3</v>
      </c>
      <c r="Y90" s="251">
        <v>0.3</v>
      </c>
      <c r="Z90" s="248"/>
      <c r="AA90" s="248"/>
      <c r="AB90" s="248"/>
      <c r="AC90" s="608"/>
      <c r="AD90" s="428"/>
      <c r="AE90" s="428"/>
      <c r="AF90" s="428"/>
      <c r="AG90" s="605"/>
    </row>
    <row r="91" spans="2:33" ht="47.1" customHeight="1" x14ac:dyDescent="0.25">
      <c r="B91" s="597"/>
      <c r="C91" s="425" t="s">
        <v>135</v>
      </c>
      <c r="D91" s="597"/>
      <c r="E91" s="426"/>
      <c r="F91" s="321" t="s">
        <v>1592</v>
      </c>
      <c r="G91" s="421" t="s">
        <v>1568</v>
      </c>
      <c r="H91" s="425" t="s">
        <v>1593</v>
      </c>
      <c r="I91" s="142">
        <v>1</v>
      </c>
      <c r="J91" s="425" t="s">
        <v>59</v>
      </c>
      <c r="K91" s="597" t="s">
        <v>88</v>
      </c>
      <c r="L91" s="597" t="s">
        <v>43</v>
      </c>
      <c r="M91" s="597" t="s">
        <v>44</v>
      </c>
      <c r="N91" s="597" t="s">
        <v>45</v>
      </c>
      <c r="O91" s="597" t="s">
        <v>696</v>
      </c>
      <c r="P91" s="594">
        <f t="shared" ref="P91:P148" si="3">+SUM(Q91:AB91)</f>
        <v>0.25</v>
      </c>
      <c r="Q91" s="251"/>
      <c r="R91" s="251"/>
      <c r="S91" s="251">
        <v>0.25</v>
      </c>
      <c r="T91" s="248"/>
      <c r="U91" s="248"/>
      <c r="V91" s="248"/>
      <c r="W91" s="248"/>
      <c r="X91" s="248"/>
      <c r="Y91" s="248"/>
      <c r="Z91" s="248"/>
      <c r="AA91" s="248"/>
      <c r="AB91" s="248"/>
      <c r="AC91" s="595" t="s">
        <v>1512</v>
      </c>
      <c r="AD91" s="407" t="s">
        <v>109</v>
      </c>
      <c r="AE91" s="407" t="s">
        <v>1577</v>
      </c>
      <c r="AF91" s="407" t="s">
        <v>440</v>
      </c>
      <c r="AG91" s="596"/>
    </row>
    <row r="92" spans="2:33" ht="35.1" customHeight="1" x14ac:dyDescent="0.25">
      <c r="B92" s="598"/>
      <c r="C92" s="426"/>
      <c r="D92" s="598"/>
      <c r="E92" s="426"/>
      <c r="F92" s="319"/>
      <c r="G92" s="79" t="s">
        <v>1570</v>
      </c>
      <c r="H92" s="426"/>
      <c r="I92" s="142">
        <v>1</v>
      </c>
      <c r="J92" s="426"/>
      <c r="K92" s="598"/>
      <c r="L92" s="598"/>
      <c r="M92" s="598"/>
      <c r="N92" s="598"/>
      <c r="O92" s="598"/>
      <c r="P92" s="594">
        <f t="shared" si="3"/>
        <v>0.15</v>
      </c>
      <c r="Q92" s="248"/>
      <c r="R92" s="251"/>
      <c r="S92" s="251"/>
      <c r="T92" s="251">
        <v>0.15</v>
      </c>
      <c r="U92" s="248"/>
      <c r="V92" s="248"/>
      <c r="W92" s="248"/>
      <c r="X92" s="248"/>
      <c r="Y92" s="248"/>
      <c r="Z92" s="248"/>
      <c r="AA92" s="248"/>
      <c r="AB92" s="248"/>
      <c r="AC92" s="595"/>
      <c r="AD92" s="407"/>
      <c r="AE92" s="407"/>
      <c r="AF92" s="407"/>
      <c r="AG92" s="596"/>
    </row>
    <row r="93" spans="2:33" ht="62.25" customHeight="1" x14ac:dyDescent="0.25">
      <c r="B93" s="598"/>
      <c r="C93" s="426"/>
      <c r="D93" s="598"/>
      <c r="E93" s="426"/>
      <c r="F93" s="319"/>
      <c r="G93" s="79" t="s">
        <v>1571</v>
      </c>
      <c r="H93" s="426"/>
      <c r="I93" s="142">
        <v>1</v>
      </c>
      <c r="J93" s="426"/>
      <c r="K93" s="598"/>
      <c r="L93" s="598"/>
      <c r="M93" s="598"/>
      <c r="N93" s="598"/>
      <c r="O93" s="598"/>
      <c r="P93" s="594">
        <f t="shared" si="3"/>
        <v>0.6</v>
      </c>
      <c r="Q93" s="248"/>
      <c r="R93" s="248"/>
      <c r="S93" s="248"/>
      <c r="T93" s="248"/>
      <c r="U93" s="248"/>
      <c r="V93" s="251"/>
      <c r="W93" s="251"/>
      <c r="X93" s="251">
        <v>0.3</v>
      </c>
      <c r="Y93" s="251">
        <v>0.3</v>
      </c>
      <c r="Z93" s="248"/>
      <c r="AA93" s="248"/>
      <c r="AB93" s="248"/>
      <c r="AC93" s="595"/>
      <c r="AD93" s="407"/>
      <c r="AE93" s="407"/>
      <c r="AF93" s="407"/>
      <c r="AG93" s="596"/>
    </row>
    <row r="94" spans="2:33" ht="62.25" customHeight="1" x14ac:dyDescent="0.25">
      <c r="B94" s="598"/>
      <c r="C94" s="426"/>
      <c r="D94" s="598"/>
      <c r="E94" s="426"/>
      <c r="F94" s="319"/>
      <c r="G94" s="421" t="s">
        <v>1570</v>
      </c>
      <c r="H94" s="426"/>
      <c r="I94" s="142">
        <v>1</v>
      </c>
      <c r="J94" s="426"/>
      <c r="K94" s="598"/>
      <c r="L94" s="598"/>
      <c r="M94" s="598"/>
      <c r="N94" s="598"/>
      <c r="O94" s="598"/>
      <c r="P94" s="594">
        <v>0.15</v>
      </c>
      <c r="Q94" s="248"/>
      <c r="R94" s="248"/>
      <c r="S94" s="248"/>
      <c r="T94" s="251">
        <v>0.15</v>
      </c>
      <c r="U94" s="248"/>
      <c r="V94" s="251"/>
      <c r="W94" s="251"/>
      <c r="X94" s="251"/>
      <c r="Y94" s="251"/>
      <c r="Z94" s="248"/>
      <c r="AA94" s="248"/>
      <c r="AB94" s="248"/>
      <c r="AC94" s="43"/>
      <c r="AD94" s="119"/>
      <c r="AE94" s="119"/>
      <c r="AF94" s="119"/>
      <c r="AG94" s="361"/>
    </row>
    <row r="95" spans="2:33" ht="62.25" customHeight="1" x14ac:dyDescent="0.25">
      <c r="B95" s="599"/>
      <c r="C95" s="428"/>
      <c r="D95" s="599"/>
      <c r="E95" s="426"/>
      <c r="F95" s="320"/>
      <c r="G95" s="421" t="s">
        <v>1571</v>
      </c>
      <c r="H95" s="428"/>
      <c r="I95" s="142">
        <v>1</v>
      </c>
      <c r="J95" s="428"/>
      <c r="K95" s="599"/>
      <c r="L95" s="599"/>
      <c r="M95" s="599"/>
      <c r="N95" s="599"/>
      <c r="O95" s="599"/>
      <c r="P95" s="594">
        <v>0.6</v>
      </c>
      <c r="Q95" s="248"/>
      <c r="R95" s="248"/>
      <c r="S95" s="248"/>
      <c r="T95" s="248"/>
      <c r="U95" s="248"/>
      <c r="V95" s="251"/>
      <c r="W95" s="251"/>
      <c r="X95" s="251">
        <v>0.3</v>
      </c>
      <c r="Y95" s="251">
        <v>0.3</v>
      </c>
      <c r="Z95" s="248"/>
      <c r="AA95" s="248"/>
      <c r="AB95" s="248"/>
      <c r="AC95" s="43"/>
      <c r="AD95" s="119"/>
      <c r="AE95" s="119"/>
      <c r="AF95" s="119"/>
      <c r="AG95" s="361"/>
    </row>
    <row r="96" spans="2:33" ht="51" customHeight="1" x14ac:dyDescent="0.25">
      <c r="B96" s="597"/>
      <c r="C96" s="425" t="s">
        <v>135</v>
      </c>
      <c r="D96" s="597"/>
      <c r="E96" s="426"/>
      <c r="F96" s="321" t="s">
        <v>1594</v>
      </c>
      <c r="G96" s="421" t="s">
        <v>1568</v>
      </c>
      <c r="H96" s="425" t="s">
        <v>1595</v>
      </c>
      <c r="I96" s="142">
        <v>1</v>
      </c>
      <c r="J96" s="425" t="s">
        <v>59</v>
      </c>
      <c r="K96" s="597" t="s">
        <v>88</v>
      </c>
      <c r="L96" s="597" t="s">
        <v>43</v>
      </c>
      <c r="M96" s="597" t="s">
        <v>44</v>
      </c>
      <c r="N96" s="597" t="s">
        <v>45</v>
      </c>
      <c r="O96" s="597" t="s">
        <v>696</v>
      </c>
      <c r="P96" s="594">
        <f t="shared" si="3"/>
        <v>0.25</v>
      </c>
      <c r="Q96" s="251"/>
      <c r="R96" s="251"/>
      <c r="S96" s="251">
        <v>0.25</v>
      </c>
      <c r="T96" s="248"/>
      <c r="U96" s="248"/>
      <c r="V96" s="248"/>
      <c r="W96" s="248"/>
      <c r="X96" s="248"/>
      <c r="Y96" s="248"/>
      <c r="Z96" s="248"/>
      <c r="AA96" s="248"/>
      <c r="AB96" s="248"/>
      <c r="AC96" s="606" t="s">
        <v>1512</v>
      </c>
      <c r="AD96" s="425" t="s">
        <v>109</v>
      </c>
      <c r="AE96" s="425" t="s">
        <v>1577</v>
      </c>
      <c r="AF96" s="425" t="s">
        <v>440</v>
      </c>
      <c r="AG96" s="604"/>
    </row>
    <row r="97" spans="2:33" ht="36.950000000000003" customHeight="1" x14ac:dyDescent="0.25">
      <c r="B97" s="598"/>
      <c r="C97" s="426"/>
      <c r="D97" s="598"/>
      <c r="E97" s="426"/>
      <c r="F97" s="319"/>
      <c r="G97" s="421" t="s">
        <v>1570</v>
      </c>
      <c r="H97" s="426"/>
      <c r="I97" s="142">
        <v>1</v>
      </c>
      <c r="J97" s="426"/>
      <c r="K97" s="598"/>
      <c r="L97" s="598"/>
      <c r="M97" s="598"/>
      <c r="N97" s="598"/>
      <c r="O97" s="598"/>
      <c r="P97" s="594">
        <f t="shared" si="3"/>
        <v>0.15</v>
      </c>
      <c r="Q97" s="248"/>
      <c r="R97" s="251"/>
      <c r="S97" s="251"/>
      <c r="T97" s="251">
        <v>0.15</v>
      </c>
      <c r="U97" s="248"/>
      <c r="V97" s="248"/>
      <c r="W97" s="248"/>
      <c r="X97" s="248"/>
      <c r="Y97" s="248"/>
      <c r="Z97" s="248"/>
      <c r="AA97" s="248"/>
      <c r="AB97" s="248"/>
      <c r="AC97" s="607"/>
      <c r="AD97" s="426"/>
      <c r="AE97" s="426"/>
      <c r="AF97" s="426"/>
      <c r="AG97" s="609"/>
    </row>
    <row r="98" spans="2:33" ht="53.25" customHeight="1" x14ac:dyDescent="0.25">
      <c r="B98" s="598"/>
      <c r="C98" s="426"/>
      <c r="D98" s="598"/>
      <c r="E98" s="426"/>
      <c r="F98" s="319"/>
      <c r="G98" s="421" t="s">
        <v>1571</v>
      </c>
      <c r="H98" s="426"/>
      <c r="I98" s="142">
        <v>1</v>
      </c>
      <c r="J98" s="426"/>
      <c r="K98" s="598"/>
      <c r="L98" s="598"/>
      <c r="M98" s="598"/>
      <c r="N98" s="598"/>
      <c r="O98" s="598"/>
      <c r="P98" s="594">
        <f t="shared" si="3"/>
        <v>0.6</v>
      </c>
      <c r="Q98" s="248"/>
      <c r="R98" s="248"/>
      <c r="S98" s="248"/>
      <c r="T98" s="248"/>
      <c r="U98" s="248"/>
      <c r="V98" s="251"/>
      <c r="W98" s="251"/>
      <c r="X98" s="251">
        <v>0.3</v>
      </c>
      <c r="Y98" s="251">
        <v>0.3</v>
      </c>
      <c r="Z98" s="248"/>
      <c r="AA98" s="248"/>
      <c r="AB98" s="248"/>
      <c r="AC98" s="607"/>
      <c r="AD98" s="426"/>
      <c r="AE98" s="426"/>
      <c r="AF98" s="426"/>
      <c r="AG98" s="609"/>
    </row>
    <row r="99" spans="2:33" ht="53.25" customHeight="1" x14ac:dyDescent="0.25">
      <c r="B99" s="598"/>
      <c r="C99" s="426"/>
      <c r="D99" s="598"/>
      <c r="E99" s="426"/>
      <c r="F99" s="319"/>
      <c r="G99" s="421" t="s">
        <v>1570</v>
      </c>
      <c r="H99" s="426"/>
      <c r="I99" s="142">
        <v>1</v>
      </c>
      <c r="J99" s="426"/>
      <c r="K99" s="598"/>
      <c r="L99" s="598"/>
      <c r="M99" s="598"/>
      <c r="N99" s="598"/>
      <c r="O99" s="598"/>
      <c r="P99" s="594">
        <v>0.15</v>
      </c>
      <c r="Q99" s="248"/>
      <c r="R99" s="248"/>
      <c r="S99" s="248"/>
      <c r="T99" s="304">
        <v>0.15</v>
      </c>
      <c r="U99" s="248"/>
      <c r="V99" s="251"/>
      <c r="W99" s="251"/>
      <c r="X99" s="251"/>
      <c r="Y99" s="251"/>
      <c r="Z99" s="248"/>
      <c r="AA99" s="248"/>
      <c r="AB99" s="248"/>
      <c r="AC99" s="607"/>
      <c r="AD99" s="426"/>
      <c r="AE99" s="426"/>
      <c r="AF99" s="426"/>
      <c r="AG99" s="609"/>
    </row>
    <row r="100" spans="2:33" ht="53.25" customHeight="1" x14ac:dyDescent="0.25">
      <c r="B100" s="599"/>
      <c r="C100" s="428"/>
      <c r="D100" s="599"/>
      <c r="E100" s="426"/>
      <c r="F100" s="320"/>
      <c r="G100" s="421" t="s">
        <v>1571</v>
      </c>
      <c r="H100" s="428"/>
      <c r="I100" s="142">
        <v>1</v>
      </c>
      <c r="J100" s="428"/>
      <c r="K100" s="599"/>
      <c r="L100" s="599"/>
      <c r="M100" s="599"/>
      <c r="N100" s="599"/>
      <c r="O100" s="599"/>
      <c r="P100" s="594">
        <v>0.6</v>
      </c>
      <c r="Q100" s="248"/>
      <c r="R100" s="248"/>
      <c r="S100" s="248"/>
      <c r="T100" s="248"/>
      <c r="U100" s="248"/>
      <c r="V100" s="251"/>
      <c r="W100" s="251"/>
      <c r="X100" s="251">
        <v>0.3</v>
      </c>
      <c r="Y100" s="251">
        <v>0.3</v>
      </c>
      <c r="Z100" s="248"/>
      <c r="AA100" s="248"/>
      <c r="AB100" s="248"/>
      <c r="AC100" s="608"/>
      <c r="AD100" s="428"/>
      <c r="AE100" s="428"/>
      <c r="AF100" s="428"/>
      <c r="AG100" s="605"/>
    </row>
    <row r="101" spans="2:33" ht="45" customHeight="1" x14ac:dyDescent="0.25">
      <c r="B101" s="597"/>
      <c r="C101" s="425" t="s">
        <v>135</v>
      </c>
      <c r="D101" s="597"/>
      <c r="E101" s="426"/>
      <c r="F101" s="321" t="s">
        <v>1596</v>
      </c>
      <c r="G101" s="421" t="s">
        <v>1568</v>
      </c>
      <c r="H101" s="425" t="s">
        <v>1597</v>
      </c>
      <c r="I101" s="142">
        <v>1</v>
      </c>
      <c r="J101" s="425" t="s">
        <v>59</v>
      </c>
      <c r="K101" s="597" t="s">
        <v>88</v>
      </c>
      <c r="L101" s="597" t="s">
        <v>43</v>
      </c>
      <c r="M101" s="597" t="s">
        <v>44</v>
      </c>
      <c r="N101" s="597" t="s">
        <v>45</v>
      </c>
      <c r="O101" s="597" t="s">
        <v>696</v>
      </c>
      <c r="P101" s="594">
        <f t="shared" si="3"/>
        <v>0.25</v>
      </c>
      <c r="Q101" s="251"/>
      <c r="R101" s="251"/>
      <c r="S101" s="251">
        <v>0.25</v>
      </c>
      <c r="T101" s="248"/>
      <c r="U101" s="248"/>
      <c r="V101" s="248"/>
      <c r="W101" s="248"/>
      <c r="X101" s="248"/>
      <c r="Y101" s="248"/>
      <c r="Z101" s="248"/>
      <c r="AA101" s="248"/>
      <c r="AB101" s="248"/>
      <c r="AC101" s="606" t="s">
        <v>1512</v>
      </c>
      <c r="AD101" s="425" t="s">
        <v>109</v>
      </c>
      <c r="AE101" s="425" t="s">
        <v>1577</v>
      </c>
      <c r="AF101" s="425" t="s">
        <v>440</v>
      </c>
      <c r="AG101" s="604"/>
    </row>
    <row r="102" spans="2:33" ht="32.1" customHeight="1" x14ac:dyDescent="0.25">
      <c r="B102" s="598"/>
      <c r="C102" s="426"/>
      <c r="D102" s="598"/>
      <c r="E102" s="426"/>
      <c r="F102" s="319"/>
      <c r="G102" s="79" t="s">
        <v>1570</v>
      </c>
      <c r="H102" s="426"/>
      <c r="I102" s="142">
        <v>1</v>
      </c>
      <c r="J102" s="426"/>
      <c r="K102" s="598"/>
      <c r="L102" s="598"/>
      <c r="M102" s="598"/>
      <c r="N102" s="598"/>
      <c r="O102" s="598"/>
      <c r="P102" s="594">
        <f t="shared" si="3"/>
        <v>0.15</v>
      </c>
      <c r="Q102" s="248"/>
      <c r="R102" s="251"/>
      <c r="S102" s="251"/>
      <c r="T102" s="251">
        <v>0.15</v>
      </c>
      <c r="U102" s="248"/>
      <c r="V102" s="248"/>
      <c r="W102" s="248"/>
      <c r="X102" s="248"/>
      <c r="Y102" s="248"/>
      <c r="Z102" s="248"/>
      <c r="AA102" s="248"/>
      <c r="AB102" s="248"/>
      <c r="AC102" s="607"/>
      <c r="AD102" s="426"/>
      <c r="AE102" s="426"/>
      <c r="AF102" s="426"/>
      <c r="AG102" s="609"/>
    </row>
    <row r="103" spans="2:33" ht="30.95" customHeight="1" x14ac:dyDescent="0.25">
      <c r="B103" s="598"/>
      <c r="C103" s="426"/>
      <c r="D103" s="598"/>
      <c r="E103" s="426"/>
      <c r="F103" s="319"/>
      <c r="G103" s="79" t="s">
        <v>1571</v>
      </c>
      <c r="H103" s="426"/>
      <c r="I103" s="142">
        <v>1</v>
      </c>
      <c r="J103" s="426"/>
      <c r="K103" s="598"/>
      <c r="L103" s="598"/>
      <c r="M103" s="598"/>
      <c r="N103" s="598"/>
      <c r="O103" s="598"/>
      <c r="P103" s="594">
        <f t="shared" si="3"/>
        <v>0.6</v>
      </c>
      <c r="Q103" s="248"/>
      <c r="R103" s="248"/>
      <c r="S103" s="248"/>
      <c r="T103" s="248"/>
      <c r="U103" s="248"/>
      <c r="V103" s="251"/>
      <c r="W103" s="251"/>
      <c r="X103" s="251">
        <v>0.3</v>
      </c>
      <c r="Y103" s="251">
        <v>0.3</v>
      </c>
      <c r="Z103" s="248"/>
      <c r="AA103" s="248"/>
      <c r="AB103" s="248"/>
      <c r="AC103" s="607"/>
      <c r="AD103" s="426"/>
      <c r="AE103" s="426"/>
      <c r="AF103" s="426"/>
      <c r="AG103" s="609"/>
    </row>
    <row r="104" spans="2:33" ht="30.95" customHeight="1" x14ac:dyDescent="0.25">
      <c r="B104" s="598"/>
      <c r="C104" s="426"/>
      <c r="D104" s="598"/>
      <c r="E104" s="426"/>
      <c r="F104" s="319"/>
      <c r="G104" s="421" t="s">
        <v>1570</v>
      </c>
      <c r="H104" s="426"/>
      <c r="I104" s="142">
        <v>1</v>
      </c>
      <c r="J104" s="426"/>
      <c r="K104" s="598"/>
      <c r="L104" s="598"/>
      <c r="M104" s="598"/>
      <c r="N104" s="598"/>
      <c r="O104" s="598"/>
      <c r="P104" s="594">
        <v>0.15</v>
      </c>
      <c r="Q104" s="248"/>
      <c r="R104" s="248"/>
      <c r="S104" s="248"/>
      <c r="T104" s="248"/>
      <c r="U104" s="248"/>
      <c r="V104" s="251"/>
      <c r="W104" s="251"/>
      <c r="X104" s="251"/>
      <c r="Y104" s="251"/>
      <c r="Z104" s="248"/>
      <c r="AA104" s="248"/>
      <c r="AB104" s="248"/>
      <c r="AC104" s="607"/>
      <c r="AD104" s="426"/>
      <c r="AE104" s="426"/>
      <c r="AF104" s="426"/>
      <c r="AG104" s="609"/>
    </row>
    <row r="105" spans="2:33" ht="30.95" customHeight="1" x14ac:dyDescent="0.25">
      <c r="B105" s="599"/>
      <c r="C105" s="428"/>
      <c r="D105" s="599"/>
      <c r="E105" s="426"/>
      <c r="F105" s="320"/>
      <c r="G105" s="421" t="s">
        <v>1571</v>
      </c>
      <c r="H105" s="428"/>
      <c r="I105" s="142">
        <v>1</v>
      </c>
      <c r="J105" s="428"/>
      <c r="K105" s="599"/>
      <c r="L105" s="599"/>
      <c r="M105" s="599"/>
      <c r="N105" s="599"/>
      <c r="O105" s="599"/>
      <c r="P105" s="594">
        <v>0.6</v>
      </c>
      <c r="Q105" s="248"/>
      <c r="R105" s="248"/>
      <c r="S105" s="248"/>
      <c r="T105" s="304">
        <v>0.15</v>
      </c>
      <c r="U105" s="248"/>
      <c r="V105" s="251"/>
      <c r="W105" s="251"/>
      <c r="X105" s="251">
        <v>0.3</v>
      </c>
      <c r="Y105" s="251">
        <v>0.3</v>
      </c>
      <c r="Z105" s="248"/>
      <c r="AA105" s="248"/>
      <c r="AB105" s="248"/>
      <c r="AC105" s="608"/>
      <c r="AD105" s="428"/>
      <c r="AE105" s="428"/>
      <c r="AF105" s="428"/>
      <c r="AG105" s="605"/>
    </row>
    <row r="106" spans="2:33" ht="45" customHeight="1" x14ac:dyDescent="0.25">
      <c r="B106" s="597"/>
      <c r="C106" s="425" t="s">
        <v>135</v>
      </c>
      <c r="D106" s="597"/>
      <c r="E106" s="426"/>
      <c r="F106" s="321" t="s">
        <v>1598</v>
      </c>
      <c r="G106" s="421" t="s">
        <v>1568</v>
      </c>
      <c r="H106" s="425" t="s">
        <v>1599</v>
      </c>
      <c r="I106" s="142">
        <v>1</v>
      </c>
      <c r="J106" s="425" t="s">
        <v>59</v>
      </c>
      <c r="K106" s="597" t="s">
        <v>88</v>
      </c>
      <c r="L106" s="597" t="s">
        <v>43</v>
      </c>
      <c r="M106" s="597" t="s">
        <v>44</v>
      </c>
      <c r="N106" s="597" t="s">
        <v>45</v>
      </c>
      <c r="O106" s="597" t="s">
        <v>696</v>
      </c>
      <c r="P106" s="594">
        <f t="shared" si="3"/>
        <v>0.25</v>
      </c>
      <c r="Q106" s="251"/>
      <c r="R106" s="251"/>
      <c r="S106" s="251">
        <v>0.25</v>
      </c>
      <c r="T106" s="248"/>
      <c r="U106" s="248"/>
      <c r="V106" s="248"/>
      <c r="W106" s="248"/>
      <c r="X106" s="248"/>
      <c r="Y106" s="248"/>
      <c r="Z106" s="248"/>
      <c r="AA106" s="248"/>
      <c r="AB106" s="248"/>
      <c r="AC106" s="606" t="s">
        <v>1512</v>
      </c>
      <c r="AD106" s="425" t="s">
        <v>109</v>
      </c>
      <c r="AE106" s="425" t="s">
        <v>1577</v>
      </c>
      <c r="AF106" s="425" t="s">
        <v>440</v>
      </c>
      <c r="AG106" s="604"/>
    </row>
    <row r="107" spans="2:33" ht="32.1" customHeight="1" x14ac:dyDescent="0.25">
      <c r="B107" s="598"/>
      <c r="C107" s="426"/>
      <c r="D107" s="598"/>
      <c r="E107" s="426"/>
      <c r="F107" s="319"/>
      <c r="G107" s="79" t="s">
        <v>1570</v>
      </c>
      <c r="H107" s="426"/>
      <c r="I107" s="142">
        <v>1</v>
      </c>
      <c r="J107" s="426"/>
      <c r="K107" s="598"/>
      <c r="L107" s="598"/>
      <c r="M107" s="598"/>
      <c r="N107" s="598"/>
      <c r="O107" s="598"/>
      <c r="P107" s="594">
        <f t="shared" si="3"/>
        <v>0.15</v>
      </c>
      <c r="Q107" s="248"/>
      <c r="R107" s="251"/>
      <c r="S107" s="251"/>
      <c r="T107" s="251">
        <v>0.15</v>
      </c>
      <c r="U107" s="248"/>
      <c r="V107" s="248"/>
      <c r="W107" s="248"/>
      <c r="X107" s="248"/>
      <c r="Y107" s="248"/>
      <c r="Z107" s="248"/>
      <c r="AA107" s="248"/>
      <c r="AB107" s="248"/>
      <c r="AC107" s="607"/>
      <c r="AD107" s="426"/>
      <c r="AE107" s="426"/>
      <c r="AF107" s="426"/>
      <c r="AG107" s="609"/>
    </row>
    <row r="108" spans="2:33" ht="30" customHeight="1" x14ac:dyDescent="0.25">
      <c r="B108" s="598"/>
      <c r="C108" s="426"/>
      <c r="D108" s="598"/>
      <c r="E108" s="426"/>
      <c r="F108" s="319"/>
      <c r="G108" s="79" t="s">
        <v>1571</v>
      </c>
      <c r="H108" s="426"/>
      <c r="I108" s="142">
        <v>1</v>
      </c>
      <c r="J108" s="426"/>
      <c r="K108" s="598"/>
      <c r="L108" s="598"/>
      <c r="M108" s="598"/>
      <c r="N108" s="598"/>
      <c r="O108" s="598"/>
      <c r="P108" s="594">
        <f t="shared" si="3"/>
        <v>0.6</v>
      </c>
      <c r="Q108" s="248"/>
      <c r="R108" s="248"/>
      <c r="S108" s="248"/>
      <c r="T108" s="248"/>
      <c r="U108" s="248"/>
      <c r="V108" s="251"/>
      <c r="W108" s="251"/>
      <c r="X108" s="251">
        <v>0.3</v>
      </c>
      <c r="Y108" s="251">
        <v>0.3</v>
      </c>
      <c r="Z108" s="248"/>
      <c r="AA108" s="248"/>
      <c r="AB108" s="248"/>
      <c r="AC108" s="607"/>
      <c r="AD108" s="426"/>
      <c r="AE108" s="426"/>
      <c r="AF108" s="426"/>
      <c r="AG108" s="609"/>
    </row>
    <row r="109" spans="2:33" ht="30" customHeight="1" x14ac:dyDescent="0.25">
      <c r="B109" s="598"/>
      <c r="C109" s="426"/>
      <c r="D109" s="598"/>
      <c r="E109" s="426"/>
      <c r="F109" s="319"/>
      <c r="G109" s="421" t="s">
        <v>1570</v>
      </c>
      <c r="H109" s="426"/>
      <c r="I109" s="142">
        <v>1</v>
      </c>
      <c r="J109" s="426"/>
      <c r="K109" s="598"/>
      <c r="L109" s="598"/>
      <c r="M109" s="598"/>
      <c r="N109" s="598"/>
      <c r="O109" s="598"/>
      <c r="P109" s="594">
        <v>0.15</v>
      </c>
      <c r="Q109" s="248"/>
      <c r="R109" s="248"/>
      <c r="S109" s="248"/>
      <c r="T109" s="304">
        <v>0.15</v>
      </c>
      <c r="U109" s="248"/>
      <c r="V109" s="251"/>
      <c r="W109" s="251"/>
      <c r="X109" s="251"/>
      <c r="Y109" s="251"/>
      <c r="Z109" s="248"/>
      <c r="AA109" s="248"/>
      <c r="AB109" s="248"/>
      <c r="AC109" s="607"/>
      <c r="AD109" s="426"/>
      <c r="AE109" s="426"/>
      <c r="AF109" s="426"/>
      <c r="AG109" s="609"/>
    </row>
    <row r="110" spans="2:33" ht="30" customHeight="1" x14ac:dyDescent="0.25">
      <c r="B110" s="599"/>
      <c r="C110" s="428"/>
      <c r="D110" s="599"/>
      <c r="E110" s="428"/>
      <c r="F110" s="320"/>
      <c r="G110" s="421" t="s">
        <v>1571</v>
      </c>
      <c r="H110" s="428"/>
      <c r="I110" s="142">
        <v>1</v>
      </c>
      <c r="J110" s="428"/>
      <c r="K110" s="599"/>
      <c r="L110" s="599"/>
      <c r="M110" s="599"/>
      <c r="N110" s="599"/>
      <c r="O110" s="599"/>
      <c r="P110" s="594">
        <v>0.6</v>
      </c>
      <c r="Q110" s="248"/>
      <c r="R110" s="248"/>
      <c r="S110" s="248"/>
      <c r="T110" s="248"/>
      <c r="U110" s="248"/>
      <c r="V110" s="251"/>
      <c r="W110" s="251"/>
      <c r="X110" s="251">
        <v>0.3</v>
      </c>
      <c r="Y110" s="251">
        <v>0.3</v>
      </c>
      <c r="Z110" s="248"/>
      <c r="AA110" s="248"/>
      <c r="AB110" s="248"/>
      <c r="AC110" s="608"/>
      <c r="AD110" s="428"/>
      <c r="AE110" s="428"/>
      <c r="AF110" s="428"/>
      <c r="AG110" s="605"/>
    </row>
    <row r="111" spans="2:33" ht="44.1" customHeight="1" x14ac:dyDescent="0.25">
      <c r="B111" s="597"/>
      <c r="C111" s="425" t="s">
        <v>135</v>
      </c>
      <c r="D111" s="597"/>
      <c r="E111" s="425" t="s">
        <v>1575</v>
      </c>
      <c r="F111" s="321" t="s">
        <v>1600</v>
      </c>
      <c r="G111" s="421" t="s">
        <v>1568</v>
      </c>
      <c r="H111" s="425" t="s">
        <v>1601</v>
      </c>
      <c r="I111" s="142">
        <v>1</v>
      </c>
      <c r="J111" s="425" t="s">
        <v>59</v>
      </c>
      <c r="K111" s="597" t="s">
        <v>88</v>
      </c>
      <c r="L111" s="597" t="s">
        <v>43</v>
      </c>
      <c r="M111" s="597" t="s">
        <v>44</v>
      </c>
      <c r="N111" s="597" t="s">
        <v>45</v>
      </c>
      <c r="O111" s="597" t="s">
        <v>696</v>
      </c>
      <c r="P111" s="594">
        <f t="shared" si="3"/>
        <v>0.25</v>
      </c>
      <c r="Q111" s="251"/>
      <c r="R111" s="251"/>
      <c r="S111" s="251"/>
      <c r="T111" s="248"/>
      <c r="U111" s="251">
        <v>0.25</v>
      </c>
      <c r="V111" s="248"/>
      <c r="W111" s="248"/>
      <c r="X111" s="248"/>
      <c r="Y111" s="248"/>
      <c r="Z111" s="248"/>
      <c r="AA111" s="248"/>
      <c r="AB111" s="248"/>
      <c r="AC111" s="606" t="s">
        <v>1512</v>
      </c>
      <c r="AD111" s="425" t="s">
        <v>109</v>
      </c>
      <c r="AE111" s="425" t="s">
        <v>1577</v>
      </c>
      <c r="AF111" s="425" t="s">
        <v>440</v>
      </c>
      <c r="AG111" s="604"/>
    </row>
    <row r="112" spans="2:33" ht="27.95" customHeight="1" x14ac:dyDescent="0.25">
      <c r="B112" s="598"/>
      <c r="C112" s="426"/>
      <c r="D112" s="598"/>
      <c r="E112" s="426"/>
      <c r="F112" s="319"/>
      <c r="G112" s="79" t="s">
        <v>1570</v>
      </c>
      <c r="H112" s="426"/>
      <c r="I112" s="142">
        <v>1</v>
      </c>
      <c r="J112" s="426"/>
      <c r="K112" s="598"/>
      <c r="L112" s="598"/>
      <c r="M112" s="598"/>
      <c r="N112" s="598"/>
      <c r="O112" s="598"/>
      <c r="P112" s="594">
        <f t="shared" si="3"/>
        <v>0.15</v>
      </c>
      <c r="Q112" s="248"/>
      <c r="R112" s="251"/>
      <c r="S112" s="251"/>
      <c r="T112" s="251"/>
      <c r="U112" s="251"/>
      <c r="V112" s="251">
        <v>0.15</v>
      </c>
      <c r="W112" s="248"/>
      <c r="X112" s="248"/>
      <c r="Y112" s="248"/>
      <c r="Z112" s="248"/>
      <c r="AA112" s="248"/>
      <c r="AB112" s="248"/>
      <c r="AC112" s="607"/>
      <c r="AD112" s="426"/>
      <c r="AE112" s="426"/>
      <c r="AF112" s="426"/>
      <c r="AG112" s="609"/>
    </row>
    <row r="113" spans="2:33" ht="27.95" customHeight="1" x14ac:dyDescent="0.25">
      <c r="B113" s="598"/>
      <c r="C113" s="426"/>
      <c r="D113" s="598"/>
      <c r="E113" s="426"/>
      <c r="F113" s="319"/>
      <c r="G113" s="79" t="s">
        <v>1571</v>
      </c>
      <c r="H113" s="426"/>
      <c r="I113" s="142">
        <v>1</v>
      </c>
      <c r="J113" s="426"/>
      <c r="K113" s="598"/>
      <c r="L113" s="598"/>
      <c r="M113" s="598"/>
      <c r="N113" s="598"/>
      <c r="O113" s="598"/>
      <c r="P113" s="594">
        <f t="shared" si="3"/>
        <v>0.6</v>
      </c>
      <c r="Q113" s="248"/>
      <c r="R113" s="248"/>
      <c r="S113" s="248"/>
      <c r="T113" s="248"/>
      <c r="U113" s="248"/>
      <c r="V113" s="251"/>
      <c r="W113" s="251"/>
      <c r="X113" s="251"/>
      <c r="Y113" s="251"/>
      <c r="Z113" s="251">
        <v>0.3</v>
      </c>
      <c r="AA113" s="251">
        <v>0.3</v>
      </c>
      <c r="AB113" s="248"/>
      <c r="AC113" s="607"/>
      <c r="AD113" s="426"/>
      <c r="AE113" s="426"/>
      <c r="AF113" s="426"/>
      <c r="AG113" s="609"/>
    </row>
    <row r="114" spans="2:33" ht="27.95" customHeight="1" x14ac:dyDescent="0.25">
      <c r="B114" s="598"/>
      <c r="C114" s="426"/>
      <c r="D114" s="598"/>
      <c r="E114" s="426"/>
      <c r="F114" s="319"/>
      <c r="G114" s="421" t="s">
        <v>1570</v>
      </c>
      <c r="H114" s="426"/>
      <c r="I114" s="142">
        <v>1</v>
      </c>
      <c r="J114" s="426"/>
      <c r="K114" s="598"/>
      <c r="L114" s="598"/>
      <c r="M114" s="598"/>
      <c r="N114" s="598"/>
      <c r="O114" s="598"/>
      <c r="P114" s="594">
        <v>0.15</v>
      </c>
      <c r="Q114" s="248"/>
      <c r="R114" s="248"/>
      <c r="S114" s="248"/>
      <c r="T114" s="251"/>
      <c r="U114" s="248"/>
      <c r="V114" s="251">
        <v>0.15</v>
      </c>
      <c r="W114" s="251"/>
      <c r="X114" s="251"/>
      <c r="Y114" s="251"/>
      <c r="Z114" s="251"/>
      <c r="AA114" s="251"/>
      <c r="AB114" s="248"/>
      <c r="AC114" s="607"/>
      <c r="AD114" s="426"/>
      <c r="AE114" s="426"/>
      <c r="AF114" s="426"/>
      <c r="AG114" s="609"/>
    </row>
    <row r="115" spans="2:33" ht="27.95" customHeight="1" x14ac:dyDescent="0.25">
      <c r="B115" s="599"/>
      <c r="C115" s="428"/>
      <c r="D115" s="599"/>
      <c r="E115" s="426"/>
      <c r="F115" s="320"/>
      <c r="G115" s="421" t="s">
        <v>1571</v>
      </c>
      <c r="H115" s="428"/>
      <c r="I115" s="142">
        <v>1</v>
      </c>
      <c r="J115" s="428"/>
      <c r="K115" s="599"/>
      <c r="L115" s="599"/>
      <c r="M115" s="599"/>
      <c r="N115" s="599"/>
      <c r="O115" s="599"/>
      <c r="P115" s="594">
        <v>0.6</v>
      </c>
      <c r="Q115" s="248"/>
      <c r="R115" s="248"/>
      <c r="S115" s="248"/>
      <c r="T115" s="248"/>
      <c r="U115" s="248"/>
      <c r="V115" s="251"/>
      <c r="W115" s="251"/>
      <c r="X115" s="251"/>
      <c r="Y115" s="251"/>
      <c r="Z115" s="251">
        <v>0.3</v>
      </c>
      <c r="AA115" s="251">
        <v>0.3</v>
      </c>
      <c r="AB115" s="248"/>
      <c r="AC115" s="608"/>
      <c r="AD115" s="428"/>
      <c r="AE115" s="428"/>
      <c r="AF115" s="428"/>
      <c r="AG115" s="605"/>
    </row>
    <row r="116" spans="2:33" ht="56.1" customHeight="1" x14ac:dyDescent="0.25">
      <c r="B116" s="597"/>
      <c r="C116" s="425" t="s">
        <v>135</v>
      </c>
      <c r="D116" s="597"/>
      <c r="E116" s="426"/>
      <c r="F116" s="321" t="s">
        <v>1602</v>
      </c>
      <c r="G116" s="79" t="s">
        <v>1568</v>
      </c>
      <c r="H116" s="425" t="s">
        <v>1603</v>
      </c>
      <c r="I116" s="142">
        <v>1</v>
      </c>
      <c r="J116" s="425" t="s">
        <v>59</v>
      </c>
      <c r="K116" s="597" t="s">
        <v>88</v>
      </c>
      <c r="L116" s="597" t="s">
        <v>43</v>
      </c>
      <c r="M116" s="597" t="s">
        <v>44</v>
      </c>
      <c r="N116" s="597" t="s">
        <v>45</v>
      </c>
      <c r="O116" s="597" t="s">
        <v>696</v>
      </c>
      <c r="P116" s="594">
        <f t="shared" si="3"/>
        <v>0.25</v>
      </c>
      <c r="Q116" s="251"/>
      <c r="R116" s="251"/>
      <c r="S116" s="251"/>
      <c r="T116" s="248"/>
      <c r="U116" s="251">
        <v>0.25</v>
      </c>
      <c r="V116" s="248"/>
      <c r="W116" s="248"/>
      <c r="X116" s="248"/>
      <c r="Y116" s="248"/>
      <c r="Z116" s="248"/>
      <c r="AA116" s="248"/>
      <c r="AB116" s="248"/>
      <c r="AC116" s="606" t="s">
        <v>1512</v>
      </c>
      <c r="AD116" s="425" t="s">
        <v>109</v>
      </c>
      <c r="AE116" s="425" t="s">
        <v>1577</v>
      </c>
      <c r="AF116" s="425" t="s">
        <v>440</v>
      </c>
      <c r="AG116" s="604"/>
    </row>
    <row r="117" spans="2:33" ht="30" customHeight="1" x14ac:dyDescent="0.25">
      <c r="B117" s="598"/>
      <c r="C117" s="426"/>
      <c r="D117" s="598"/>
      <c r="E117" s="426"/>
      <c r="F117" s="319"/>
      <c r="G117" s="79" t="s">
        <v>1570</v>
      </c>
      <c r="H117" s="426"/>
      <c r="I117" s="142">
        <v>1</v>
      </c>
      <c r="J117" s="426"/>
      <c r="K117" s="598"/>
      <c r="L117" s="598"/>
      <c r="M117" s="598"/>
      <c r="N117" s="598"/>
      <c r="O117" s="598"/>
      <c r="P117" s="594">
        <f t="shared" si="3"/>
        <v>0.15</v>
      </c>
      <c r="Q117" s="248"/>
      <c r="R117" s="251"/>
      <c r="S117" s="251"/>
      <c r="T117" s="251"/>
      <c r="U117" s="251"/>
      <c r="V117" s="251">
        <v>0.15</v>
      </c>
      <c r="W117" s="248"/>
      <c r="X117" s="248"/>
      <c r="Y117" s="248"/>
      <c r="Z117" s="248"/>
      <c r="AA117" s="248"/>
      <c r="AB117" s="248"/>
      <c r="AC117" s="607"/>
      <c r="AD117" s="426"/>
      <c r="AE117" s="426"/>
      <c r="AF117" s="426"/>
      <c r="AG117" s="609"/>
    </row>
    <row r="118" spans="2:33" ht="33.950000000000003" customHeight="1" x14ac:dyDescent="0.25">
      <c r="B118" s="598"/>
      <c r="C118" s="426"/>
      <c r="D118" s="598"/>
      <c r="E118" s="426"/>
      <c r="F118" s="319"/>
      <c r="G118" s="79" t="s">
        <v>1571</v>
      </c>
      <c r="H118" s="426"/>
      <c r="I118" s="142">
        <v>1</v>
      </c>
      <c r="J118" s="426"/>
      <c r="K118" s="598"/>
      <c r="L118" s="598"/>
      <c r="M118" s="598"/>
      <c r="N118" s="598"/>
      <c r="O118" s="598"/>
      <c r="P118" s="594">
        <f t="shared" si="3"/>
        <v>0.6</v>
      </c>
      <c r="Q118" s="248"/>
      <c r="R118" s="248"/>
      <c r="S118" s="248"/>
      <c r="T118" s="248"/>
      <c r="U118" s="248"/>
      <c r="V118" s="251"/>
      <c r="W118" s="251"/>
      <c r="X118" s="251"/>
      <c r="Y118" s="251"/>
      <c r="Z118" s="251">
        <v>0.3</v>
      </c>
      <c r="AA118" s="251">
        <v>0.3</v>
      </c>
      <c r="AB118" s="248"/>
      <c r="AC118" s="607"/>
      <c r="AD118" s="426"/>
      <c r="AE118" s="426"/>
      <c r="AF118" s="426"/>
      <c r="AG118" s="609"/>
    </row>
    <row r="119" spans="2:33" ht="33.950000000000003" customHeight="1" x14ac:dyDescent="0.25">
      <c r="B119" s="598"/>
      <c r="C119" s="426"/>
      <c r="D119" s="598"/>
      <c r="E119" s="426"/>
      <c r="F119" s="319"/>
      <c r="G119" s="79" t="s">
        <v>1570</v>
      </c>
      <c r="H119" s="426"/>
      <c r="I119" s="142">
        <v>1</v>
      </c>
      <c r="J119" s="426"/>
      <c r="K119" s="598"/>
      <c r="L119" s="598"/>
      <c r="M119" s="598"/>
      <c r="N119" s="598"/>
      <c r="O119" s="598"/>
      <c r="P119" s="594">
        <v>0.15</v>
      </c>
      <c r="Q119" s="248"/>
      <c r="R119" s="248"/>
      <c r="S119" s="248"/>
      <c r="T119" s="248"/>
      <c r="U119" s="248"/>
      <c r="V119" s="251">
        <v>0.15</v>
      </c>
      <c r="W119" s="251"/>
      <c r="X119" s="251"/>
      <c r="Y119" s="251"/>
      <c r="Z119" s="251"/>
      <c r="AA119" s="251"/>
      <c r="AB119" s="248"/>
      <c r="AC119" s="607"/>
      <c r="AD119" s="426"/>
      <c r="AE119" s="426"/>
      <c r="AF119" s="426"/>
      <c r="AG119" s="609"/>
    </row>
    <row r="120" spans="2:33" ht="33.950000000000003" customHeight="1" x14ac:dyDescent="0.25">
      <c r="B120" s="599"/>
      <c r="C120" s="428"/>
      <c r="D120" s="599"/>
      <c r="E120" s="426"/>
      <c r="F120" s="320"/>
      <c r="G120" s="79" t="s">
        <v>1571</v>
      </c>
      <c r="H120" s="428"/>
      <c r="I120" s="142">
        <v>1</v>
      </c>
      <c r="J120" s="428"/>
      <c r="K120" s="599"/>
      <c r="L120" s="599"/>
      <c r="M120" s="599"/>
      <c r="N120" s="599"/>
      <c r="O120" s="599"/>
      <c r="P120" s="594">
        <v>0.6</v>
      </c>
      <c r="Q120" s="248"/>
      <c r="R120" s="248"/>
      <c r="S120" s="248"/>
      <c r="T120" s="248"/>
      <c r="U120" s="248"/>
      <c r="V120" s="251"/>
      <c r="W120" s="251"/>
      <c r="X120" s="251"/>
      <c r="Y120" s="251"/>
      <c r="Z120" s="251">
        <v>0.3</v>
      </c>
      <c r="AA120" s="251">
        <v>0.3</v>
      </c>
      <c r="AB120" s="248"/>
      <c r="AC120" s="608"/>
      <c r="AD120" s="428"/>
      <c r="AE120" s="428"/>
      <c r="AF120" s="428"/>
      <c r="AG120" s="605"/>
    </row>
    <row r="121" spans="2:33" ht="67.5" customHeight="1" x14ac:dyDescent="0.25">
      <c r="B121" s="597"/>
      <c r="C121" s="425" t="s">
        <v>135</v>
      </c>
      <c r="D121" s="597"/>
      <c r="E121" s="426"/>
      <c r="F121" s="321" t="s">
        <v>1604</v>
      </c>
      <c r="G121" s="79" t="s">
        <v>1568</v>
      </c>
      <c r="H121" s="425" t="s">
        <v>1605</v>
      </c>
      <c r="I121" s="142">
        <v>1</v>
      </c>
      <c r="J121" s="425" t="s">
        <v>59</v>
      </c>
      <c r="K121" s="597" t="s">
        <v>88</v>
      </c>
      <c r="L121" s="597" t="s">
        <v>43</v>
      </c>
      <c r="M121" s="597" t="s">
        <v>44</v>
      </c>
      <c r="N121" s="597" t="s">
        <v>45</v>
      </c>
      <c r="O121" s="597" t="s">
        <v>696</v>
      </c>
      <c r="P121" s="594">
        <f t="shared" si="3"/>
        <v>0.25</v>
      </c>
      <c r="Q121" s="251"/>
      <c r="R121" s="251"/>
      <c r="S121" s="251"/>
      <c r="T121" s="248"/>
      <c r="U121" s="251">
        <v>0.25</v>
      </c>
      <c r="V121" s="248"/>
      <c r="W121" s="248"/>
      <c r="X121" s="248"/>
      <c r="Y121" s="248"/>
      <c r="Z121" s="248"/>
      <c r="AA121" s="248"/>
      <c r="AB121" s="248"/>
      <c r="AC121" s="606" t="s">
        <v>1512</v>
      </c>
      <c r="AD121" s="425" t="s">
        <v>109</v>
      </c>
      <c r="AE121" s="425" t="s">
        <v>1577</v>
      </c>
      <c r="AF121" s="425" t="s">
        <v>440</v>
      </c>
      <c r="AG121" s="604"/>
    </row>
    <row r="122" spans="2:33" ht="28.5" customHeight="1" x14ac:dyDescent="0.25">
      <c r="B122" s="598"/>
      <c r="C122" s="426"/>
      <c r="D122" s="598"/>
      <c r="E122" s="426"/>
      <c r="F122" s="319"/>
      <c r="G122" s="79" t="s">
        <v>1570</v>
      </c>
      <c r="H122" s="426"/>
      <c r="I122" s="142">
        <v>1</v>
      </c>
      <c r="J122" s="426"/>
      <c r="K122" s="598"/>
      <c r="L122" s="598"/>
      <c r="M122" s="598"/>
      <c r="N122" s="598"/>
      <c r="O122" s="598"/>
      <c r="P122" s="594">
        <f t="shared" si="3"/>
        <v>0.15</v>
      </c>
      <c r="Q122" s="248"/>
      <c r="R122" s="251"/>
      <c r="S122" s="251"/>
      <c r="T122" s="251"/>
      <c r="U122" s="251"/>
      <c r="V122" s="251">
        <v>0.15</v>
      </c>
      <c r="W122" s="248"/>
      <c r="X122" s="248"/>
      <c r="Y122" s="248"/>
      <c r="Z122" s="248"/>
      <c r="AA122" s="248"/>
      <c r="AB122" s="248"/>
      <c r="AC122" s="607"/>
      <c r="AD122" s="426"/>
      <c r="AE122" s="426"/>
      <c r="AF122" s="426"/>
      <c r="AG122" s="609"/>
    </row>
    <row r="123" spans="2:33" ht="29.1" customHeight="1" x14ac:dyDescent="0.25">
      <c r="B123" s="598"/>
      <c r="C123" s="426"/>
      <c r="D123" s="598"/>
      <c r="E123" s="426"/>
      <c r="F123" s="319"/>
      <c r="G123" s="79" t="s">
        <v>1571</v>
      </c>
      <c r="H123" s="426"/>
      <c r="I123" s="142">
        <v>1</v>
      </c>
      <c r="J123" s="426"/>
      <c r="K123" s="598"/>
      <c r="L123" s="598"/>
      <c r="M123" s="598"/>
      <c r="N123" s="598"/>
      <c r="O123" s="598"/>
      <c r="P123" s="594">
        <f t="shared" si="3"/>
        <v>0.6</v>
      </c>
      <c r="Q123" s="248"/>
      <c r="R123" s="248"/>
      <c r="S123" s="248"/>
      <c r="T123" s="248"/>
      <c r="U123" s="248"/>
      <c r="V123" s="251"/>
      <c r="W123" s="251"/>
      <c r="X123" s="251"/>
      <c r="Y123" s="251"/>
      <c r="Z123" s="251">
        <v>0.3</v>
      </c>
      <c r="AA123" s="251">
        <v>0.3</v>
      </c>
      <c r="AB123" s="248"/>
      <c r="AC123" s="607"/>
      <c r="AD123" s="426"/>
      <c r="AE123" s="426"/>
      <c r="AF123" s="426"/>
      <c r="AG123" s="609"/>
    </row>
    <row r="124" spans="2:33" ht="29.1" customHeight="1" x14ac:dyDescent="0.25">
      <c r="B124" s="598"/>
      <c r="C124" s="426"/>
      <c r="D124" s="598"/>
      <c r="E124" s="426"/>
      <c r="F124" s="319"/>
      <c r="G124" s="79" t="s">
        <v>1570</v>
      </c>
      <c r="H124" s="426"/>
      <c r="I124" s="142">
        <v>1</v>
      </c>
      <c r="J124" s="426"/>
      <c r="K124" s="598"/>
      <c r="L124" s="598"/>
      <c r="M124" s="598"/>
      <c r="N124" s="598"/>
      <c r="O124" s="598"/>
      <c r="P124" s="594">
        <v>0.15</v>
      </c>
      <c r="Q124" s="248"/>
      <c r="R124" s="248"/>
      <c r="S124" s="248"/>
      <c r="T124" s="248"/>
      <c r="U124" s="248"/>
      <c r="V124" s="251">
        <v>0.15</v>
      </c>
      <c r="W124" s="251"/>
      <c r="X124" s="251"/>
      <c r="Y124" s="251"/>
      <c r="Z124" s="251"/>
      <c r="AA124" s="251"/>
      <c r="AB124" s="248"/>
      <c r="AC124" s="607"/>
      <c r="AD124" s="426"/>
      <c r="AE124" s="426"/>
      <c r="AF124" s="426"/>
      <c r="AG124" s="609"/>
    </row>
    <row r="125" spans="2:33" ht="29.1" customHeight="1" x14ac:dyDescent="0.25">
      <c r="B125" s="599"/>
      <c r="C125" s="428"/>
      <c r="D125" s="599"/>
      <c r="E125" s="426"/>
      <c r="F125" s="320"/>
      <c r="G125" s="79" t="s">
        <v>1571</v>
      </c>
      <c r="H125" s="428"/>
      <c r="I125" s="142">
        <v>1</v>
      </c>
      <c r="J125" s="428"/>
      <c r="K125" s="599"/>
      <c r="L125" s="599"/>
      <c r="M125" s="599"/>
      <c r="N125" s="599"/>
      <c r="O125" s="599"/>
      <c r="P125" s="594">
        <v>0.6</v>
      </c>
      <c r="Q125" s="248"/>
      <c r="R125" s="248"/>
      <c r="S125" s="248"/>
      <c r="T125" s="248"/>
      <c r="U125" s="248"/>
      <c r="V125" s="251"/>
      <c r="W125" s="251"/>
      <c r="X125" s="251"/>
      <c r="Y125" s="251"/>
      <c r="Z125" s="251">
        <v>0.3</v>
      </c>
      <c r="AA125" s="251">
        <v>0.3</v>
      </c>
      <c r="AB125" s="248"/>
      <c r="AC125" s="608"/>
      <c r="AD125" s="428"/>
      <c r="AE125" s="428"/>
      <c r="AF125" s="428"/>
      <c r="AG125" s="605"/>
    </row>
    <row r="126" spans="2:33" ht="53.1" customHeight="1" x14ac:dyDescent="0.25">
      <c r="B126" s="597"/>
      <c r="C126" s="425" t="s">
        <v>135</v>
      </c>
      <c r="D126" s="597"/>
      <c r="E126" s="426"/>
      <c r="F126" s="321" t="s">
        <v>1606</v>
      </c>
      <c r="G126" s="79" t="s">
        <v>1568</v>
      </c>
      <c r="H126" s="425" t="s">
        <v>1607</v>
      </c>
      <c r="I126" s="142">
        <v>1</v>
      </c>
      <c r="J126" s="425" t="s">
        <v>59</v>
      </c>
      <c r="K126" s="597" t="s">
        <v>88</v>
      </c>
      <c r="L126" s="597" t="s">
        <v>43</v>
      </c>
      <c r="M126" s="597" t="s">
        <v>44</v>
      </c>
      <c r="N126" s="597" t="s">
        <v>45</v>
      </c>
      <c r="O126" s="597" t="s">
        <v>696</v>
      </c>
      <c r="P126" s="594">
        <f t="shared" si="3"/>
        <v>0.25</v>
      </c>
      <c r="Q126" s="251"/>
      <c r="R126" s="251"/>
      <c r="S126" s="251"/>
      <c r="T126" s="248"/>
      <c r="U126" s="251">
        <v>0.25</v>
      </c>
      <c r="V126" s="248"/>
      <c r="W126" s="248"/>
      <c r="X126" s="248"/>
      <c r="Y126" s="248"/>
      <c r="Z126" s="248"/>
      <c r="AA126" s="248"/>
      <c r="AB126" s="248"/>
      <c r="AC126" s="606" t="s">
        <v>1512</v>
      </c>
      <c r="AD126" s="425" t="s">
        <v>109</v>
      </c>
      <c r="AE126" s="425" t="s">
        <v>1577</v>
      </c>
      <c r="AF126" s="425" t="s">
        <v>440</v>
      </c>
      <c r="AG126" s="604"/>
    </row>
    <row r="127" spans="2:33" ht="51.75" customHeight="1" x14ac:dyDescent="0.25">
      <c r="B127" s="598"/>
      <c r="C127" s="426"/>
      <c r="D127" s="598"/>
      <c r="E127" s="426"/>
      <c r="F127" s="319"/>
      <c r="G127" s="79" t="s">
        <v>1570</v>
      </c>
      <c r="H127" s="426"/>
      <c r="I127" s="142">
        <v>1</v>
      </c>
      <c r="J127" s="426"/>
      <c r="K127" s="598"/>
      <c r="L127" s="598"/>
      <c r="M127" s="598"/>
      <c r="N127" s="598"/>
      <c r="O127" s="598"/>
      <c r="P127" s="594">
        <f t="shared" si="3"/>
        <v>0.15</v>
      </c>
      <c r="Q127" s="248"/>
      <c r="R127" s="251"/>
      <c r="S127" s="251"/>
      <c r="T127" s="251"/>
      <c r="U127" s="251"/>
      <c r="V127" s="251">
        <v>0.15</v>
      </c>
      <c r="W127" s="248"/>
      <c r="X127" s="248"/>
      <c r="Y127" s="248"/>
      <c r="Z127" s="248"/>
      <c r="AA127" s="248"/>
      <c r="AB127" s="248"/>
      <c r="AC127" s="607"/>
      <c r="AD127" s="426"/>
      <c r="AE127" s="426"/>
      <c r="AF127" s="426"/>
      <c r="AG127" s="609"/>
    </row>
    <row r="128" spans="2:33" ht="30.95" customHeight="1" x14ac:dyDescent="0.25">
      <c r="B128" s="598"/>
      <c r="C128" s="426"/>
      <c r="D128" s="598"/>
      <c r="E128" s="426"/>
      <c r="F128" s="319"/>
      <c r="G128" s="79" t="s">
        <v>1571</v>
      </c>
      <c r="H128" s="426"/>
      <c r="I128" s="142">
        <v>1</v>
      </c>
      <c r="J128" s="426"/>
      <c r="K128" s="598"/>
      <c r="L128" s="598"/>
      <c r="M128" s="598"/>
      <c r="N128" s="598"/>
      <c r="O128" s="598"/>
      <c r="P128" s="594">
        <f t="shared" si="3"/>
        <v>0.6</v>
      </c>
      <c r="Q128" s="248"/>
      <c r="R128" s="248"/>
      <c r="S128" s="248"/>
      <c r="T128" s="248"/>
      <c r="U128" s="248"/>
      <c r="V128" s="251"/>
      <c r="W128" s="251"/>
      <c r="X128" s="251"/>
      <c r="Y128" s="251"/>
      <c r="Z128" s="251">
        <v>0.3</v>
      </c>
      <c r="AA128" s="251">
        <v>0.3</v>
      </c>
      <c r="AB128" s="248"/>
      <c r="AC128" s="607"/>
      <c r="AD128" s="426"/>
      <c r="AE128" s="426"/>
      <c r="AF128" s="426"/>
      <c r="AG128" s="609"/>
    </row>
    <row r="129" spans="2:33" ht="30.95" customHeight="1" x14ac:dyDescent="0.25">
      <c r="B129" s="598"/>
      <c r="C129" s="426"/>
      <c r="D129" s="598"/>
      <c r="E129" s="426"/>
      <c r="F129" s="319"/>
      <c r="G129" s="79" t="s">
        <v>1570</v>
      </c>
      <c r="H129" s="426"/>
      <c r="I129" s="142">
        <v>1</v>
      </c>
      <c r="J129" s="426"/>
      <c r="K129" s="598"/>
      <c r="L129" s="598"/>
      <c r="M129" s="598"/>
      <c r="N129" s="598"/>
      <c r="O129" s="598"/>
      <c r="P129" s="594">
        <v>0.15</v>
      </c>
      <c r="Q129" s="248"/>
      <c r="R129" s="248"/>
      <c r="S129" s="248"/>
      <c r="T129" s="248"/>
      <c r="U129" s="248"/>
      <c r="V129" s="251">
        <v>0.15</v>
      </c>
      <c r="W129" s="251"/>
      <c r="X129" s="251"/>
      <c r="Y129" s="251"/>
      <c r="Z129" s="251"/>
      <c r="AA129" s="251"/>
      <c r="AB129" s="248"/>
      <c r="AC129" s="607"/>
      <c r="AD129" s="426"/>
      <c r="AE129" s="426"/>
      <c r="AF129" s="426"/>
      <c r="AG129" s="609"/>
    </row>
    <row r="130" spans="2:33" ht="30.95" customHeight="1" x14ac:dyDescent="0.25">
      <c r="B130" s="599"/>
      <c r="C130" s="428"/>
      <c r="D130" s="599"/>
      <c r="E130" s="426"/>
      <c r="F130" s="320"/>
      <c r="G130" s="79" t="s">
        <v>1571</v>
      </c>
      <c r="H130" s="428"/>
      <c r="I130" s="142">
        <v>1</v>
      </c>
      <c r="J130" s="428"/>
      <c r="K130" s="599"/>
      <c r="L130" s="599"/>
      <c r="M130" s="599"/>
      <c r="N130" s="599"/>
      <c r="O130" s="599"/>
      <c r="P130" s="594">
        <v>0.6</v>
      </c>
      <c r="Q130" s="248"/>
      <c r="R130" s="248"/>
      <c r="S130" s="248"/>
      <c r="T130" s="248"/>
      <c r="U130" s="248"/>
      <c r="V130" s="251"/>
      <c r="W130" s="251"/>
      <c r="X130" s="251"/>
      <c r="Y130" s="251"/>
      <c r="Z130" s="251">
        <v>0.3</v>
      </c>
      <c r="AA130" s="251">
        <v>0.3</v>
      </c>
      <c r="AB130" s="248"/>
      <c r="AC130" s="608"/>
      <c r="AD130" s="428"/>
      <c r="AE130" s="428"/>
      <c r="AF130" s="428"/>
      <c r="AG130" s="605"/>
    </row>
    <row r="131" spans="2:33" ht="47.45" customHeight="1" x14ac:dyDescent="0.25">
      <c r="B131" s="597"/>
      <c r="C131" s="425" t="s">
        <v>135</v>
      </c>
      <c r="D131" s="597"/>
      <c r="E131" s="426"/>
      <c r="F131" s="321" t="s">
        <v>1608</v>
      </c>
      <c r="G131" s="79" t="s">
        <v>1568</v>
      </c>
      <c r="H131" s="425" t="s">
        <v>1609</v>
      </c>
      <c r="I131" s="142">
        <v>1</v>
      </c>
      <c r="J131" s="425" t="s">
        <v>59</v>
      </c>
      <c r="K131" s="597" t="s">
        <v>88</v>
      </c>
      <c r="L131" s="597" t="s">
        <v>43</v>
      </c>
      <c r="M131" s="597" t="s">
        <v>44</v>
      </c>
      <c r="N131" s="597" t="s">
        <v>45</v>
      </c>
      <c r="O131" s="597" t="s">
        <v>696</v>
      </c>
      <c r="P131" s="594">
        <f t="shared" si="3"/>
        <v>0.25</v>
      </c>
      <c r="Q131" s="251"/>
      <c r="R131" s="251"/>
      <c r="S131" s="251"/>
      <c r="T131" s="248"/>
      <c r="U131" s="251">
        <v>0.25</v>
      </c>
      <c r="V131" s="248"/>
      <c r="W131" s="248"/>
      <c r="X131" s="248"/>
      <c r="Y131" s="248"/>
      <c r="Z131" s="248"/>
      <c r="AA131" s="248"/>
      <c r="AB131" s="248"/>
      <c r="AC131" s="606" t="s">
        <v>1512</v>
      </c>
      <c r="AD131" s="425" t="s">
        <v>109</v>
      </c>
      <c r="AE131" s="425" t="s">
        <v>1577</v>
      </c>
      <c r="AF131" s="425" t="s">
        <v>440</v>
      </c>
      <c r="AG131" s="604"/>
    </row>
    <row r="132" spans="2:33" ht="25.5" customHeight="1" x14ac:dyDescent="0.25">
      <c r="B132" s="598"/>
      <c r="C132" s="426"/>
      <c r="D132" s="598"/>
      <c r="E132" s="426"/>
      <c r="F132" s="319"/>
      <c r="G132" s="79" t="s">
        <v>1570</v>
      </c>
      <c r="H132" s="426"/>
      <c r="I132" s="142">
        <v>1</v>
      </c>
      <c r="J132" s="426"/>
      <c r="K132" s="598"/>
      <c r="L132" s="598"/>
      <c r="M132" s="598"/>
      <c r="N132" s="598"/>
      <c r="O132" s="598"/>
      <c r="P132" s="594">
        <f t="shared" si="3"/>
        <v>0.15</v>
      </c>
      <c r="Q132" s="248"/>
      <c r="R132" s="251"/>
      <c r="S132" s="251"/>
      <c r="T132" s="251"/>
      <c r="U132" s="251"/>
      <c r="V132" s="251">
        <v>0.15</v>
      </c>
      <c r="W132" s="248"/>
      <c r="X132" s="248"/>
      <c r="Y132" s="248"/>
      <c r="Z132" s="248"/>
      <c r="AA132" s="248"/>
      <c r="AB132" s="248"/>
      <c r="AC132" s="607"/>
      <c r="AD132" s="426"/>
      <c r="AE132" s="426"/>
      <c r="AF132" s="426"/>
      <c r="AG132" s="609"/>
    </row>
    <row r="133" spans="2:33" ht="27" customHeight="1" x14ac:dyDescent="0.25">
      <c r="B133" s="598"/>
      <c r="C133" s="426"/>
      <c r="D133" s="598"/>
      <c r="E133" s="426"/>
      <c r="F133" s="319"/>
      <c r="G133" s="79" t="s">
        <v>1571</v>
      </c>
      <c r="H133" s="426"/>
      <c r="I133" s="142">
        <v>1</v>
      </c>
      <c r="J133" s="426"/>
      <c r="K133" s="598"/>
      <c r="L133" s="598"/>
      <c r="M133" s="598"/>
      <c r="N133" s="598"/>
      <c r="O133" s="598"/>
      <c r="P133" s="594">
        <f t="shared" si="3"/>
        <v>0.6</v>
      </c>
      <c r="Q133" s="248"/>
      <c r="R133" s="248"/>
      <c r="S133" s="248"/>
      <c r="T133" s="248"/>
      <c r="U133" s="248"/>
      <c r="V133" s="251"/>
      <c r="W133" s="251"/>
      <c r="X133" s="251"/>
      <c r="Y133" s="251"/>
      <c r="Z133" s="251">
        <v>0.3</v>
      </c>
      <c r="AA133" s="251">
        <v>0.3</v>
      </c>
      <c r="AB133" s="248"/>
      <c r="AC133" s="607"/>
      <c r="AD133" s="426"/>
      <c r="AE133" s="426"/>
      <c r="AF133" s="426"/>
      <c r="AG133" s="609"/>
    </row>
    <row r="134" spans="2:33" ht="27" customHeight="1" x14ac:dyDescent="0.25">
      <c r="B134" s="598"/>
      <c r="C134" s="426"/>
      <c r="D134" s="598"/>
      <c r="E134" s="426"/>
      <c r="F134" s="319"/>
      <c r="G134" s="79" t="s">
        <v>1570</v>
      </c>
      <c r="H134" s="426"/>
      <c r="I134" s="142">
        <v>1</v>
      </c>
      <c r="J134" s="426"/>
      <c r="K134" s="598"/>
      <c r="L134" s="598"/>
      <c r="M134" s="598"/>
      <c r="N134" s="598"/>
      <c r="O134" s="598"/>
      <c r="P134" s="594">
        <v>0.15</v>
      </c>
      <c r="Q134" s="248"/>
      <c r="R134" s="248"/>
      <c r="S134" s="248"/>
      <c r="T134" s="248"/>
      <c r="U134" s="248"/>
      <c r="V134" s="251">
        <v>0.15</v>
      </c>
      <c r="W134" s="251"/>
      <c r="X134" s="251"/>
      <c r="Y134" s="251"/>
      <c r="Z134" s="251"/>
      <c r="AA134" s="251"/>
      <c r="AB134" s="248"/>
      <c r="AC134" s="607"/>
      <c r="AD134" s="426"/>
      <c r="AE134" s="426"/>
      <c r="AF134" s="426"/>
      <c r="AG134" s="609"/>
    </row>
    <row r="135" spans="2:33" ht="27" customHeight="1" x14ac:dyDescent="0.25">
      <c r="B135" s="599"/>
      <c r="C135" s="428"/>
      <c r="D135" s="599"/>
      <c r="E135" s="426"/>
      <c r="F135" s="320"/>
      <c r="G135" s="79" t="s">
        <v>1571</v>
      </c>
      <c r="H135" s="428"/>
      <c r="I135" s="142">
        <v>1</v>
      </c>
      <c r="J135" s="428"/>
      <c r="K135" s="599"/>
      <c r="L135" s="599"/>
      <c r="M135" s="599"/>
      <c r="N135" s="599"/>
      <c r="O135" s="599"/>
      <c r="P135" s="594">
        <v>0.6</v>
      </c>
      <c r="Q135" s="248"/>
      <c r="R135" s="248"/>
      <c r="S135" s="248"/>
      <c r="T135" s="248"/>
      <c r="U135" s="248"/>
      <c r="V135" s="251"/>
      <c r="W135" s="251"/>
      <c r="X135" s="251"/>
      <c r="Y135" s="251"/>
      <c r="Z135" s="251">
        <v>0.3</v>
      </c>
      <c r="AA135" s="251">
        <v>0.3</v>
      </c>
      <c r="AB135" s="248"/>
      <c r="AC135" s="608"/>
      <c r="AD135" s="428"/>
      <c r="AE135" s="428"/>
      <c r="AF135" s="428"/>
      <c r="AG135" s="605"/>
    </row>
    <row r="136" spans="2:33" ht="58.5" customHeight="1" x14ac:dyDescent="0.25">
      <c r="B136" s="597"/>
      <c r="C136" s="425" t="s">
        <v>135</v>
      </c>
      <c r="D136" s="597"/>
      <c r="E136" s="426"/>
      <c r="F136" s="321" t="s">
        <v>1610</v>
      </c>
      <c r="G136" s="79" t="s">
        <v>1568</v>
      </c>
      <c r="H136" s="425" t="s">
        <v>1611</v>
      </c>
      <c r="I136" s="142">
        <v>1</v>
      </c>
      <c r="J136" s="425" t="s">
        <v>59</v>
      </c>
      <c r="K136" s="597" t="s">
        <v>88</v>
      </c>
      <c r="L136" s="597" t="s">
        <v>43</v>
      </c>
      <c r="M136" s="597" t="s">
        <v>44</v>
      </c>
      <c r="N136" s="597" t="s">
        <v>45</v>
      </c>
      <c r="O136" s="597" t="s">
        <v>696</v>
      </c>
      <c r="P136" s="594">
        <f t="shared" si="3"/>
        <v>0.25</v>
      </c>
      <c r="Q136" s="251"/>
      <c r="R136" s="251"/>
      <c r="S136" s="251"/>
      <c r="T136" s="248"/>
      <c r="U136" s="251">
        <v>0.25</v>
      </c>
      <c r="V136" s="248"/>
      <c r="W136" s="248"/>
      <c r="X136" s="248"/>
      <c r="Y136" s="248"/>
      <c r="Z136" s="248"/>
      <c r="AA136" s="248"/>
      <c r="AB136" s="248"/>
      <c r="AC136" s="606" t="s">
        <v>1512</v>
      </c>
      <c r="AD136" s="425" t="s">
        <v>109</v>
      </c>
      <c r="AE136" s="425" t="s">
        <v>1577</v>
      </c>
      <c r="AF136" s="425" t="s">
        <v>440</v>
      </c>
      <c r="AG136" s="604"/>
    </row>
    <row r="137" spans="2:33" ht="23.45" customHeight="1" x14ac:dyDescent="0.25">
      <c r="B137" s="598"/>
      <c r="C137" s="426"/>
      <c r="D137" s="598"/>
      <c r="E137" s="426"/>
      <c r="F137" s="319"/>
      <c r="G137" s="79" t="s">
        <v>1570</v>
      </c>
      <c r="H137" s="426"/>
      <c r="I137" s="142">
        <v>1</v>
      </c>
      <c r="J137" s="426"/>
      <c r="K137" s="598"/>
      <c r="L137" s="598"/>
      <c r="M137" s="598"/>
      <c r="N137" s="598"/>
      <c r="O137" s="598"/>
      <c r="P137" s="594">
        <f t="shared" si="3"/>
        <v>0.15</v>
      </c>
      <c r="Q137" s="248"/>
      <c r="R137" s="251"/>
      <c r="S137" s="251"/>
      <c r="T137" s="251"/>
      <c r="U137" s="251"/>
      <c r="V137" s="251">
        <v>0.15</v>
      </c>
      <c r="W137" s="248"/>
      <c r="X137" s="248"/>
      <c r="Y137" s="248"/>
      <c r="Z137" s="248"/>
      <c r="AA137" s="248"/>
      <c r="AB137" s="248"/>
      <c r="AC137" s="607"/>
      <c r="AD137" s="426"/>
      <c r="AE137" s="426"/>
      <c r="AF137" s="426"/>
      <c r="AG137" s="609"/>
    </row>
    <row r="138" spans="2:33" ht="28.5" customHeight="1" x14ac:dyDescent="0.25">
      <c r="B138" s="598"/>
      <c r="C138" s="426"/>
      <c r="D138" s="598"/>
      <c r="E138" s="426"/>
      <c r="F138" s="319"/>
      <c r="G138" s="79" t="s">
        <v>1571</v>
      </c>
      <c r="H138" s="426"/>
      <c r="I138" s="142">
        <v>1</v>
      </c>
      <c r="J138" s="426"/>
      <c r="K138" s="598"/>
      <c r="L138" s="598"/>
      <c r="M138" s="598"/>
      <c r="N138" s="598"/>
      <c r="O138" s="598"/>
      <c r="P138" s="594">
        <f t="shared" si="3"/>
        <v>0.6</v>
      </c>
      <c r="Q138" s="248"/>
      <c r="R138" s="248"/>
      <c r="S138" s="248"/>
      <c r="T138" s="248"/>
      <c r="U138" s="248"/>
      <c r="V138" s="251"/>
      <c r="W138" s="251"/>
      <c r="X138" s="251"/>
      <c r="Y138" s="251"/>
      <c r="Z138" s="251">
        <v>0.3</v>
      </c>
      <c r="AA138" s="251">
        <v>0.3</v>
      </c>
      <c r="AB138" s="248"/>
      <c r="AC138" s="607"/>
      <c r="AD138" s="426"/>
      <c r="AE138" s="426"/>
      <c r="AF138" s="426"/>
      <c r="AG138" s="609"/>
    </row>
    <row r="139" spans="2:33" ht="28.5" customHeight="1" x14ac:dyDescent="0.25">
      <c r="B139" s="598"/>
      <c r="C139" s="426"/>
      <c r="D139" s="598"/>
      <c r="E139" s="426"/>
      <c r="F139" s="319"/>
      <c r="G139" s="79" t="s">
        <v>1570</v>
      </c>
      <c r="H139" s="426"/>
      <c r="I139" s="142">
        <v>1</v>
      </c>
      <c r="J139" s="426"/>
      <c r="K139" s="598"/>
      <c r="L139" s="598"/>
      <c r="M139" s="598"/>
      <c r="N139" s="598"/>
      <c r="O139" s="598"/>
      <c r="P139" s="594">
        <v>0.15</v>
      </c>
      <c r="Q139" s="248"/>
      <c r="R139" s="248"/>
      <c r="S139" s="248"/>
      <c r="T139" s="248"/>
      <c r="U139" s="248"/>
      <c r="V139" s="251">
        <v>0.15</v>
      </c>
      <c r="W139" s="251"/>
      <c r="X139" s="251"/>
      <c r="Y139" s="251"/>
      <c r="Z139" s="251"/>
      <c r="AA139" s="251"/>
      <c r="AB139" s="248"/>
      <c r="AC139" s="607"/>
      <c r="AD139" s="426"/>
      <c r="AE139" s="426"/>
      <c r="AF139" s="426"/>
      <c r="AG139" s="609"/>
    </row>
    <row r="140" spans="2:33" ht="28.5" customHeight="1" x14ac:dyDescent="0.25">
      <c r="B140" s="599"/>
      <c r="C140" s="428"/>
      <c r="D140" s="599"/>
      <c r="E140" s="426"/>
      <c r="F140" s="320"/>
      <c r="G140" s="79" t="s">
        <v>1571</v>
      </c>
      <c r="H140" s="428"/>
      <c r="I140" s="142">
        <v>1</v>
      </c>
      <c r="J140" s="428"/>
      <c r="K140" s="599"/>
      <c r="L140" s="599"/>
      <c r="M140" s="599"/>
      <c r="N140" s="599"/>
      <c r="O140" s="599"/>
      <c r="P140" s="594">
        <v>0.6</v>
      </c>
      <c r="Q140" s="248"/>
      <c r="R140" s="248"/>
      <c r="S140" s="248"/>
      <c r="T140" s="248"/>
      <c r="U140" s="248"/>
      <c r="V140" s="251"/>
      <c r="W140" s="251"/>
      <c r="X140" s="251"/>
      <c r="Y140" s="251"/>
      <c r="Z140" s="251">
        <v>0.3</v>
      </c>
      <c r="AA140" s="251">
        <v>0.3</v>
      </c>
      <c r="AB140" s="248"/>
      <c r="AC140" s="608"/>
      <c r="AD140" s="428"/>
      <c r="AE140" s="428"/>
      <c r="AF140" s="428"/>
      <c r="AG140" s="605"/>
    </row>
    <row r="141" spans="2:33" ht="51.6" customHeight="1" x14ac:dyDescent="0.25">
      <c r="B141" s="425"/>
      <c r="C141" s="611" t="s">
        <v>135</v>
      </c>
      <c r="D141" s="597"/>
      <c r="E141" s="426"/>
      <c r="F141" s="321" t="s">
        <v>1612</v>
      </c>
      <c r="G141" s="79" t="s">
        <v>1568</v>
      </c>
      <c r="H141" s="425" t="s">
        <v>1613</v>
      </c>
      <c r="I141" s="142">
        <v>1</v>
      </c>
      <c r="J141" s="425" t="s">
        <v>59</v>
      </c>
      <c r="K141" s="597" t="s">
        <v>88</v>
      </c>
      <c r="L141" s="597" t="s">
        <v>43</v>
      </c>
      <c r="M141" s="597" t="s">
        <v>44</v>
      </c>
      <c r="N141" s="597" t="s">
        <v>45</v>
      </c>
      <c r="O141" s="597" t="s">
        <v>696</v>
      </c>
      <c r="P141" s="594">
        <f t="shared" si="3"/>
        <v>0.25</v>
      </c>
      <c r="Q141" s="251"/>
      <c r="R141" s="251"/>
      <c r="S141" s="251"/>
      <c r="T141" s="248"/>
      <c r="U141" s="251">
        <v>0.25</v>
      </c>
      <c r="V141" s="248"/>
      <c r="W141" s="248"/>
      <c r="X141" s="248"/>
      <c r="Y141" s="248"/>
      <c r="Z141" s="248"/>
      <c r="AA141" s="248"/>
      <c r="AB141" s="248"/>
      <c r="AC141" s="606" t="s">
        <v>1512</v>
      </c>
      <c r="AD141" s="425" t="s">
        <v>109</v>
      </c>
      <c r="AE141" s="425" t="s">
        <v>1577</v>
      </c>
      <c r="AF141" s="425" t="s">
        <v>440</v>
      </c>
      <c r="AG141" s="604"/>
    </row>
    <row r="142" spans="2:33" ht="27" customHeight="1" x14ac:dyDescent="0.25">
      <c r="B142" s="426"/>
      <c r="C142" s="612"/>
      <c r="D142" s="598"/>
      <c r="E142" s="426"/>
      <c r="F142" s="319"/>
      <c r="G142" s="79" t="s">
        <v>1570</v>
      </c>
      <c r="H142" s="426"/>
      <c r="I142" s="142">
        <v>1</v>
      </c>
      <c r="J142" s="426"/>
      <c r="K142" s="598"/>
      <c r="L142" s="598"/>
      <c r="M142" s="598"/>
      <c r="N142" s="598"/>
      <c r="O142" s="598"/>
      <c r="P142" s="594">
        <f t="shared" si="3"/>
        <v>0.15</v>
      </c>
      <c r="Q142" s="248"/>
      <c r="R142" s="251"/>
      <c r="S142" s="251"/>
      <c r="T142" s="251"/>
      <c r="U142" s="251"/>
      <c r="V142" s="251">
        <v>0.15</v>
      </c>
      <c r="W142" s="248"/>
      <c r="X142" s="248"/>
      <c r="Y142" s="248"/>
      <c r="Z142" s="248"/>
      <c r="AA142" s="248"/>
      <c r="AB142" s="248"/>
      <c r="AC142" s="607"/>
      <c r="AD142" s="426"/>
      <c r="AE142" s="426"/>
      <c r="AF142" s="426"/>
      <c r="AG142" s="609"/>
    </row>
    <row r="143" spans="2:33" ht="27.6" customHeight="1" x14ac:dyDescent="0.25">
      <c r="B143" s="428"/>
      <c r="C143" s="613"/>
      <c r="D143" s="598"/>
      <c r="E143" s="426"/>
      <c r="F143" s="319"/>
      <c r="G143" s="79" t="s">
        <v>1571</v>
      </c>
      <c r="H143" s="426"/>
      <c r="I143" s="142">
        <v>1</v>
      </c>
      <c r="J143" s="426"/>
      <c r="K143" s="598"/>
      <c r="L143" s="598"/>
      <c r="M143" s="598"/>
      <c r="N143" s="598"/>
      <c r="O143" s="598"/>
      <c r="P143" s="594">
        <f t="shared" si="3"/>
        <v>0.6</v>
      </c>
      <c r="Q143" s="248"/>
      <c r="R143" s="248"/>
      <c r="S143" s="248"/>
      <c r="T143" s="248"/>
      <c r="U143" s="248"/>
      <c r="V143" s="251"/>
      <c r="W143" s="251"/>
      <c r="X143" s="251"/>
      <c r="Y143" s="251"/>
      <c r="Z143" s="251">
        <v>0.3</v>
      </c>
      <c r="AA143" s="251">
        <v>0.3</v>
      </c>
      <c r="AB143" s="248"/>
      <c r="AC143" s="607"/>
      <c r="AD143" s="426"/>
      <c r="AE143" s="426"/>
      <c r="AF143" s="426"/>
      <c r="AG143" s="609"/>
    </row>
    <row r="144" spans="2:33" ht="27.6" customHeight="1" x14ac:dyDescent="0.25">
      <c r="B144" s="614"/>
      <c r="C144" s="615"/>
      <c r="D144" s="598"/>
      <c r="E144" s="426"/>
      <c r="F144" s="319"/>
      <c r="G144" s="79" t="s">
        <v>1570</v>
      </c>
      <c r="H144" s="426"/>
      <c r="I144" s="142">
        <v>1</v>
      </c>
      <c r="J144" s="426"/>
      <c r="K144" s="598"/>
      <c r="L144" s="598"/>
      <c r="M144" s="598"/>
      <c r="N144" s="598"/>
      <c r="O144" s="598"/>
      <c r="P144" s="594">
        <v>0.15</v>
      </c>
      <c r="Q144" s="248"/>
      <c r="R144" s="248"/>
      <c r="S144" s="248"/>
      <c r="T144" s="248"/>
      <c r="U144" s="248"/>
      <c r="V144" s="251">
        <v>0.15</v>
      </c>
      <c r="W144" s="251"/>
      <c r="X144" s="251"/>
      <c r="Y144" s="251"/>
      <c r="Z144" s="251"/>
      <c r="AA144" s="251"/>
      <c r="AB144" s="248"/>
      <c r="AC144" s="607"/>
      <c r="AD144" s="426"/>
      <c r="AE144" s="426"/>
      <c r="AF144" s="426"/>
      <c r="AG144" s="609"/>
    </row>
    <row r="145" spans="2:33" ht="27.6" customHeight="1" x14ac:dyDescent="0.25">
      <c r="B145" s="614"/>
      <c r="C145" s="615"/>
      <c r="D145" s="599"/>
      <c r="E145" s="426"/>
      <c r="F145" s="320"/>
      <c r="G145" s="79" t="s">
        <v>1571</v>
      </c>
      <c r="H145" s="428"/>
      <c r="I145" s="142">
        <v>1</v>
      </c>
      <c r="J145" s="428"/>
      <c r="K145" s="599"/>
      <c r="L145" s="599"/>
      <c r="M145" s="599"/>
      <c r="N145" s="599"/>
      <c r="O145" s="599"/>
      <c r="P145" s="594">
        <v>0.6</v>
      </c>
      <c r="Q145" s="248"/>
      <c r="R145" s="248"/>
      <c r="S145" s="248"/>
      <c r="T145" s="248"/>
      <c r="U145" s="248"/>
      <c r="V145" s="251"/>
      <c r="W145" s="251"/>
      <c r="X145" s="251"/>
      <c r="Y145" s="251"/>
      <c r="Z145" s="251">
        <v>0.3</v>
      </c>
      <c r="AA145" s="251">
        <v>0.3</v>
      </c>
      <c r="AB145" s="248"/>
      <c r="AC145" s="608"/>
      <c r="AD145" s="428"/>
      <c r="AE145" s="428"/>
      <c r="AF145" s="428"/>
      <c r="AG145" s="605"/>
    </row>
    <row r="146" spans="2:33" ht="48.95" customHeight="1" x14ac:dyDescent="0.25">
      <c r="B146" s="425"/>
      <c r="C146" s="616" t="s">
        <v>135</v>
      </c>
      <c r="D146" s="597"/>
      <c r="E146" s="426"/>
      <c r="F146" s="321" t="s">
        <v>1614</v>
      </c>
      <c r="G146" s="79" t="s">
        <v>1568</v>
      </c>
      <c r="H146" s="425" t="s">
        <v>1615</v>
      </c>
      <c r="I146" s="142">
        <v>1</v>
      </c>
      <c r="J146" s="425" t="s">
        <v>59</v>
      </c>
      <c r="K146" s="597" t="s">
        <v>88</v>
      </c>
      <c r="L146" s="597" t="s">
        <v>43</v>
      </c>
      <c r="M146" s="597" t="s">
        <v>44</v>
      </c>
      <c r="N146" s="597" t="s">
        <v>45</v>
      </c>
      <c r="O146" s="597" t="s">
        <v>696</v>
      </c>
      <c r="P146" s="594">
        <f t="shared" si="3"/>
        <v>0.25</v>
      </c>
      <c r="Q146" s="251"/>
      <c r="R146" s="251"/>
      <c r="S146" s="251"/>
      <c r="T146" s="248"/>
      <c r="U146" s="251">
        <v>0.25</v>
      </c>
      <c r="V146" s="248"/>
      <c r="W146" s="248"/>
      <c r="X146" s="248"/>
      <c r="Y146" s="248"/>
      <c r="Z146" s="248"/>
      <c r="AA146" s="248"/>
      <c r="AB146" s="248"/>
      <c r="AC146" s="606" t="s">
        <v>1512</v>
      </c>
      <c r="AD146" s="425" t="s">
        <v>109</v>
      </c>
      <c r="AE146" s="425" t="s">
        <v>1577</v>
      </c>
      <c r="AF146" s="425" t="s">
        <v>440</v>
      </c>
      <c r="AG146" s="604"/>
    </row>
    <row r="147" spans="2:33" ht="34.5" customHeight="1" x14ac:dyDescent="0.25">
      <c r="B147" s="426"/>
      <c r="C147" s="617"/>
      <c r="D147" s="598"/>
      <c r="E147" s="426"/>
      <c r="F147" s="319"/>
      <c r="G147" s="79" t="s">
        <v>1570</v>
      </c>
      <c r="H147" s="426"/>
      <c r="I147" s="142">
        <v>1</v>
      </c>
      <c r="J147" s="426"/>
      <c r="K147" s="598"/>
      <c r="L147" s="598"/>
      <c r="M147" s="598"/>
      <c r="N147" s="598"/>
      <c r="O147" s="598"/>
      <c r="P147" s="594">
        <f t="shared" si="3"/>
        <v>0.15</v>
      </c>
      <c r="Q147" s="248"/>
      <c r="R147" s="251"/>
      <c r="S147" s="251"/>
      <c r="T147" s="251"/>
      <c r="U147" s="251"/>
      <c r="V147" s="251">
        <v>0.15</v>
      </c>
      <c r="W147" s="248"/>
      <c r="X147" s="248"/>
      <c r="Y147" s="248"/>
      <c r="Z147" s="248"/>
      <c r="AA147" s="248"/>
      <c r="AB147" s="248"/>
      <c r="AC147" s="607"/>
      <c r="AD147" s="426"/>
      <c r="AE147" s="426"/>
      <c r="AF147" s="426"/>
      <c r="AG147" s="609"/>
    </row>
    <row r="148" spans="2:33" ht="30.95" customHeight="1" x14ac:dyDescent="0.25">
      <c r="B148" s="426"/>
      <c r="C148" s="617"/>
      <c r="D148" s="598"/>
      <c r="E148" s="426"/>
      <c r="F148" s="319"/>
      <c r="G148" s="79" t="s">
        <v>1571</v>
      </c>
      <c r="H148" s="426"/>
      <c r="I148" s="142">
        <v>1</v>
      </c>
      <c r="J148" s="426"/>
      <c r="K148" s="598"/>
      <c r="L148" s="598"/>
      <c r="M148" s="598"/>
      <c r="N148" s="598"/>
      <c r="O148" s="598"/>
      <c r="P148" s="594">
        <f t="shared" si="3"/>
        <v>0.6</v>
      </c>
      <c r="Q148" s="248"/>
      <c r="R148" s="248"/>
      <c r="S148" s="248"/>
      <c r="T148" s="248"/>
      <c r="U148" s="248"/>
      <c r="V148" s="251"/>
      <c r="W148" s="251"/>
      <c r="X148" s="251"/>
      <c r="Y148" s="251"/>
      <c r="Z148" s="251">
        <v>0.3</v>
      </c>
      <c r="AA148" s="251">
        <v>0.3</v>
      </c>
      <c r="AB148" s="248"/>
      <c r="AC148" s="607"/>
      <c r="AD148" s="426"/>
      <c r="AE148" s="426"/>
      <c r="AF148" s="426"/>
      <c r="AG148" s="609"/>
    </row>
    <row r="149" spans="2:33" ht="30.95" customHeight="1" x14ac:dyDescent="0.25">
      <c r="B149" s="426"/>
      <c r="C149" s="617"/>
      <c r="D149" s="598"/>
      <c r="E149" s="426"/>
      <c r="F149" s="319"/>
      <c r="G149" s="79" t="s">
        <v>1570</v>
      </c>
      <c r="H149" s="426"/>
      <c r="I149" s="294">
        <v>1</v>
      </c>
      <c r="J149" s="426"/>
      <c r="K149" s="598"/>
      <c r="L149" s="598"/>
      <c r="M149" s="598"/>
      <c r="N149" s="598"/>
      <c r="O149" s="598"/>
      <c r="P149" s="594">
        <v>0.15</v>
      </c>
      <c r="Q149" s="248"/>
      <c r="R149" s="248"/>
      <c r="S149" s="248"/>
      <c r="T149" s="248"/>
      <c r="U149" s="248"/>
      <c r="V149" s="251">
        <v>0.15</v>
      </c>
      <c r="W149" s="251"/>
      <c r="X149" s="251"/>
      <c r="Y149" s="251"/>
      <c r="Z149" s="251"/>
      <c r="AA149" s="251"/>
      <c r="AB149" s="248"/>
      <c r="AC149" s="607"/>
      <c r="AD149" s="426"/>
      <c r="AE149" s="426"/>
      <c r="AF149" s="426"/>
      <c r="AG149" s="609"/>
    </row>
    <row r="150" spans="2:33" ht="30.95" customHeight="1" x14ac:dyDescent="0.25">
      <c r="B150" s="428"/>
      <c r="C150" s="618"/>
      <c r="D150" s="599"/>
      <c r="E150" s="428"/>
      <c r="F150" s="320"/>
      <c r="G150" s="79" t="s">
        <v>1571</v>
      </c>
      <c r="H150" s="428"/>
      <c r="I150" s="294">
        <v>1</v>
      </c>
      <c r="J150" s="428"/>
      <c r="K150" s="599"/>
      <c r="L150" s="599"/>
      <c r="M150" s="599"/>
      <c r="N150" s="599"/>
      <c r="O150" s="599"/>
      <c r="P150" s="594">
        <v>0.6</v>
      </c>
      <c r="Q150" s="248"/>
      <c r="R150" s="248"/>
      <c r="S150" s="248"/>
      <c r="T150" s="248"/>
      <c r="U150" s="248"/>
      <c r="V150" s="251"/>
      <c r="W150" s="251"/>
      <c r="X150" s="251"/>
      <c r="Y150" s="251"/>
      <c r="Z150" s="251">
        <v>0.3</v>
      </c>
      <c r="AA150" s="251">
        <v>0.3</v>
      </c>
      <c r="AB150" s="248"/>
      <c r="AC150" s="608"/>
      <c r="AD150" s="428"/>
      <c r="AE150" s="428"/>
      <c r="AF150" s="428"/>
      <c r="AG150" s="605"/>
    </row>
    <row r="151" spans="2:33" ht="196.5" customHeight="1" x14ac:dyDescent="0.25">
      <c r="B151" s="236"/>
      <c r="C151" s="419" t="s">
        <v>135</v>
      </c>
      <c r="D151" s="592"/>
      <c r="E151" s="407" t="s">
        <v>1616</v>
      </c>
      <c r="F151" s="142" t="s">
        <v>1617</v>
      </c>
      <c r="G151" s="119" t="s">
        <v>1618</v>
      </c>
      <c r="H151" s="119" t="s">
        <v>1619</v>
      </c>
      <c r="I151" s="238">
        <v>3</v>
      </c>
      <c r="J151" s="141" t="s">
        <v>59</v>
      </c>
      <c r="K151" s="141" t="s">
        <v>1620</v>
      </c>
      <c r="L151" s="238" t="s">
        <v>89</v>
      </c>
      <c r="M151" s="238" t="s">
        <v>44</v>
      </c>
      <c r="N151" s="238" t="s">
        <v>45</v>
      </c>
      <c r="O151" s="238" t="s">
        <v>696</v>
      </c>
      <c r="P151" s="619">
        <f>SUBTOTAL(9,Q151:AB151)</f>
        <v>200</v>
      </c>
      <c r="Q151" s="248">
        <v>10</v>
      </c>
      <c r="R151" s="248">
        <v>10</v>
      </c>
      <c r="S151" s="248">
        <v>10</v>
      </c>
      <c r="T151" s="248">
        <v>20</v>
      </c>
      <c r="U151" s="248">
        <v>20</v>
      </c>
      <c r="V151" s="248">
        <v>20</v>
      </c>
      <c r="W151" s="248">
        <v>20</v>
      </c>
      <c r="X151" s="248">
        <v>20</v>
      </c>
      <c r="Y151" s="248">
        <v>20</v>
      </c>
      <c r="Z151" s="248">
        <v>20</v>
      </c>
      <c r="AA151" s="248">
        <v>15</v>
      </c>
      <c r="AB151" s="248">
        <v>15</v>
      </c>
      <c r="AC151" s="119" t="s">
        <v>1621</v>
      </c>
      <c r="AD151" s="119" t="s">
        <v>109</v>
      </c>
      <c r="AE151" s="360" t="s">
        <v>1622</v>
      </c>
      <c r="AF151" s="360" t="s">
        <v>1623</v>
      </c>
      <c r="AG151" s="362"/>
    </row>
    <row r="152" spans="2:33" ht="204" customHeight="1" x14ac:dyDescent="0.25">
      <c r="B152" s="236"/>
      <c r="C152" s="419"/>
      <c r="D152" s="592"/>
      <c r="E152" s="407"/>
      <c r="F152" s="142" t="s">
        <v>1624</v>
      </c>
      <c r="G152" s="119" t="s">
        <v>1625</v>
      </c>
      <c r="H152" s="119" t="s">
        <v>1626</v>
      </c>
      <c r="I152" s="238">
        <v>3</v>
      </c>
      <c r="J152" s="141" t="s">
        <v>59</v>
      </c>
      <c r="K152" s="117" t="s">
        <v>716</v>
      </c>
      <c r="L152" s="238" t="s">
        <v>89</v>
      </c>
      <c r="M152" s="238" t="s">
        <v>44</v>
      </c>
      <c r="N152" s="238" t="s">
        <v>45</v>
      </c>
      <c r="O152" s="238" t="s">
        <v>46</v>
      </c>
      <c r="P152" s="619">
        <f>SUBTOTAL(9,Q152:AB152)</f>
        <v>12</v>
      </c>
      <c r="Q152" s="248">
        <v>1</v>
      </c>
      <c r="R152" s="248">
        <v>1</v>
      </c>
      <c r="S152" s="248">
        <v>1</v>
      </c>
      <c r="T152" s="248">
        <v>1</v>
      </c>
      <c r="U152" s="248">
        <v>1</v>
      </c>
      <c r="V152" s="248">
        <v>1</v>
      </c>
      <c r="W152" s="248">
        <v>1</v>
      </c>
      <c r="X152" s="248">
        <v>1</v>
      </c>
      <c r="Y152" s="248">
        <v>1</v>
      </c>
      <c r="Z152" s="248">
        <v>1</v>
      </c>
      <c r="AA152" s="248">
        <v>1</v>
      </c>
      <c r="AB152" s="248">
        <v>1</v>
      </c>
      <c r="AC152" s="360" t="s">
        <v>239</v>
      </c>
      <c r="AD152" s="119" t="s">
        <v>109</v>
      </c>
      <c r="AE152" s="360" t="s">
        <v>1622</v>
      </c>
      <c r="AF152" s="360" t="s">
        <v>1623</v>
      </c>
      <c r="AG152" s="362"/>
    </row>
    <row r="153" spans="2:33" ht="64.5" customHeight="1" x14ac:dyDescent="0.25">
      <c r="B153" s="597"/>
      <c r="C153" s="616" t="s">
        <v>135</v>
      </c>
      <c r="D153" s="620" t="s">
        <v>364</v>
      </c>
      <c r="E153" s="621"/>
      <c r="F153" s="323" t="s">
        <v>459</v>
      </c>
      <c r="G153" s="119" t="s">
        <v>460</v>
      </c>
      <c r="H153" s="119" t="s">
        <v>461</v>
      </c>
      <c r="I153" s="119">
        <v>1</v>
      </c>
      <c r="J153" s="119" t="s">
        <v>59</v>
      </c>
      <c r="K153" s="119" t="s">
        <v>462</v>
      </c>
      <c r="L153" s="119" t="s">
        <v>43</v>
      </c>
      <c r="M153" s="119" t="s">
        <v>44</v>
      </c>
      <c r="N153" s="119" t="s">
        <v>45</v>
      </c>
      <c r="O153" s="119" t="s">
        <v>46</v>
      </c>
      <c r="P153" s="594">
        <v>1</v>
      </c>
      <c r="Q153" s="622"/>
      <c r="R153" s="622"/>
      <c r="S153" s="622"/>
      <c r="T153" s="622"/>
      <c r="U153" s="622"/>
      <c r="V153" s="622"/>
      <c r="W153" s="622"/>
      <c r="X153" s="622"/>
      <c r="Y153" s="244">
        <v>1</v>
      </c>
      <c r="Z153" s="622"/>
      <c r="AA153" s="622"/>
      <c r="AB153" s="622"/>
      <c r="AC153" s="360" t="s">
        <v>1065</v>
      </c>
      <c r="AD153" s="119" t="s">
        <v>109</v>
      </c>
      <c r="AE153" s="407" t="s">
        <v>1577</v>
      </c>
      <c r="AF153" s="597"/>
      <c r="AG153" s="623"/>
    </row>
    <row r="154" spans="2:33" ht="92.25" customHeight="1" x14ac:dyDescent="0.25">
      <c r="B154" s="598"/>
      <c r="C154" s="617"/>
      <c r="D154" s="624"/>
      <c r="E154" s="625"/>
      <c r="F154" s="326"/>
      <c r="G154" s="119" t="s">
        <v>464</v>
      </c>
      <c r="H154" s="119" t="s">
        <v>465</v>
      </c>
      <c r="I154" s="119">
        <v>3</v>
      </c>
      <c r="J154" s="119" t="s">
        <v>59</v>
      </c>
      <c r="K154" s="119" t="s">
        <v>462</v>
      </c>
      <c r="L154" s="119" t="s">
        <v>43</v>
      </c>
      <c r="M154" s="119" t="s">
        <v>44</v>
      </c>
      <c r="N154" s="119" t="s">
        <v>45</v>
      </c>
      <c r="O154" s="119" t="s">
        <v>46</v>
      </c>
      <c r="P154" s="594">
        <v>1</v>
      </c>
      <c r="Q154" s="622"/>
      <c r="R154" s="622"/>
      <c r="S154" s="622"/>
      <c r="T154" s="622"/>
      <c r="U154" s="622"/>
      <c r="V154" s="622"/>
      <c r="W154" s="622"/>
      <c r="X154" s="622"/>
      <c r="Y154" s="244">
        <v>0.5</v>
      </c>
      <c r="Z154" s="244">
        <v>0.5</v>
      </c>
      <c r="AA154" s="622"/>
      <c r="AB154" s="622"/>
      <c r="AC154" s="360" t="s">
        <v>1627</v>
      </c>
      <c r="AD154" s="119" t="s">
        <v>109</v>
      </c>
      <c r="AE154" s="407"/>
      <c r="AF154" s="598"/>
      <c r="AG154" s="626"/>
    </row>
    <row r="155" spans="2:33" ht="60.75" customHeight="1" x14ac:dyDescent="0.25">
      <c r="B155" s="599"/>
      <c r="C155" s="618"/>
      <c r="D155" s="627"/>
      <c r="E155" s="628"/>
      <c r="F155" s="329"/>
      <c r="G155" s="119" t="s">
        <v>467</v>
      </c>
      <c r="H155" s="119" t="s">
        <v>468</v>
      </c>
      <c r="I155" s="119">
        <v>2</v>
      </c>
      <c r="J155" s="119" t="s">
        <v>59</v>
      </c>
      <c r="K155" s="119" t="s">
        <v>462</v>
      </c>
      <c r="L155" s="119" t="s">
        <v>43</v>
      </c>
      <c r="M155" s="119" t="s">
        <v>44</v>
      </c>
      <c r="N155" s="119" t="s">
        <v>45</v>
      </c>
      <c r="O155" s="119" t="s">
        <v>46</v>
      </c>
      <c r="P155" s="594">
        <v>1</v>
      </c>
      <c r="Q155" s="622"/>
      <c r="R155" s="622"/>
      <c r="S155" s="622"/>
      <c r="T155" s="622"/>
      <c r="U155" s="622"/>
      <c r="V155" s="622"/>
      <c r="W155" s="622"/>
      <c r="X155" s="622"/>
      <c r="Y155" s="622"/>
      <c r="Z155" s="244">
        <v>0.5</v>
      </c>
      <c r="AA155" s="244">
        <v>0.5</v>
      </c>
      <c r="AB155" s="622"/>
      <c r="AC155" s="360" t="s">
        <v>1065</v>
      </c>
      <c r="AD155" s="119" t="s">
        <v>109</v>
      </c>
      <c r="AE155" s="407"/>
      <c r="AF155" s="599"/>
      <c r="AG155" s="629"/>
    </row>
    <row r="156" spans="2:33" ht="57.75" customHeight="1" x14ac:dyDescent="0.25">
      <c r="B156" s="597"/>
      <c r="C156" s="616" t="s">
        <v>135</v>
      </c>
      <c r="D156" s="620" t="s">
        <v>364</v>
      </c>
      <c r="E156" s="621"/>
      <c r="F156" s="323" t="s">
        <v>459</v>
      </c>
      <c r="G156" s="119" t="s">
        <v>460</v>
      </c>
      <c r="H156" s="141" t="s">
        <v>461</v>
      </c>
      <c r="I156" s="119">
        <v>1</v>
      </c>
      <c r="J156" s="119" t="s">
        <v>59</v>
      </c>
      <c r="K156" s="119" t="s">
        <v>462</v>
      </c>
      <c r="L156" s="119" t="s">
        <v>43</v>
      </c>
      <c r="M156" s="119" t="s">
        <v>44</v>
      </c>
      <c r="N156" s="119" t="s">
        <v>45</v>
      </c>
      <c r="O156" s="119" t="s">
        <v>46</v>
      </c>
      <c r="P156" s="594">
        <v>1</v>
      </c>
      <c r="Q156" s="622"/>
      <c r="R156" s="622"/>
      <c r="S156" s="622"/>
      <c r="T156" s="622"/>
      <c r="U156" s="622"/>
      <c r="V156" s="622"/>
      <c r="W156" s="622"/>
      <c r="X156" s="622"/>
      <c r="Y156" s="244">
        <v>1</v>
      </c>
      <c r="Z156" s="622"/>
      <c r="AA156" s="622"/>
      <c r="AB156" s="622"/>
      <c r="AC156" s="360" t="s">
        <v>1065</v>
      </c>
      <c r="AD156" s="569" t="s">
        <v>1451</v>
      </c>
      <c r="AE156" s="407" t="s">
        <v>1452</v>
      </c>
      <c r="AF156" s="597"/>
      <c r="AG156" s="623"/>
    </row>
    <row r="157" spans="2:33" ht="103.5" customHeight="1" x14ac:dyDescent="0.25">
      <c r="B157" s="598"/>
      <c r="C157" s="617"/>
      <c r="D157" s="624"/>
      <c r="E157" s="625"/>
      <c r="F157" s="326"/>
      <c r="G157" s="119" t="s">
        <v>464</v>
      </c>
      <c r="H157" s="141" t="s">
        <v>465</v>
      </c>
      <c r="I157" s="119">
        <v>3</v>
      </c>
      <c r="J157" s="119" t="s">
        <v>59</v>
      </c>
      <c r="K157" s="119" t="s">
        <v>462</v>
      </c>
      <c r="L157" s="119" t="s">
        <v>43</v>
      </c>
      <c r="M157" s="119" t="s">
        <v>44</v>
      </c>
      <c r="N157" s="119" t="s">
        <v>45</v>
      </c>
      <c r="O157" s="119" t="s">
        <v>46</v>
      </c>
      <c r="P157" s="594">
        <v>1</v>
      </c>
      <c r="Q157" s="622"/>
      <c r="R157" s="622"/>
      <c r="S157" s="622"/>
      <c r="T157" s="622"/>
      <c r="U157" s="622"/>
      <c r="V157" s="622"/>
      <c r="W157" s="622"/>
      <c r="X157" s="622"/>
      <c r="Y157" s="244">
        <v>0.5</v>
      </c>
      <c r="Z157" s="244">
        <v>0.5</v>
      </c>
      <c r="AA157" s="622"/>
      <c r="AB157" s="622"/>
      <c r="AC157" s="360" t="s">
        <v>1627</v>
      </c>
      <c r="AD157" s="569" t="s">
        <v>1451</v>
      </c>
      <c r="AE157" s="407" t="s">
        <v>1452</v>
      </c>
      <c r="AF157" s="598"/>
      <c r="AG157" s="626"/>
    </row>
    <row r="158" spans="2:33" ht="36" x14ac:dyDescent="0.25">
      <c r="B158" s="599"/>
      <c r="C158" s="618"/>
      <c r="D158" s="627"/>
      <c r="E158" s="628"/>
      <c r="F158" s="329"/>
      <c r="G158" s="119" t="s">
        <v>467</v>
      </c>
      <c r="H158" s="141" t="s">
        <v>468</v>
      </c>
      <c r="I158" s="119">
        <v>2</v>
      </c>
      <c r="J158" s="119" t="s">
        <v>59</v>
      </c>
      <c r="K158" s="119" t="s">
        <v>462</v>
      </c>
      <c r="L158" s="119" t="s">
        <v>43</v>
      </c>
      <c r="M158" s="119" t="s">
        <v>44</v>
      </c>
      <c r="N158" s="119" t="s">
        <v>45</v>
      </c>
      <c r="O158" s="119" t="s">
        <v>46</v>
      </c>
      <c r="P158" s="594">
        <v>1</v>
      </c>
      <c r="Q158" s="622"/>
      <c r="R158" s="622"/>
      <c r="S158" s="622"/>
      <c r="T158" s="622"/>
      <c r="U158" s="622"/>
      <c r="V158" s="622"/>
      <c r="W158" s="622"/>
      <c r="X158" s="622"/>
      <c r="Y158" s="622"/>
      <c r="Z158" s="244">
        <v>0.5</v>
      </c>
      <c r="AA158" s="244">
        <v>0.5</v>
      </c>
      <c r="AB158" s="622"/>
      <c r="AC158" s="360" t="s">
        <v>1065</v>
      </c>
      <c r="AD158" s="569" t="s">
        <v>1451</v>
      </c>
      <c r="AE158" s="407" t="s">
        <v>1452</v>
      </c>
      <c r="AF158" s="599"/>
      <c r="AG158" s="629"/>
    </row>
  </sheetData>
  <autoFilter ref="B6:AG158">
    <filterColumn colId="0"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415">
    <mergeCell ref="AF153:AF155"/>
    <mergeCell ref="AG153:AG155"/>
    <mergeCell ref="B156:B158"/>
    <mergeCell ref="C156:C158"/>
    <mergeCell ref="D156:D158"/>
    <mergeCell ref="E156:E158"/>
    <mergeCell ref="F156:F158"/>
    <mergeCell ref="AE156:AE158"/>
    <mergeCell ref="AF156:AF158"/>
    <mergeCell ref="AG156:AG158"/>
    <mergeCell ref="B153:B155"/>
    <mergeCell ref="C153:C155"/>
    <mergeCell ref="D153:D155"/>
    <mergeCell ref="E153:E155"/>
    <mergeCell ref="F153:F155"/>
    <mergeCell ref="AE153:AE155"/>
    <mergeCell ref="AD146:AD150"/>
    <mergeCell ref="AE146:AE150"/>
    <mergeCell ref="AF146:AF150"/>
    <mergeCell ref="AG146:AG150"/>
    <mergeCell ref="C151:C152"/>
    <mergeCell ref="D151:D152"/>
    <mergeCell ref="E151:E152"/>
    <mergeCell ref="K146:K150"/>
    <mergeCell ref="L146:L150"/>
    <mergeCell ref="M146:M150"/>
    <mergeCell ref="N146:N150"/>
    <mergeCell ref="O146:O150"/>
    <mergeCell ref="AC146:AC150"/>
    <mergeCell ref="AD141:AD145"/>
    <mergeCell ref="AE141:AE145"/>
    <mergeCell ref="AF141:AF145"/>
    <mergeCell ref="AG141:AG145"/>
    <mergeCell ref="B146:B150"/>
    <mergeCell ref="C146:C150"/>
    <mergeCell ref="D146:D150"/>
    <mergeCell ref="F146:F150"/>
    <mergeCell ref="H146:H150"/>
    <mergeCell ref="J146:J150"/>
    <mergeCell ref="K141:K145"/>
    <mergeCell ref="L141:L145"/>
    <mergeCell ref="M141:M145"/>
    <mergeCell ref="N141:N145"/>
    <mergeCell ref="O141:O145"/>
    <mergeCell ref="AC141:AC145"/>
    <mergeCell ref="AD136:AD140"/>
    <mergeCell ref="AE136:AE140"/>
    <mergeCell ref="AF136:AF140"/>
    <mergeCell ref="AG136:AG140"/>
    <mergeCell ref="B141:B143"/>
    <mergeCell ref="C141:C143"/>
    <mergeCell ref="D141:D145"/>
    <mergeCell ref="F141:F145"/>
    <mergeCell ref="H141:H145"/>
    <mergeCell ref="J141:J145"/>
    <mergeCell ref="K136:K140"/>
    <mergeCell ref="L136:L140"/>
    <mergeCell ref="M136:M140"/>
    <mergeCell ref="N136:N140"/>
    <mergeCell ref="O136:O140"/>
    <mergeCell ref="AC136:AC140"/>
    <mergeCell ref="AD131:AD135"/>
    <mergeCell ref="AE131:AE135"/>
    <mergeCell ref="AF131:AF135"/>
    <mergeCell ref="AG131:AG135"/>
    <mergeCell ref="B136:B140"/>
    <mergeCell ref="C136:C140"/>
    <mergeCell ref="D136:D140"/>
    <mergeCell ref="F136:F140"/>
    <mergeCell ref="H136:H140"/>
    <mergeCell ref="J136:J140"/>
    <mergeCell ref="K131:K135"/>
    <mergeCell ref="L131:L135"/>
    <mergeCell ref="M131:M135"/>
    <mergeCell ref="N131:N135"/>
    <mergeCell ref="O131:O135"/>
    <mergeCell ref="AC131:AC135"/>
    <mergeCell ref="AD126:AD130"/>
    <mergeCell ref="AE126:AE130"/>
    <mergeCell ref="AF126:AF130"/>
    <mergeCell ref="AG126:AG130"/>
    <mergeCell ref="B131:B135"/>
    <mergeCell ref="C131:C135"/>
    <mergeCell ref="D131:D135"/>
    <mergeCell ref="F131:F135"/>
    <mergeCell ref="H131:H135"/>
    <mergeCell ref="J131:J135"/>
    <mergeCell ref="K126:K130"/>
    <mergeCell ref="L126:L130"/>
    <mergeCell ref="M126:M130"/>
    <mergeCell ref="N126:N130"/>
    <mergeCell ref="O126:O130"/>
    <mergeCell ref="AC126:AC130"/>
    <mergeCell ref="AD121:AD125"/>
    <mergeCell ref="AE121:AE125"/>
    <mergeCell ref="AF121:AF125"/>
    <mergeCell ref="AG121:AG125"/>
    <mergeCell ref="B126:B130"/>
    <mergeCell ref="C126:C130"/>
    <mergeCell ref="D126:D130"/>
    <mergeCell ref="F126:F130"/>
    <mergeCell ref="H126:H130"/>
    <mergeCell ref="J126:J130"/>
    <mergeCell ref="K121:K125"/>
    <mergeCell ref="L121:L125"/>
    <mergeCell ref="M121:M125"/>
    <mergeCell ref="N121:N125"/>
    <mergeCell ref="O121:O125"/>
    <mergeCell ref="AC121:AC125"/>
    <mergeCell ref="AD116:AD120"/>
    <mergeCell ref="AE116:AE120"/>
    <mergeCell ref="AF116:AF120"/>
    <mergeCell ref="AG116:AG120"/>
    <mergeCell ref="B121:B125"/>
    <mergeCell ref="C121:C125"/>
    <mergeCell ref="D121:D125"/>
    <mergeCell ref="F121:F125"/>
    <mergeCell ref="H121:H125"/>
    <mergeCell ref="J121:J125"/>
    <mergeCell ref="K116:K120"/>
    <mergeCell ref="L116:L120"/>
    <mergeCell ref="M116:M120"/>
    <mergeCell ref="N116:N120"/>
    <mergeCell ref="O116:O120"/>
    <mergeCell ref="AC116:AC120"/>
    <mergeCell ref="B116:B120"/>
    <mergeCell ref="C116:C120"/>
    <mergeCell ref="D116:D120"/>
    <mergeCell ref="F116:F120"/>
    <mergeCell ref="H116:H120"/>
    <mergeCell ref="J116:J120"/>
    <mergeCell ref="O111:O115"/>
    <mergeCell ref="AC111:AC115"/>
    <mergeCell ref="AD111:AD115"/>
    <mergeCell ref="AE111:AE115"/>
    <mergeCell ref="AF111:AF115"/>
    <mergeCell ref="AG111:AG115"/>
    <mergeCell ref="H111:H115"/>
    <mergeCell ref="J111:J115"/>
    <mergeCell ref="K111:K115"/>
    <mergeCell ref="L111:L115"/>
    <mergeCell ref="M111:M115"/>
    <mergeCell ref="N111:N115"/>
    <mergeCell ref="AC106:AC110"/>
    <mergeCell ref="AD106:AD110"/>
    <mergeCell ref="AE106:AE110"/>
    <mergeCell ref="AF106:AF110"/>
    <mergeCell ref="AG106:AG110"/>
    <mergeCell ref="B111:B115"/>
    <mergeCell ref="C111:C115"/>
    <mergeCell ref="D111:D115"/>
    <mergeCell ref="E111:E150"/>
    <mergeCell ref="F111:F115"/>
    <mergeCell ref="J106:J110"/>
    <mergeCell ref="K106:K110"/>
    <mergeCell ref="L106:L110"/>
    <mergeCell ref="M106:M110"/>
    <mergeCell ref="N106:N110"/>
    <mergeCell ref="O106:O110"/>
    <mergeCell ref="AC101:AC105"/>
    <mergeCell ref="AD101:AD105"/>
    <mergeCell ref="AE101:AE105"/>
    <mergeCell ref="AF101:AF105"/>
    <mergeCell ref="AG101:AG105"/>
    <mergeCell ref="B106:B110"/>
    <mergeCell ref="C106:C110"/>
    <mergeCell ref="D106:D110"/>
    <mergeCell ref="F106:F110"/>
    <mergeCell ref="H106:H110"/>
    <mergeCell ref="J101:J105"/>
    <mergeCell ref="K101:K105"/>
    <mergeCell ref="L101:L105"/>
    <mergeCell ref="M101:M105"/>
    <mergeCell ref="N101:N105"/>
    <mergeCell ref="O101:O105"/>
    <mergeCell ref="AC96:AC100"/>
    <mergeCell ref="AD96:AD100"/>
    <mergeCell ref="AE96:AE100"/>
    <mergeCell ref="AF96:AF100"/>
    <mergeCell ref="AG96:AG100"/>
    <mergeCell ref="B101:B105"/>
    <mergeCell ref="C101:C105"/>
    <mergeCell ref="D101:D105"/>
    <mergeCell ref="F101:F105"/>
    <mergeCell ref="H101:H105"/>
    <mergeCell ref="J96:J100"/>
    <mergeCell ref="K96:K100"/>
    <mergeCell ref="L96:L100"/>
    <mergeCell ref="M96:M100"/>
    <mergeCell ref="N96:N100"/>
    <mergeCell ref="O96:O100"/>
    <mergeCell ref="AC91:AC93"/>
    <mergeCell ref="AD91:AD93"/>
    <mergeCell ref="AE91:AE93"/>
    <mergeCell ref="AF91:AF93"/>
    <mergeCell ref="AG91:AG93"/>
    <mergeCell ref="B96:B100"/>
    <mergeCell ref="C96:C100"/>
    <mergeCell ref="D96:D100"/>
    <mergeCell ref="F96:F100"/>
    <mergeCell ref="H96:H100"/>
    <mergeCell ref="J91:J95"/>
    <mergeCell ref="K91:K95"/>
    <mergeCell ref="L91:L95"/>
    <mergeCell ref="M91:M95"/>
    <mergeCell ref="N91:N95"/>
    <mergeCell ref="O91:O95"/>
    <mergeCell ref="AC86:AC90"/>
    <mergeCell ref="AD86:AD90"/>
    <mergeCell ref="AE86:AE90"/>
    <mergeCell ref="AF86:AF90"/>
    <mergeCell ref="AG86:AG90"/>
    <mergeCell ref="B91:B95"/>
    <mergeCell ref="C91:C95"/>
    <mergeCell ref="D91:D95"/>
    <mergeCell ref="F91:F95"/>
    <mergeCell ref="H91:H95"/>
    <mergeCell ref="J86:J90"/>
    <mergeCell ref="K86:K90"/>
    <mergeCell ref="L86:L90"/>
    <mergeCell ref="M86:M90"/>
    <mergeCell ref="N86:N90"/>
    <mergeCell ref="O86:O90"/>
    <mergeCell ref="AC81:AC85"/>
    <mergeCell ref="AD81:AD85"/>
    <mergeCell ref="AE81:AE85"/>
    <mergeCell ref="AF81:AF85"/>
    <mergeCell ref="AG81:AG85"/>
    <mergeCell ref="B86:B90"/>
    <mergeCell ref="C86:C90"/>
    <mergeCell ref="D86:D90"/>
    <mergeCell ref="F86:F90"/>
    <mergeCell ref="H86:H90"/>
    <mergeCell ref="J81:J85"/>
    <mergeCell ref="K81:K85"/>
    <mergeCell ref="L81:L85"/>
    <mergeCell ref="M81:M85"/>
    <mergeCell ref="N81:N85"/>
    <mergeCell ref="O81:O85"/>
    <mergeCell ref="AC76:AC80"/>
    <mergeCell ref="AD76:AD80"/>
    <mergeCell ref="AE76:AE80"/>
    <mergeCell ref="AF76:AF80"/>
    <mergeCell ref="AG76:AG80"/>
    <mergeCell ref="B81:B85"/>
    <mergeCell ref="C81:C85"/>
    <mergeCell ref="D81:D85"/>
    <mergeCell ref="F81:F85"/>
    <mergeCell ref="H81:H85"/>
    <mergeCell ref="J76:J80"/>
    <mergeCell ref="K76:K80"/>
    <mergeCell ref="L76:L80"/>
    <mergeCell ref="M76:M80"/>
    <mergeCell ref="N76:N80"/>
    <mergeCell ref="O76:O80"/>
    <mergeCell ref="AC71:AC75"/>
    <mergeCell ref="AD71:AD75"/>
    <mergeCell ref="AE71:AE75"/>
    <mergeCell ref="AF71:AF75"/>
    <mergeCell ref="AG71:AG75"/>
    <mergeCell ref="B76:B80"/>
    <mergeCell ref="C76:C80"/>
    <mergeCell ref="D76:D80"/>
    <mergeCell ref="F76:F80"/>
    <mergeCell ref="H76:H80"/>
    <mergeCell ref="J71:J75"/>
    <mergeCell ref="K71:K75"/>
    <mergeCell ref="L71:L75"/>
    <mergeCell ref="M71:M75"/>
    <mergeCell ref="N71:N75"/>
    <mergeCell ref="O71:O75"/>
    <mergeCell ref="AD66:AD70"/>
    <mergeCell ref="AE66:AE70"/>
    <mergeCell ref="AF66:AF70"/>
    <mergeCell ref="AG66:AG70"/>
    <mergeCell ref="B71:B75"/>
    <mergeCell ref="C71:C75"/>
    <mergeCell ref="D71:D75"/>
    <mergeCell ref="E71:E110"/>
    <mergeCell ref="F71:F75"/>
    <mergeCell ref="H71:H75"/>
    <mergeCell ref="K66:K70"/>
    <mergeCell ref="L66:L70"/>
    <mergeCell ref="M66:M70"/>
    <mergeCell ref="N66:N70"/>
    <mergeCell ref="O66:O70"/>
    <mergeCell ref="AC66:AC70"/>
    <mergeCell ref="B66:B70"/>
    <mergeCell ref="C66:C70"/>
    <mergeCell ref="D66:D70"/>
    <mergeCell ref="F66:F70"/>
    <mergeCell ref="H66:H70"/>
    <mergeCell ref="J66:J70"/>
    <mergeCell ref="K61:K65"/>
    <mergeCell ref="L61:L65"/>
    <mergeCell ref="M61:M65"/>
    <mergeCell ref="N61:N65"/>
    <mergeCell ref="O61:O65"/>
    <mergeCell ref="AC61:AC65"/>
    <mergeCell ref="B61:B65"/>
    <mergeCell ref="C61:C65"/>
    <mergeCell ref="D61:D65"/>
    <mergeCell ref="F61:F65"/>
    <mergeCell ref="H61:H65"/>
    <mergeCell ref="J61:J65"/>
    <mergeCell ref="AG56:AG58"/>
    <mergeCell ref="AC59:AC60"/>
    <mergeCell ref="AD59:AD60"/>
    <mergeCell ref="AE59:AE60"/>
    <mergeCell ref="AF59:AF60"/>
    <mergeCell ref="AG59:AG65"/>
    <mergeCell ref="AD61:AD65"/>
    <mergeCell ref="AE61:AE65"/>
    <mergeCell ref="AF61:AF65"/>
    <mergeCell ref="N56:N60"/>
    <mergeCell ref="O56:O60"/>
    <mergeCell ref="AC56:AC58"/>
    <mergeCell ref="AD56:AD58"/>
    <mergeCell ref="AE56:AE58"/>
    <mergeCell ref="AF56:AF58"/>
    <mergeCell ref="AG54:AG55"/>
    <mergeCell ref="B56:B60"/>
    <mergeCell ref="C56:C60"/>
    <mergeCell ref="D56:D60"/>
    <mergeCell ref="F56:F60"/>
    <mergeCell ref="H56:H60"/>
    <mergeCell ref="J56:J60"/>
    <mergeCell ref="K56:K60"/>
    <mergeCell ref="L56:L60"/>
    <mergeCell ref="M56:M60"/>
    <mergeCell ref="O51:O55"/>
    <mergeCell ref="AC51:AC53"/>
    <mergeCell ref="AD51:AD53"/>
    <mergeCell ref="AE51:AE53"/>
    <mergeCell ref="AF51:AF53"/>
    <mergeCell ref="AG51:AG53"/>
    <mergeCell ref="AC54:AC55"/>
    <mergeCell ref="AD54:AD55"/>
    <mergeCell ref="AE54:AE55"/>
    <mergeCell ref="AF54:AF55"/>
    <mergeCell ref="H51:H55"/>
    <mergeCell ref="J51:J55"/>
    <mergeCell ref="K51:K55"/>
    <mergeCell ref="L51:L55"/>
    <mergeCell ref="M51:M55"/>
    <mergeCell ref="N51:N55"/>
    <mergeCell ref="AC48:AC50"/>
    <mergeCell ref="AD48:AD50"/>
    <mergeCell ref="AE48:AE50"/>
    <mergeCell ref="AF48:AF50"/>
    <mergeCell ref="AG48:AG50"/>
    <mergeCell ref="B51:B55"/>
    <mergeCell ref="C51:C55"/>
    <mergeCell ref="D51:D55"/>
    <mergeCell ref="E51:E70"/>
    <mergeCell ref="F51:F55"/>
    <mergeCell ref="J48:J50"/>
    <mergeCell ref="K48:K50"/>
    <mergeCell ref="L48:L50"/>
    <mergeCell ref="M48:M50"/>
    <mergeCell ref="N48:N50"/>
    <mergeCell ref="O48:O50"/>
    <mergeCell ref="AC45:AC47"/>
    <mergeCell ref="AD45:AD47"/>
    <mergeCell ref="AE45:AE47"/>
    <mergeCell ref="AF45:AF47"/>
    <mergeCell ref="AG45:AG47"/>
    <mergeCell ref="B48:B50"/>
    <mergeCell ref="C48:C50"/>
    <mergeCell ref="D48:D50"/>
    <mergeCell ref="F48:F50"/>
    <mergeCell ref="H48:H50"/>
    <mergeCell ref="J45:J47"/>
    <mergeCell ref="K45:K47"/>
    <mergeCell ref="L45:L47"/>
    <mergeCell ref="M45:M47"/>
    <mergeCell ref="N45:N47"/>
    <mergeCell ref="O45:O47"/>
    <mergeCell ref="B45:B47"/>
    <mergeCell ref="C45:C47"/>
    <mergeCell ref="D45:D47"/>
    <mergeCell ref="E45:E50"/>
    <mergeCell ref="F45:F47"/>
    <mergeCell ref="H45:H47"/>
    <mergeCell ref="D26:D32"/>
    <mergeCell ref="E26:E32"/>
    <mergeCell ref="D34:D40"/>
    <mergeCell ref="E34:E40"/>
    <mergeCell ref="D42:D44"/>
    <mergeCell ref="E42:E44"/>
    <mergeCell ref="AF6:AF7"/>
    <mergeCell ref="AG6:AG7"/>
    <mergeCell ref="B8:B11"/>
    <mergeCell ref="C9:C11"/>
    <mergeCell ref="B15:B25"/>
    <mergeCell ref="C15:C20"/>
    <mergeCell ref="C23:C25"/>
    <mergeCell ref="O6:O7"/>
    <mergeCell ref="P6:P7"/>
    <mergeCell ref="Q6:AB6"/>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dataValidations count="2">
    <dataValidation type="list" allowBlank="1" showInputMessage="1" showErrorMessage="1" sqref="J12 AF8 AF12 AF21 L12:O12">
      <formula1>#REF!</formula1>
    </dataValidation>
    <dataValidation type="list" allowBlank="1" showInputMessage="1" showErrorMessage="1" sqref="I12 I8">
      <formula1>#REF!</formula1>
    </dataValidation>
  </dataValidation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'C:\Users\gsanchezs\Desktop\PLANIFICACIÓN 2020-DLOG\[POA SSGG 2020.xlsx]Hoja1'!#REF!</xm:f>
          </x14:formula1>
          <xm:sqref>I29:J31 I26:I28 L26:O33 I32:I33 J48 I34:J40 I41:I44 J42 J45 L48:O48 L34:N45 O34:O37 O39:O45 AF26:AF41 J51 L51:O51 J56 L56:O56 J61 L61:O61 J66 L66:O66 J71 L71:O71 J76 L76:O76 J81 L81:O81 J86 L86:O86 J91 L91:O91 J96 L96:O96 J101 L101:O101 J106 L106:O106 J111 L111:O111 J116 L116:O116 J121 L121:O121 J126 L126:O126 J131 L131:O131 J136 L136:O136 J141 L141:O141 J146 L146:O146</xm:sqref>
        </x14:dataValidation>
        <x14:dataValidation type="list" allowBlank="1" showInputMessage="1" showErrorMessage="1">
          <x14:formula1>
            <xm:f>'\\ENSQBO\Planificacion y Control de Gestion (500GB)\Users\rariasr\AppData\Local\Microsoft\Windows\INetCache\Content.Outlook\9R50TO59\[Planilla Plan Operativo Anual 2019 - SSGG-DLOG.xlsx]Hoja1'!#REF!</xm:f>
          </x14:formula1>
          <xm:sqref>J41 J43:J44 J32:J33 J26:J28</xm:sqref>
        </x14:dataValidation>
        <x14:dataValidation type="list" allowBlank="1" showInputMessage="1" showErrorMessage="1">
          <x14:formula1>
            <xm:f>'C:\EDN 20180526\Informes Comerciales\Plan Estrategico Operativo Anual\Plan DC 2019\Recibidos de Gerencias\Negocios\[Copia de Copia de Planilla Plan Operativo Anual 2019 - Direccion Comercial.XLSX]Hoja1'!#REF!</xm:f>
          </x14:formula1>
          <xm:sqref>L22:O22 I22 AF22</xm:sqref>
        </x14:dataValidation>
        <x14:dataValidation type="list" allowBlank="1" showInputMessage="1" showErrorMessage="1">
          <x14:formula1>
            <xm:f>'C:\EDN 20180526\Informes Comerciales\Plan Estrategico Operativo Anual\Plan DC 2019\Recibidos de Gerencias\Cobranzas\[3. Planilla Plan Operativo Anual 2019 - DC.xlsx-para enviar.xlsx]Hoja1'!#REF!</xm:f>
          </x14:formula1>
          <xm:sqref>AF20 AF15:AF16 L15:O20</xm:sqref>
        </x14:dataValidation>
        <x14:dataValidation type="list" allowBlank="1" showInputMessage="1" showErrorMessage="1">
          <x14:formula1>
            <xm:f>'C:\Users\ediloneg\AppData\Local\Microsoft\Windows\INetCache\Content.Outlook\UP3ADQPU\[Copia de 2  Planilla Plan Operativo Anual 2019 - DC v2 (2).xlsx]Hoja1'!#REF!</xm:f>
          </x14:formula1>
          <xm:sqref>H13:I13 AE13:AE14 K13:N13 I23:I24 L23:O24 AF17:AF19 AF23:AF25 AG18 J22:J24 J9:J11 J15:J20</xm:sqref>
        </x14:dataValidation>
        <x14:dataValidation type="list" allowBlank="1" showInputMessage="1" showErrorMessage="1">
          <x14:formula1>
            <xm:f>'C:\EDN 20180526\Informes Comerciales\Plan Estrategico Operativo Anual\Plan DC 2019\Recibidos de Gerencias\Tecnica\[Planilla Plan Operativo Anual 2019 - DC NUEVO GTC Final v1.XLSX]Hoja1'!#REF!</xm:f>
          </x14:formula1>
          <xm:sqref>I9:I11 AF9:AF11 L9:O11 J14</xm:sqref>
        </x14:dataValidation>
        <x14:dataValidation type="list" allowBlank="1" showInputMessage="1" showErrorMessage="1">
          <x14:formula1>
            <xm:f>'C:\Users\ediloneg\Desktop\161\161\[Plan Operativo Anual 2020 - DC  nuevo.xlsx]Hoja1'!#REF!</xm:f>
          </x14:formula1>
          <xm:sqref>L8:O8 L21:O21 I25:J25 I21:J21 J8 L25:O25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17</vt:i4>
      </vt:variant>
    </vt:vector>
  </HeadingPairs>
  <TitlesOfParts>
    <vt:vector size="35" baseType="lpstr">
      <vt:lpstr>Auditoría</vt:lpstr>
      <vt:lpstr>Comercial</vt:lpstr>
      <vt:lpstr>Comercial Sectores</vt:lpstr>
      <vt:lpstr>Compra de Energía</vt:lpstr>
      <vt:lpstr>Com. Estratégica</vt:lpstr>
      <vt:lpstr>Distribución</vt:lpstr>
      <vt:lpstr>Finanzas</vt:lpstr>
      <vt:lpstr>Gestión Humana</vt:lpstr>
      <vt:lpstr>Gstión Social y Ser. Generales</vt:lpstr>
      <vt:lpstr>Grandes Clientes</vt:lpstr>
      <vt:lpstr>Logística</vt:lpstr>
      <vt:lpstr>Proyectos Financiados</vt:lpstr>
      <vt:lpstr>Reducción Pérdidas</vt:lpstr>
      <vt:lpstr>Seguridad Física</vt:lpstr>
      <vt:lpstr>Servicios Jurídicos</vt:lpstr>
      <vt:lpstr>OAI</vt:lpstr>
      <vt:lpstr>Planificación</vt:lpstr>
      <vt:lpstr>Tecnología</vt:lpstr>
      <vt:lpstr>Auditoría!Área_de_impresión</vt:lpstr>
      <vt:lpstr>'Com. Estratégica'!Área_de_impresión</vt:lpstr>
      <vt:lpstr>Comercial!Área_de_impresión</vt:lpstr>
      <vt:lpstr>'Comercial Sectores'!Área_de_impresión</vt:lpstr>
      <vt:lpstr>'Compra de Energía'!Área_de_impresión</vt:lpstr>
      <vt:lpstr>Finanzas!Área_de_impresión</vt:lpstr>
      <vt:lpstr>'Gestión Humana'!Área_de_impresión</vt:lpstr>
      <vt:lpstr>'Grandes Clientes'!Área_de_impresión</vt:lpstr>
      <vt:lpstr>'Gstión Social y Ser. Generales'!Área_de_impresión</vt:lpstr>
      <vt:lpstr>Logística!Área_de_impresión</vt:lpstr>
      <vt:lpstr>OAI!Área_de_impresión</vt:lpstr>
      <vt:lpstr>Planificación!Área_de_impresión</vt:lpstr>
      <vt:lpstr>'Proyectos Financiados'!Área_de_impresión</vt:lpstr>
      <vt:lpstr>'Reducción Pérdidas'!Área_de_impresión</vt:lpstr>
      <vt:lpstr>'Seguridad Física'!Área_de_impresión</vt:lpstr>
      <vt:lpstr>'Servicios Jurídicos'!Área_de_impresión</vt:lpstr>
      <vt:lpstr>Tecnología!Área_de_impresión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2021-02-10T20:20:02Z</dcterms:modified>
</cp:coreProperties>
</file>