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rizal\Desktop\"/>
    </mc:Choice>
  </mc:AlternateContent>
  <bookViews>
    <workbookView xWindow="0" yWindow="0" windowWidth="20490" windowHeight="7755"/>
  </bookViews>
  <sheets>
    <sheet name="Plantilla Ejecución" sheetId="1" r:id="rId1"/>
  </sheets>
  <externalReferences>
    <externalReference r:id="rId2"/>
  </externalReferences>
  <definedNames>
    <definedName name="_xlnm.Print_Area" localSheetId="0">'Plantilla Ejecución'!$A$1:$R$113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4" i="1" l="1"/>
  <c r="J62" i="1" s="1"/>
  <c r="J60" i="1"/>
  <c r="J57" i="1"/>
  <c r="J53" i="1"/>
  <c r="J35" i="1"/>
  <c r="J33" i="1"/>
  <c r="J30" i="1"/>
  <c r="J29" i="1"/>
  <c r="J28" i="1"/>
  <c r="J24" i="1"/>
  <c r="J23" i="1"/>
  <c r="J21" i="1"/>
  <c r="J20" i="1"/>
  <c r="J19" i="1"/>
  <c r="J18" i="1"/>
  <c r="J17" i="1"/>
  <c r="J15" i="1"/>
  <c r="J12" i="1"/>
  <c r="J11" i="1"/>
  <c r="J16" i="1" l="1"/>
  <c r="J52" i="1"/>
  <c r="J10" i="1"/>
  <c r="J26" i="1"/>
  <c r="G11" i="1"/>
  <c r="H11" i="1"/>
  <c r="I11" i="1"/>
  <c r="H12" i="1"/>
  <c r="F13" i="1"/>
  <c r="H14" i="1"/>
  <c r="G15" i="1"/>
  <c r="H15" i="1"/>
  <c r="I15" i="1"/>
  <c r="H17" i="1"/>
  <c r="H18" i="1"/>
  <c r="H19" i="1"/>
  <c r="H20" i="1"/>
  <c r="H21" i="1"/>
  <c r="H22" i="1"/>
  <c r="H23" i="1"/>
  <c r="H24" i="1"/>
  <c r="F25" i="1"/>
  <c r="F27" i="1"/>
  <c r="T27" i="1"/>
  <c r="H28" i="1"/>
  <c r="H29" i="1"/>
  <c r="H30" i="1"/>
  <c r="F31" i="1"/>
  <c r="F32" i="1"/>
  <c r="H33" i="1"/>
  <c r="F34" i="1"/>
  <c r="H35" i="1"/>
  <c r="F37" i="1"/>
  <c r="F38" i="1"/>
  <c r="F39" i="1"/>
  <c r="F40" i="1"/>
  <c r="F41" i="1"/>
  <c r="F42" i="1"/>
  <c r="F43" i="1"/>
  <c r="G44" i="1"/>
  <c r="G36" i="1" s="1"/>
  <c r="H44" i="1"/>
  <c r="H36" i="1" s="1"/>
  <c r="I44" i="1"/>
  <c r="I36" i="1" s="1"/>
  <c r="F45" i="1"/>
  <c r="F46" i="1"/>
  <c r="F47" i="1"/>
  <c r="F48" i="1"/>
  <c r="F49" i="1"/>
  <c r="F50" i="1"/>
  <c r="F51" i="1"/>
  <c r="H53" i="1"/>
  <c r="T53" i="1"/>
  <c r="U53" i="1"/>
  <c r="V53" i="1"/>
  <c r="W53" i="1"/>
  <c r="X53" i="1"/>
  <c r="Y53" i="1"/>
  <c r="Z53" i="1"/>
  <c r="F54" i="1"/>
  <c r="F55" i="1"/>
  <c r="H56" i="1"/>
  <c r="H57" i="1"/>
  <c r="F58" i="1"/>
  <c r="F59" i="1"/>
  <c r="H60" i="1"/>
  <c r="H61" i="1"/>
  <c r="F63" i="1"/>
  <c r="T63" i="1"/>
  <c r="H64" i="1"/>
  <c r="H62" i="1" s="1"/>
  <c r="F65" i="1"/>
  <c r="F66" i="1"/>
  <c r="G67" i="1"/>
  <c r="H67" i="1"/>
  <c r="I67" i="1"/>
  <c r="F68" i="1"/>
  <c r="T68" i="1"/>
  <c r="F69" i="1"/>
  <c r="G70" i="1"/>
  <c r="H70" i="1"/>
  <c r="I70" i="1"/>
  <c r="F71" i="1"/>
  <c r="F72" i="1"/>
  <c r="F73" i="1"/>
  <c r="G80" i="1"/>
  <c r="G85" i="1" s="1"/>
  <c r="H80" i="1"/>
  <c r="H85" i="1" s="1"/>
  <c r="I80" i="1"/>
  <c r="F81" i="1"/>
  <c r="F82" i="1"/>
  <c r="I85" i="1"/>
  <c r="T85" i="1"/>
  <c r="U85" i="1"/>
  <c r="V85" i="1"/>
  <c r="W85" i="1"/>
  <c r="F11" i="1" l="1"/>
  <c r="F15" i="1"/>
  <c r="F70" i="1"/>
  <c r="F80" i="1"/>
  <c r="F85" i="1" s="1"/>
  <c r="F67" i="1"/>
  <c r="H52" i="1"/>
  <c r="H26" i="1"/>
  <c r="H10" i="1"/>
  <c r="T74" i="1"/>
  <c r="F36" i="1"/>
  <c r="H16" i="1"/>
  <c r="F44" i="1"/>
  <c r="H74" i="1" l="1"/>
  <c r="H87" i="1" s="1"/>
  <c r="I12" i="1" l="1"/>
  <c r="I14" i="1"/>
  <c r="I19" i="1"/>
  <c r="I21" i="1"/>
  <c r="I22" i="1"/>
  <c r="I28" i="1"/>
  <c r="I29" i="1"/>
  <c r="I30" i="1"/>
  <c r="I33" i="1"/>
  <c r="I53" i="1"/>
  <c r="I56" i="1"/>
  <c r="I60" i="1"/>
  <c r="I61" i="1"/>
  <c r="I64" i="1"/>
  <c r="I62" i="1" s="1"/>
  <c r="I10" i="1" l="1"/>
  <c r="I57" i="1"/>
  <c r="I17" i="1"/>
  <c r="I20" i="1"/>
  <c r="I18" i="1"/>
  <c r="I52" i="1"/>
  <c r="I35" i="1"/>
  <c r="I26" i="1" s="1"/>
  <c r="I24" i="1"/>
  <c r="I23" i="1"/>
  <c r="I16" i="1" l="1"/>
  <c r="I74" i="1" s="1"/>
  <c r="I87" i="1" s="1"/>
  <c r="G18" i="1" l="1"/>
  <c r="F18" i="1" s="1"/>
  <c r="G20" i="1"/>
  <c r="F20" i="1" s="1"/>
  <c r="G61" i="1" l="1"/>
  <c r="F61" i="1" s="1"/>
  <c r="G29" i="1"/>
  <c r="F29" i="1" s="1"/>
  <c r="G60" i="1"/>
  <c r="F60" i="1" s="1"/>
  <c r="G35" i="1"/>
  <c r="F35" i="1" s="1"/>
  <c r="G28" i="1"/>
  <c r="F28" i="1" s="1"/>
  <c r="G24" i="1"/>
  <c r="F24" i="1" s="1"/>
  <c r="G23" i="1"/>
  <c r="F23" i="1" s="1"/>
  <c r="G12" i="1"/>
  <c r="G53" i="1"/>
  <c r="G33" i="1"/>
  <c r="G22" i="1"/>
  <c r="F22" i="1" s="1"/>
  <c r="G21" i="1"/>
  <c r="F21" i="1" s="1"/>
  <c r="G19" i="1"/>
  <c r="F19" i="1" s="1"/>
  <c r="G56" i="1"/>
  <c r="F56" i="1" s="1"/>
  <c r="G14" i="1"/>
  <c r="F14" i="1" s="1"/>
  <c r="G64" i="1"/>
  <c r="G57" i="1"/>
  <c r="F57" i="1" s="1"/>
  <c r="G30" i="1"/>
  <c r="F30" i="1" s="1"/>
  <c r="G17" i="1"/>
  <c r="G26" i="1" l="1"/>
  <c r="F26" i="1" s="1"/>
  <c r="F33" i="1"/>
  <c r="F17" i="1"/>
  <c r="G16" i="1"/>
  <c r="F16" i="1" s="1"/>
  <c r="G62" i="1"/>
  <c r="F64" i="1"/>
  <c r="G52" i="1"/>
  <c r="F52" i="1" s="1"/>
  <c r="F53" i="1"/>
  <c r="F12" i="1"/>
  <c r="F10" i="1" s="1"/>
  <c r="G10" i="1"/>
  <c r="F62" i="1" l="1"/>
  <c r="F74" i="1" s="1"/>
  <c r="F87" i="1" s="1"/>
  <c r="G74" i="1"/>
  <c r="G87" i="1" s="1"/>
</calcChain>
</file>

<file path=xl/comments1.xml><?xml version="1.0" encoding="utf-8"?>
<comments xmlns="http://schemas.openxmlformats.org/spreadsheetml/2006/main">
  <authors>
    <author>Yahaira Calvo Rodríguez</author>
  </authors>
  <commentList>
    <comment ref="E38" authorId="0" shapeId="0">
      <text>
        <r>
          <rPr>
            <b/>
            <sz val="9"/>
            <color indexed="81"/>
            <rFont val="Tahoma"/>
            <family val="2"/>
          </rPr>
          <t>Yahaira Calvo Rodríguez:</t>
        </r>
        <r>
          <rPr>
            <sz val="9"/>
            <color indexed="81"/>
            <rFont val="Tahoma"/>
            <family val="2"/>
          </rPr>
          <t xml:space="preserve">
Apor_Org_Coordinador
Aportes SIE
Comisión Nac_Energ
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</rPr>
          <t>Yahaira Calvo Rodríguez:</t>
        </r>
        <r>
          <rPr>
            <sz val="9"/>
            <color indexed="81"/>
            <rFont val="Tahoma"/>
            <family val="2"/>
          </rPr>
          <t xml:space="preserve">
Gastos_3% Ayuntam.</t>
        </r>
      </text>
    </comment>
    <comment ref="E81" authorId="0" shapeId="0">
      <text>
        <r>
          <rPr>
            <sz val="9"/>
            <color indexed="81"/>
            <rFont val="Tahoma"/>
            <family val="2"/>
          </rPr>
          <t xml:space="preserve">Nota. Los importes presentados son acumulados
</t>
        </r>
      </text>
    </comment>
    <comment ref="E82" authorId="0" shapeId="0">
      <text>
        <r>
          <rPr>
            <sz val="9"/>
            <color indexed="81"/>
            <rFont val="Tahoma"/>
            <family val="2"/>
          </rPr>
          <t xml:space="preserve">Nota: Los importes presentados son acumulados.
</t>
        </r>
      </text>
    </comment>
  </commentList>
</comments>
</file>

<file path=xl/sharedStrings.xml><?xml version="1.0" encoding="utf-8"?>
<sst xmlns="http://schemas.openxmlformats.org/spreadsheetml/2006/main" count="279" uniqueCount="273">
  <si>
    <t>Nota: destacar que son datos preliminares ya que aún contabilidad está en proceso de registros de facturas en dicho  periodos.</t>
  </si>
  <si>
    <t>Fuente: [Sistema SAP]</t>
  </si>
  <si>
    <t>TOTAL GASTOS Y APLICACIONES FINANCIERAS</t>
  </si>
  <si>
    <t>TOTAL APLICACIONES FINANCIERAS</t>
  </si>
  <si>
    <t xml:space="preserve"> DISMINUCIÓN DEPÓSITOS FONDOS DE TERCEROS</t>
  </si>
  <si>
    <t>4.3.5 -</t>
  </si>
  <si>
    <t>4.3.5 - DISMINUCIÓN DEPÓSITOS FONDOS DE TERCEROS</t>
  </si>
  <si>
    <t>4.3 - DISMINUCIÓN DE FONDOS DE TERCEROS</t>
  </si>
  <si>
    <t xml:space="preserve"> DISMINUCIÓN DE PASIVOS NO CORRIENTES</t>
  </si>
  <si>
    <t>4.2.2 -</t>
  </si>
  <si>
    <t>4.2.2 - DISMINUCIÓN DE PASIVOS NO CORRIENTES</t>
  </si>
  <si>
    <t xml:space="preserve"> DISMINUCIÓN DE PASIVOS CORRIENTES</t>
  </si>
  <si>
    <t>4.2.1 -</t>
  </si>
  <si>
    <t>4.2.1 - DISMINUCIÓN DE PASIVOS CORRIENTES</t>
  </si>
  <si>
    <t>4.2 - DISMINUCIÓN DE PASIVOS</t>
  </si>
  <si>
    <t xml:space="preserve"> INCREMENTO DE ACTIVOS FINANCIEROS CORRIENTES</t>
  </si>
  <si>
    <t>4.1.2 -</t>
  </si>
  <si>
    <t>4.1.2 - INCREMENTO DE ACTIVOS FINANCIEROS NO CORRIENTES</t>
  </si>
  <si>
    <t xml:space="preserve">4.1.1 - </t>
  </si>
  <si>
    <t>4.1.1 - INCREMENTO DE ACTIVOS FINANCIEROS CORRIENTES</t>
  </si>
  <si>
    <t>4.1 - INCREMENTO DE ACTIVOS FINANCIEROS</t>
  </si>
  <si>
    <t>4 - APLICACIONES FINANCIERAS</t>
  </si>
  <si>
    <t>Total Gastos</t>
  </si>
  <si>
    <t>COMISIONES Y OTROS GASTOS BANCARIOS DE LA DEUDA PÚBLICA</t>
  </si>
  <si>
    <t>2.9.4 -</t>
  </si>
  <si>
    <t>2.9.4 - COMISIONES Y OTROS GASTOS BANCARIOS DE LA DEUDA PÚBLICA</t>
  </si>
  <si>
    <t>INTERESES DE LA DEUDA PUBLICA EXTERNA</t>
  </si>
  <si>
    <t>2.9.2 -</t>
  </si>
  <si>
    <t>2.9.2 - INTERESES DE LA DEUDA PUBLICA EXTERNA</t>
  </si>
  <si>
    <t>INTERESES DE LA DEUDA PÚBLICA INTERNA</t>
  </si>
  <si>
    <t>2.9.1 -</t>
  </si>
  <si>
    <t>2.9.1 - INTERESES DE LA DEUDA PÚBLICA INTERNA</t>
  </si>
  <si>
    <t>2.9 - GASTOS FINANCIEROS</t>
  </si>
  <si>
    <t>ADQUISICIÓN DE TÍTULOS VALORES REPRESENTATIVOS DE DEUDA</t>
  </si>
  <si>
    <t>2.8.2 -</t>
  </si>
  <si>
    <t>2.8.2 - ADQUISICIÓN DE TÍTULOS VALORES REPRESENTATIVOS DE DEUDA</t>
  </si>
  <si>
    <t>CONCESIÓN DE PRESTAMOS</t>
  </si>
  <si>
    <t>2.8.1 -</t>
  </si>
  <si>
    <t>2.8.1 - CONCESIÓN DE PRESTAMOS</t>
  </si>
  <si>
    <t>2.8 - ADQUISICION DE ACTIVOS FINANCIEROS CON FINES DE POLÍTICA</t>
  </si>
  <si>
    <t>GASTOS QUE SE ASIGNARÁN DURANTE EL EJERCICIO PARA INVERSIÓN (ART. 32 Y 33 LEY 423-06)</t>
  </si>
  <si>
    <t>2.7.4 -</t>
  </si>
  <si>
    <t>2.7.4 - GASTOS QUE SE ASIGNARÁN DURANTE EL EJERCICIO PARA INVERSIÓN (ART. 32 Y 33 LEY 423-06)</t>
  </si>
  <si>
    <t>CONSTRUCCIONES EN BIENES CONCESIONADOS</t>
  </si>
  <si>
    <t>2.7.3 -</t>
  </si>
  <si>
    <t>2.7.3 - CONSTRUCCIONES EN BIENES CONCESIONADOS</t>
  </si>
  <si>
    <t>Obras de energía</t>
  </si>
  <si>
    <t>2.7.2.2</t>
  </si>
  <si>
    <t>INFRAESTRUCTURA</t>
  </si>
  <si>
    <t>2.7.2 -</t>
  </si>
  <si>
    <t>2.7.2 - INFRAESTRUCTURA</t>
  </si>
  <si>
    <t>Mejoras de tierras y terrenos</t>
  </si>
  <si>
    <t>2.7.1.4</t>
  </si>
  <si>
    <t>OBRAS EN EDIFICACIONES</t>
  </si>
  <si>
    <t>2.7.1 -</t>
  </si>
  <si>
    <t>2.7.1 - OBRAS EN EDIFICACIONES</t>
  </si>
  <si>
    <t>2.7 - OBRAS</t>
  </si>
  <si>
    <t>EDIFICIOS, ESTRUCTURAS, TIERRAS, TERRENOS Y OBJETOS DE VALOR</t>
  </si>
  <si>
    <t>2.6.9 -</t>
  </si>
  <si>
    <t>2.6.9 - EDIFICIOS, ESTRUCTURAS, TIERRAS, TERRENOS Y OBJETOS DE VALOR</t>
  </si>
  <si>
    <t>Informáticas</t>
  </si>
  <si>
    <t>2.6.8.8.01</t>
  </si>
  <si>
    <t>BIENES INTANGIBLES</t>
  </si>
  <si>
    <t>2.6.8 -</t>
  </si>
  <si>
    <t>2.6.8 - BIENES INTANGIBLES</t>
  </si>
  <si>
    <t>ACTIVOS BIÓLOGICOS CULTIVABLES</t>
  </si>
  <si>
    <t>2.6.7 -</t>
  </si>
  <si>
    <t>2.6.7 - ACTIVOS BIÓLOGICOS CULTIVABLES</t>
  </si>
  <si>
    <t>equipos de seguridad</t>
  </si>
  <si>
    <t>2.6.6.2</t>
  </si>
  <si>
    <t>EQUIPOS DE DEFENSA Y SEGURIDAD</t>
  </si>
  <si>
    <t>2.6.6 -</t>
  </si>
  <si>
    <t>2.6.6 - EQUIPOS DE DEFENSA Y SEGURIDAD</t>
  </si>
  <si>
    <t>Otros equipos</t>
  </si>
  <si>
    <t>2.6.5.8</t>
  </si>
  <si>
    <t>MAQUINARIA, OTROS EQUIPOS Y HERRAMIENTAS</t>
  </si>
  <si>
    <t>2.6.5 -</t>
  </si>
  <si>
    <t>2.6.5 - MAQUINARIA, OTROS EQUIPOS Y HERRAMIENTAS</t>
  </si>
  <si>
    <t>Automóviles y camiones</t>
  </si>
  <si>
    <t>2.6.4.1</t>
  </si>
  <si>
    <t>VEHÍCULOS Y EQUIPO DE TRANSPORTE, TRACCIÓN Y ELEVACIÓN</t>
  </si>
  <si>
    <t>2.6.4 -</t>
  </si>
  <si>
    <t>2.6.4 - VEHÍCULOS Y EQUIPO DE TRANSPORTE, TRACCIÓN Y ELEVACIÓN</t>
  </si>
  <si>
    <t>EQUIPO E INSTRUMENTAL, CIENTÍFICO Y LABORATORIO</t>
  </si>
  <si>
    <t>2.6.3 -</t>
  </si>
  <si>
    <t>2.6.3 - EQUIPO E INSTRUMENTAL, CIENTÍFICO Y LABORATORIO</t>
  </si>
  <si>
    <t>MOBILIARIO Y EQUIPO EDUCACIONAL Y RECREATIVO</t>
  </si>
  <si>
    <t>2.6.2 -</t>
  </si>
  <si>
    <t>2.6.2 - MOBILIARIO Y EQUIPO EDUCACIONAL Y RECREATIVO</t>
  </si>
  <si>
    <t>Muebles de oficina y estantería</t>
  </si>
  <si>
    <t>2.6.1.1</t>
  </si>
  <si>
    <t>MOBILIARIO Y EQUIPO</t>
  </si>
  <si>
    <t>2.6.1 -</t>
  </si>
  <si>
    <t>2.6.1 - MOBILIARIO Y EQUIPO</t>
  </si>
  <si>
    <t>2.6 - BIENES MUEBLES, INMUEBLES E INTANGIBLES</t>
  </si>
  <si>
    <t>TRANSFERENCIAS DE CAPITAL A OTRAS INSTITUCIONES PÚBLICAS</t>
  </si>
  <si>
    <t>2.5.9 -</t>
  </si>
  <si>
    <t>2.5.9 - TRANSFERENCIAS DE CAPITAL A OTRAS INSTITUCIONES PÚBLICAS</t>
  </si>
  <si>
    <t>TRANSFERENCIAS DE CAPITAL AL SECTOR EXTERNO</t>
  </si>
  <si>
    <t>2.5.6 -</t>
  </si>
  <si>
    <t>2.5.6 - TRANSFERENCIAS DE CAPITAL AL SECTOR EXTERNO</t>
  </si>
  <si>
    <t>TRANSFERENCIAS DE CAPITAL A INSTITUCIONES PÚBLICAS FINANCIERAS</t>
  </si>
  <si>
    <t>2.5.5 -</t>
  </si>
  <si>
    <t>2.5.5 - TRANSFERENCIAS DE CAPITAL A INSTITUCIONES PÚBLICAS FINANCIERAS</t>
  </si>
  <si>
    <t>TRANSFERENCIAS DE CAPITAL  A EMPRESAS PÚBLICAS NO FINANCIERAS</t>
  </si>
  <si>
    <t>2.5.4 -</t>
  </si>
  <si>
    <t>2.5.4 - TRANSFERENCIAS DE CAPITAL  A EMPRESAS PÚBLICAS NO FINANCIERAS</t>
  </si>
  <si>
    <t>TRANSFERENCIAS DE CAPITAL A GOBIERNOS GENERALES LOCALES</t>
  </si>
  <si>
    <t>2.5.3 -</t>
  </si>
  <si>
    <t>2.5.3 - TRANSFERENCIAS DE CAPITAL A GOBIERNOS GENERALES LOCALES</t>
  </si>
  <si>
    <t>Transferencias de capital a instituciones descentralizadas y autónomas no financieras para proyectos de inver sión</t>
  </si>
  <si>
    <t>2.5.2.2.01</t>
  </si>
  <si>
    <t>TRANSFERENCIAS DE CAPITAL AL GOBIERNO GENERAL  NACIONAL</t>
  </si>
  <si>
    <t>2.5.2 -</t>
  </si>
  <si>
    <t>2.5.2 - TRANSFERENCIAS DE CAPITAL AL GOBIERNO GENERAL  NACIONAL</t>
  </si>
  <si>
    <t>TRANSFERENCIAS DE CAPITAL AL SECTOR PRIVADO</t>
  </si>
  <si>
    <t>2.5.1 -</t>
  </si>
  <si>
    <t>2.5.1 - TRANSFERENCIAS DE CAPITAL AL SECTOR PRIVADO</t>
  </si>
  <si>
    <t>2.5 - TRANSFERENCIAS DE CAPITAL</t>
  </si>
  <si>
    <t>TRANSFERENCIAS CORRIENTES A OTRAS INSTITUCIONES PÚBLICAS</t>
  </si>
  <si>
    <t>2.4.9 -</t>
  </si>
  <si>
    <t>2.4.9 - TRANSFERENCIAS CORRIENTES A OTRAS INSTITUCIONES PÚBLICAS</t>
  </si>
  <si>
    <t>TRANSFERENCIAS CORRIENTES AL SECTOR EXTERNO</t>
  </si>
  <si>
    <t>2.4.7 -</t>
  </si>
  <si>
    <t>2.4.7 - TRANSFERENCIAS CORRIENTES AL SECTOR EXTERNO</t>
  </si>
  <si>
    <t>TRANSFERENCIAS CORRIENTES A INSTITUCIONES PÚBLICAS FINANCIERAS</t>
  </si>
  <si>
    <t>2.4.5 -</t>
  </si>
  <si>
    <t>2.4.5 - TRANSFERENCIAS CORRIENTES A INSTITUCIONES PÚBLICAS FINANCIERAS</t>
  </si>
  <si>
    <t>TRANSFERENCIAS CORRIENTES A EMPRESAS PÚBLICAS NO FINANCIERAS</t>
  </si>
  <si>
    <t>2.4.4 -</t>
  </si>
  <si>
    <t>2.4.4 - TRANSFERENCIAS CORRIENTES A EMPRESAS PÚBLICAS NO FINANCIERAS</t>
  </si>
  <si>
    <t>TRANSFERENCIAS CORRIENTES A GOBIERNOS GENERALES LOCALES</t>
  </si>
  <si>
    <t xml:space="preserve">2.4.3 - </t>
  </si>
  <si>
    <t>2.4.3 -</t>
  </si>
  <si>
    <t>2.4.3 - TRANSFERENCIAS CORRIENTES A GOBIERNOS GENERALES LOCALES</t>
  </si>
  <si>
    <t>TRANSFERENCIAS CORRIENTES AL  GOBIERNO GENERAL NACIONAL</t>
  </si>
  <si>
    <t xml:space="preserve">2.4.2 - </t>
  </si>
  <si>
    <t>2.4.2 -</t>
  </si>
  <si>
    <t>2.4.2 - TRANSFERENCIAS CORRIENTES AL  GOBIERNO GENERAL NACIONAL</t>
  </si>
  <si>
    <t>TRANSFERENCIAS CORRIENTES AL SECTOR PRIVADO</t>
  </si>
  <si>
    <t xml:space="preserve">2.4.1 - </t>
  </si>
  <si>
    <t>2.4.1 -</t>
  </si>
  <si>
    <t>2.4.1 - TRANSFERENCIAS CORRIENTES AL SECTOR PRIVADO</t>
  </si>
  <si>
    <t>2.4 - TRANSFERENCIAS CORRIENTES</t>
  </si>
  <si>
    <t>2.3.9 - PRODUCTOS Y ÚTILES VARIOS</t>
  </si>
  <si>
    <t xml:space="preserve"> GASTOS QUE SE ASIGNARÁN DURANTE EL EJERCICIO (ART. 32 Y 33 LEY 423-06)</t>
  </si>
  <si>
    <t>2.3.8 -</t>
  </si>
  <si>
    <t>2.3.8 - GASTOS QUE SE ASIGNARÁN DURANTE EL EJERCICIO (ART. 32 Y 33 LEY 423-06)</t>
  </si>
  <si>
    <t>Combustibles y lubricantes</t>
  </si>
  <si>
    <t>2.3.7.1</t>
  </si>
  <si>
    <t>COMBUSTIBLES, LUBRICANTES, PRODUCTOS QUÍMICOS Y CONEXOS</t>
  </si>
  <si>
    <t xml:space="preserve">2.3.7 - </t>
  </si>
  <si>
    <t>2.3.7 - COMBUSTIBLES, LUBRICANTES, PRODUCTOS QUÍMICOS Y CONEXOS</t>
  </si>
  <si>
    <t>PRODUCTOS DE MINERALES, METÁLICOS Y NO METÁLICOS</t>
  </si>
  <si>
    <t xml:space="preserve">2.3.6 - </t>
  </si>
  <si>
    <t>2.3.6 - PRODUCTOS DE MINERALES, METÁLICOS Y NO METÁLICOS</t>
  </si>
  <si>
    <t xml:space="preserve"> PRODUCTOS DE CUERO, CAUCHO Y PLÁSTICO</t>
  </si>
  <si>
    <t>2.3.5 -</t>
  </si>
  <si>
    <t>2.3.5 - PRODUCTOS DE CUERO, CAUCHO Y PLÁSTICO</t>
  </si>
  <si>
    <t>Productos medicinales para uso humano</t>
  </si>
  <si>
    <t>2.3.4.1</t>
  </si>
  <si>
    <t xml:space="preserve"> PRODUCTOS FARMACÉUTICOS</t>
  </si>
  <si>
    <t>2.3.4 -</t>
  </si>
  <si>
    <t>2.3.4 - PRODUCTOS FARMACÉUTICOS</t>
  </si>
  <si>
    <t>Libros, revistas y periódicos</t>
  </si>
  <si>
    <t>2.3.3.4</t>
  </si>
  <si>
    <t xml:space="preserve"> PRODUCTOS DE PAPEL, CARTÓN E IMPRESOS</t>
  </si>
  <si>
    <t xml:space="preserve">2.3.3 - </t>
  </si>
  <si>
    <t>2.3.3 - PRODUCTOS DE PAPEL, CARTÓN E IMPRESOS</t>
  </si>
  <si>
    <t>Prendas de vestir</t>
  </si>
  <si>
    <t>2.3.2.3</t>
  </si>
  <si>
    <t xml:space="preserve"> TEXTILES Y VESTUARIOS</t>
  </si>
  <si>
    <t>2.3.2 -</t>
  </si>
  <si>
    <t>2.3.2 - TEXTILES Y VESTUARIOS</t>
  </si>
  <si>
    <t>ALIMENTOS Y PRODUCTOS AGROFORESTALES</t>
  </si>
  <si>
    <t>2.3.1 -</t>
  </si>
  <si>
    <t>2.3.1 - ALIMENTOS Y PRODUCTOS AGROFORESTALES</t>
  </si>
  <si>
    <t>2.3 - MATERIALES Y SUMINISTROS</t>
  </si>
  <si>
    <t xml:space="preserve"> OTRAS CONTRATACIONES DE SERVICIOS</t>
  </si>
  <si>
    <t>2.2.9 -</t>
  </si>
  <si>
    <t>2.2.9 - OTRAS CONTRATACIONES DE SERVICIOS</t>
  </si>
  <si>
    <t>Otros servicios técnicos profesionales</t>
  </si>
  <si>
    <t>2.2.8.7.06</t>
  </si>
  <si>
    <t>OTROS SERVICIOS NO INCLUIDOS EN CONCEPTOS ANTERIORES</t>
  </si>
  <si>
    <t xml:space="preserve">2.2.8 - </t>
  </si>
  <si>
    <t>2.2.8 - OTROS SERVICIOS NO INCLUIDOS EN CONCEPTOS ANTERIORES</t>
  </si>
  <si>
    <t>Obras menores en edificaciones</t>
  </si>
  <si>
    <t>2.2.7.1.01</t>
  </si>
  <si>
    <t>SERVICIOS DE CONSERVACIÓN, REPARACIONES MENORES E INSTALACIONES TEMPORALES</t>
  </si>
  <si>
    <t>2.2.7 -</t>
  </si>
  <si>
    <t>2.2.7 - SERVICIOS DE CONSERVACIÓN, REPARACIONES MENORES E INSTALACIONES TEMPORALES</t>
  </si>
  <si>
    <t>SEGUROS</t>
  </si>
  <si>
    <t>2.2.6 -</t>
  </si>
  <si>
    <t>2.2.6 - SEGUROS</t>
  </si>
  <si>
    <t>Alquileres de equipos de transporte, tracción y elevación</t>
  </si>
  <si>
    <t>2.2.5.4</t>
  </si>
  <si>
    <t xml:space="preserve"> ALQUILERES Y RENTAS</t>
  </si>
  <si>
    <t>2.2.5 -</t>
  </si>
  <si>
    <t>2.2.5 - ALQUILERES Y RENTAS</t>
  </si>
  <si>
    <t>Peaje</t>
  </si>
  <si>
    <t>2.2.4.4</t>
  </si>
  <si>
    <t>TRANSPORTE Y ALMACENAJE</t>
  </si>
  <si>
    <t>2.2.4 -</t>
  </si>
  <si>
    <t>2.2.4 - TRANSPORTE Y ALMACENAJE</t>
  </si>
  <si>
    <t>Viáticos dentro del país</t>
  </si>
  <si>
    <t>2.2.3.1.01</t>
  </si>
  <si>
    <t xml:space="preserve"> VIÁTICOS</t>
  </si>
  <si>
    <t xml:space="preserve">2.2.3 - </t>
  </si>
  <si>
    <t>2.2.3 - VIÁTICOS</t>
  </si>
  <si>
    <t>Publicidad y propaganda</t>
  </si>
  <si>
    <t>2.2.2.1</t>
  </si>
  <si>
    <t>PUBLICIDAD, IMPRESIÓN Y ENCUADERNACIÓN</t>
  </si>
  <si>
    <t>2.2.2 -</t>
  </si>
  <si>
    <t>2.2.2 - PUBLICIDAD, IMPRESIÓN Y ENCUADERNACIÓN</t>
  </si>
  <si>
    <t>Energía eléctrica</t>
  </si>
  <si>
    <t>2.2.1.6.01</t>
  </si>
  <si>
    <t>SERVICIOS BÁSICOS</t>
  </si>
  <si>
    <t xml:space="preserve">2.2.1 - </t>
  </si>
  <si>
    <t>2.2.1 - SERVICIOS BÁSICOS</t>
  </si>
  <si>
    <t>2.2 - CONTRATACIÓN DE SERVICIOS</t>
  </si>
  <si>
    <t>Compensación servicios de seguridad</t>
  </si>
  <si>
    <t>2.1.2.2.05</t>
  </si>
  <si>
    <t xml:space="preserve"> CONTRIBUCIONES A LA SEGURIDAD SOCIAL</t>
  </si>
  <si>
    <t>2.1.5 -</t>
  </si>
  <si>
    <t>2.1.5 - CONTRIBUCIONES A LA SEGURIDAD SOCIAL</t>
  </si>
  <si>
    <t>Otras gratificaciones</t>
  </si>
  <si>
    <t>2.1.4.2.04</t>
  </si>
  <si>
    <t>GRATIFICACIONES Y BONIFICACIONES</t>
  </si>
  <si>
    <t xml:space="preserve">2.1.4 - </t>
  </si>
  <si>
    <t>2.1.4 - GRATIFICACIONES Y BONIFICACIONES</t>
  </si>
  <si>
    <t xml:space="preserve"> DIETAS Y GASTOS DE REPRESENTACIÓN</t>
  </si>
  <si>
    <t>2.1.3 -</t>
  </si>
  <si>
    <t>2.1.3 - DIETAS Y GASTOS DE REPRESENTACIÓN</t>
  </si>
  <si>
    <t xml:space="preserve"> SOBRESUELDOS</t>
  </si>
  <si>
    <t xml:space="preserve">2.1.2 - </t>
  </si>
  <si>
    <t>2.1.2 - SOBRESUELDOS</t>
  </si>
  <si>
    <t>Sueldos fijos</t>
  </si>
  <si>
    <t>2.1.1.1.01</t>
  </si>
  <si>
    <t>REMUNERACIONES</t>
  </si>
  <si>
    <t xml:space="preserve">2.1.1 - </t>
  </si>
  <si>
    <t>2.1.1 - REMUNERACIONES</t>
  </si>
  <si>
    <t>2.1 - REMUNERACIONES Y CONTRIBUCIONES</t>
  </si>
  <si>
    <t>2 - GASTOS</t>
  </si>
  <si>
    <t>DESCRIP. DIGEPRES (SIGEF)</t>
  </si>
  <si>
    <t>Cuenta Digepress</t>
  </si>
  <si>
    <t>Descripción OAI</t>
  </si>
  <si>
    <t xml:space="preserve">Cuenta OAI </t>
  </si>
  <si>
    <t>5. Fecha de registro: el día 10 del mes siguiente al mes analizado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</si>
  <si>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</si>
  <si>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</si>
  <si>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</si>
  <si>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</si>
  <si>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</si>
  <si>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</si>
  <si>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</si>
  <si>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</si>
  <si>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</si>
  <si>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</si>
  <si>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</si>
  <si>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</si>
  <si>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 xml:space="preserve">Total </t>
  </si>
  <si>
    <t>Detalle</t>
  </si>
  <si>
    <t>4. Fecha de imputación: último día del mes analizado</t>
  </si>
  <si>
    <t xml:space="preserve">3. Se presenta la clasificación objetal del gasto al nivel de cuenta. </t>
  </si>
  <si>
    <t>En RD$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</si>
  <si>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</si>
  <si>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</si>
  <si>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1. Gasto devengado. </t>
  </si>
  <si>
    <t>Notas:</t>
  </si>
  <si>
    <t>EDENORTE DOMINICANA, S.A.</t>
  </si>
  <si>
    <t>Fecha de registro: hasta el  7 del mes mayo 2019</t>
  </si>
  <si>
    <t>Fecha de imputación: hasta el 08 de mayo de 2019</t>
  </si>
  <si>
    <t>EJECUCIÓN PRESUPUESTO EDENORTE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</si>
</sst>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[$€-2]* #,##0.00_);_([$€-2]* \(#,##0.00\);_([$€-2]* &quot;-&quot;??_)"/>
    <numFmt numFmtId="166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43" fontId="0" fillId="0" borderId="0" xfId="0" applyNumberForma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2" fillId="0" borderId="0" xfId="0" applyFont="1" applyAlignment="1" applyProtection="1">
      <alignment horizontal="left"/>
    </xf>
    <xf numFmtId="0" fontId="11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</xf>
    <xf numFmtId="0" fontId="2" fillId="2" borderId="0" xfId="0" applyFont="1" applyFill="1" applyProtection="1"/>
    <xf numFmtId="0" fontId="3" fillId="3" borderId="0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43" fontId="2" fillId="2" borderId="0" xfId="0" applyNumberFormat="1" applyFont="1" applyFill="1" applyProtection="1"/>
    <xf numFmtId="0" fontId="6" fillId="7" borderId="3" xfId="0" applyFont="1" applyFill="1" applyBorder="1" applyAlignment="1" applyProtection="1">
      <alignment horizontal="center" vertical="center" wrapText="1"/>
    </xf>
    <xf numFmtId="0" fontId="6" fillId="8" borderId="4" xfId="0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left" vertical="center" wrapText="1"/>
    </xf>
    <xf numFmtId="43" fontId="3" fillId="0" borderId="2" xfId="1" applyFont="1" applyBorder="1" applyAlignment="1" applyProtection="1">
      <alignment horizontal="left" vertical="center" wrapText="1"/>
    </xf>
    <xf numFmtId="43" fontId="3" fillId="2" borderId="2" xfId="1" applyFont="1" applyFill="1" applyBorder="1" applyAlignment="1" applyProtection="1">
      <alignment horizontal="left" vertical="center" wrapText="1"/>
    </xf>
    <xf numFmtId="43" fontId="2" fillId="0" borderId="0" xfId="0" applyNumberFormat="1" applyFont="1" applyProtection="1"/>
    <xf numFmtId="0" fontId="3" fillId="0" borderId="0" xfId="0" applyFont="1" applyAlignment="1" applyProtection="1">
      <alignment horizontal="left" vertical="center" wrapText="1"/>
    </xf>
    <xf numFmtId="43" fontId="3" fillId="0" borderId="0" xfId="1" applyFont="1" applyAlignment="1" applyProtection="1">
      <alignment vertical="center" wrapText="1"/>
    </xf>
    <xf numFmtId="43" fontId="3" fillId="2" borderId="0" xfId="1" applyFont="1" applyFill="1" applyAlignment="1" applyProtection="1">
      <alignment vertical="center" wrapText="1"/>
    </xf>
    <xf numFmtId="43" fontId="2" fillId="0" borderId="0" xfId="1" applyFont="1" applyProtection="1"/>
    <xf numFmtId="0" fontId="2" fillId="0" borderId="0" xfId="0" applyFont="1" applyAlignment="1" applyProtection="1">
      <alignment horizontal="left" vertical="center" wrapText="1" indent="2"/>
    </xf>
    <xf numFmtId="43" fontId="2" fillId="2" borderId="0" xfId="1" applyFont="1" applyFill="1" applyProtection="1"/>
    <xf numFmtId="43" fontId="2" fillId="2" borderId="0" xfId="1" applyFont="1" applyFill="1" applyAlignment="1" applyProtection="1">
      <alignment vertical="center" wrapText="1"/>
    </xf>
    <xf numFmtId="9" fontId="2" fillId="0" borderId="0" xfId="2" applyFont="1" applyProtection="1"/>
    <xf numFmtId="0" fontId="5" fillId="2" borderId="0" xfId="3" applyNumberFormat="1" applyFont="1" applyFill="1" applyBorder="1" applyAlignment="1" applyProtection="1">
      <alignment horizontal="center"/>
    </xf>
    <xf numFmtId="164" fontId="2" fillId="2" borderId="0" xfId="0" applyNumberFormat="1" applyFont="1" applyFill="1" applyAlignment="1" applyProtection="1">
      <alignment vertical="center" wrapText="1"/>
    </xf>
    <xf numFmtId="0" fontId="2" fillId="5" borderId="0" xfId="0" applyFont="1" applyFill="1" applyProtection="1"/>
    <xf numFmtId="0" fontId="2" fillId="5" borderId="0" xfId="0" applyFont="1" applyFill="1" applyAlignment="1" applyProtection="1">
      <alignment horizontal="center"/>
    </xf>
    <xf numFmtId="43" fontId="2" fillId="2" borderId="0" xfId="1" applyFont="1" applyFill="1" applyAlignment="1" applyProtection="1">
      <alignment vertical="center"/>
    </xf>
    <xf numFmtId="43" fontId="2" fillId="0" borderId="0" xfId="1" applyFont="1" applyAlignment="1" applyProtection="1">
      <alignment vertical="center"/>
    </xf>
    <xf numFmtId="43" fontId="2" fillId="2" borderId="0" xfId="0" applyNumberFormat="1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43" fontId="2" fillId="2" borderId="0" xfId="0" applyNumberFormat="1" applyFont="1" applyFill="1" applyAlignment="1" applyProtection="1">
      <alignment vertical="center" wrapText="1"/>
    </xf>
    <xf numFmtId="0" fontId="2" fillId="6" borderId="0" xfId="0" applyFont="1" applyFill="1" applyProtection="1"/>
    <xf numFmtId="0" fontId="2" fillId="0" borderId="0" xfId="0" applyFont="1" applyAlignment="1" applyProtection="1">
      <alignment vertical="center" wrapText="1"/>
    </xf>
    <xf numFmtId="43" fontId="3" fillId="2" borderId="0" xfId="1" applyFont="1" applyFill="1" applyProtection="1"/>
    <xf numFmtId="43" fontId="3" fillId="2" borderId="0" xfId="0" applyNumberFormat="1" applyFont="1" applyFill="1" applyAlignment="1" applyProtection="1">
      <alignment vertical="center" wrapText="1"/>
    </xf>
    <xf numFmtId="166" fontId="2" fillId="2" borderId="0" xfId="1" applyNumberFormat="1" applyFont="1" applyFill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5" borderId="0" xfId="0" applyFont="1" applyFill="1" applyAlignment="1" applyProtection="1">
      <alignment horizontal="left"/>
    </xf>
    <xf numFmtId="43" fontId="3" fillId="2" borderId="0" xfId="0" applyNumberFormat="1" applyFont="1" applyFill="1" applyProtection="1"/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165" fontId="5" fillId="0" borderId="0" xfId="3" applyNumberFormat="1" applyFont="1" applyAlignment="1" applyProtection="1">
      <alignment horizontal="left" vertical="center"/>
    </xf>
    <xf numFmtId="4" fontId="2" fillId="0" borderId="0" xfId="0" applyNumberFormat="1" applyFont="1" applyProtection="1"/>
    <xf numFmtId="164" fontId="3" fillId="2" borderId="0" xfId="0" applyNumberFormat="1" applyFont="1" applyFill="1" applyAlignment="1" applyProtection="1">
      <alignment vertical="center" wrapText="1"/>
    </xf>
    <xf numFmtId="43" fontId="2" fillId="2" borderId="0" xfId="0" applyNumberFormat="1" applyFont="1" applyFill="1" applyAlignment="1" applyProtection="1">
      <alignment horizontal="center" vertical="center" wrapText="1"/>
    </xf>
    <xf numFmtId="164" fontId="2" fillId="2" borderId="0" xfId="0" applyNumberFormat="1" applyFont="1" applyFill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43" fontId="2" fillId="0" borderId="0" xfId="1" applyFont="1" applyAlignment="1" applyProtection="1">
      <alignment horizontal="center" vertical="center"/>
    </xf>
    <xf numFmtId="43" fontId="2" fillId="2" borderId="0" xfId="0" applyNumberFormat="1" applyFont="1" applyFill="1" applyAlignment="1" applyProtection="1">
      <alignment horizontal="center" vertical="center"/>
    </xf>
    <xf numFmtId="4" fontId="4" fillId="0" borderId="0" xfId="0" applyNumberFormat="1" applyFont="1" applyProtection="1"/>
    <xf numFmtId="0" fontId="3" fillId="4" borderId="1" xfId="0" applyFont="1" applyFill="1" applyBorder="1" applyAlignment="1" applyProtection="1">
      <alignment horizontal="left" vertical="center" wrapText="1"/>
    </xf>
    <xf numFmtId="43" fontId="3" fillId="4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vertical="center" wrapText="1"/>
    </xf>
    <xf numFmtId="164" fontId="3" fillId="2" borderId="2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Border="1" applyAlignment="1" applyProtection="1">
      <alignment vertical="center" wrapText="1"/>
    </xf>
    <xf numFmtId="43" fontId="3" fillId="0" borderId="0" xfId="0" applyNumberFormat="1" applyFont="1" applyProtection="1"/>
    <xf numFmtId="164" fontId="3" fillId="4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43" fontId="3" fillId="3" borderId="0" xfId="0" applyNumberFormat="1" applyFont="1" applyFill="1" applyBorder="1" applyAlignment="1" applyProtection="1">
      <alignment horizontal="center" vertical="center" wrapText="1"/>
    </xf>
    <xf numFmtId="164" fontId="3" fillId="3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Protection="1"/>
  </cellXfs>
  <cellStyles count="4">
    <cellStyle name="Millares" xfId="1" builtinId="3"/>
    <cellStyle name="Normal" xfId="0" builtinId="0"/>
    <cellStyle name="Normal 3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cid:image001.jpg@01D46185.2D201950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524062</xdr:colOff>
      <xdr:row>4</xdr:row>
      <xdr:rowOff>30042</xdr:rowOff>
    </xdr:from>
    <xdr:ext cx="3042958" cy="658346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062" y="1009756"/>
          <a:ext cx="3042958" cy="658346"/>
        </a:xfrm>
        <a:prstGeom prst="rect">
          <a:avLst/>
        </a:prstGeom>
      </xdr:spPr>
    </xdr:pic>
    <xdr:clientData/>
  </xdr:oneCellAnchor>
  <xdr:oneCellAnchor>
    <xdr:from>
      <xdr:col>9</xdr:col>
      <xdr:colOff>627530</xdr:colOff>
      <xdr:row>94</xdr:row>
      <xdr:rowOff>100853</xdr:rowOff>
    </xdr:from>
    <xdr:ext cx="3753970" cy="768163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4880" y="18007853"/>
          <a:ext cx="3753970" cy="768163"/>
        </a:xfrm>
        <a:prstGeom prst="rect">
          <a:avLst/>
        </a:prstGeom>
      </xdr:spPr>
    </xdr:pic>
    <xdr:clientData/>
  </xdr:oneCellAnchor>
  <xdr:oneCellAnchor>
    <xdr:from>
      <xdr:col>9</xdr:col>
      <xdr:colOff>414617</xdr:colOff>
      <xdr:row>98</xdr:row>
      <xdr:rowOff>56030</xdr:rowOff>
    </xdr:from>
    <xdr:ext cx="4515971" cy="943107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1017" y="18725030"/>
          <a:ext cx="4515971" cy="943107"/>
        </a:xfrm>
        <a:prstGeom prst="rect">
          <a:avLst/>
        </a:prstGeom>
      </xdr:spPr>
    </xdr:pic>
    <xdr:clientData/>
  </xdr:oneCellAnchor>
  <xdr:twoCellAnchor>
    <xdr:from>
      <xdr:col>10</xdr:col>
      <xdr:colOff>560293</xdr:colOff>
      <xdr:row>102</xdr:row>
      <xdr:rowOff>56030</xdr:rowOff>
    </xdr:from>
    <xdr:to>
      <xdr:col>11</xdr:col>
      <xdr:colOff>662641</xdr:colOff>
      <xdr:row>110</xdr:row>
      <xdr:rowOff>0</xdr:rowOff>
    </xdr:to>
    <xdr:pic>
      <xdr:nvPicPr>
        <xdr:cNvPr id="5" name="Picture 1" descr="cid:image001.jpg@01D46185.2D201950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6293" y="19487030"/>
          <a:ext cx="654798" cy="14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3-%20GERENCIA%20PLANIFICACION%20Y%20PRESUPUESTOS\DIGEPRES%202018-2019\Informaci&#243;n%20OAI\Plantillas%20Ejecuci&#243;n%20Presupuestaria%20(OAI)%20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19"/>
      <sheetName val="DIGEPRES"/>
      <sheetName val="Hoja1"/>
      <sheetName val="Cuentas "/>
      <sheetName val="Plantilla Ejecución "/>
    </sheetNames>
    <sheetDataSet>
      <sheetData sheetId="0"/>
      <sheetData sheetId="1">
        <row r="28">
          <cell r="D28">
            <v>14685746.140000001</v>
          </cell>
          <cell r="E28">
            <v>14644091.58</v>
          </cell>
          <cell r="F28">
            <v>15229727.439999999</v>
          </cell>
          <cell r="G28">
            <v>16818227.079999998</v>
          </cell>
        </row>
        <row r="29">
          <cell r="D29">
            <v>22658484.359999999</v>
          </cell>
          <cell r="E29">
            <v>6395403.6300000008</v>
          </cell>
          <cell r="F29">
            <v>5980116.3899999997</v>
          </cell>
        </row>
        <row r="30">
          <cell r="D30">
            <v>11206455.630000001</v>
          </cell>
          <cell r="E30">
            <v>11412506.640000001</v>
          </cell>
          <cell r="F30">
            <v>11715437.869999999</v>
          </cell>
          <cell r="G30">
            <v>10325452.630000001</v>
          </cell>
        </row>
        <row r="31">
          <cell r="D31">
            <v>2513596211.1399999</v>
          </cell>
          <cell r="E31">
            <v>2292998375.3200002</v>
          </cell>
          <cell r="F31">
            <v>2270854915.0700002</v>
          </cell>
        </row>
        <row r="33">
          <cell r="D33">
            <v>1680268.28</v>
          </cell>
          <cell r="E33">
            <v>199764.03</v>
          </cell>
          <cell r="F33">
            <v>150709.35999999999</v>
          </cell>
          <cell r="G33">
            <v>166772.07</v>
          </cell>
        </row>
        <row r="34">
          <cell r="D34">
            <v>21967235.34</v>
          </cell>
          <cell r="E34">
            <v>6351887.7699999996</v>
          </cell>
          <cell r="F34">
            <v>1636718.41</v>
          </cell>
          <cell r="G34">
            <v>3409492.7</v>
          </cell>
        </row>
        <row r="35">
          <cell r="D35">
            <v>632210</v>
          </cell>
          <cell r="E35">
            <v>8671001.1300000008</v>
          </cell>
          <cell r="F35">
            <v>3125520.34</v>
          </cell>
          <cell r="G35">
            <v>333772.14</v>
          </cell>
        </row>
        <row r="36">
          <cell r="D36">
            <v>1939918.02</v>
          </cell>
          <cell r="E36">
            <v>1528821.2</v>
          </cell>
          <cell r="F36">
            <v>1033539.02</v>
          </cell>
          <cell r="G36">
            <v>1924790.8399999999</v>
          </cell>
        </row>
        <row r="37">
          <cell r="D37">
            <v>1032361.19</v>
          </cell>
          <cell r="E37">
            <v>341959.17</v>
          </cell>
          <cell r="F37">
            <v>1155847.5099999998</v>
          </cell>
          <cell r="G37">
            <v>190211.14</v>
          </cell>
        </row>
        <row r="38">
          <cell r="D38">
            <v>107308.96</v>
          </cell>
          <cell r="E38">
            <v>53893.26</v>
          </cell>
          <cell r="F38">
            <v>39221.269999999997</v>
          </cell>
          <cell r="G38">
            <v>121913.65</v>
          </cell>
        </row>
        <row r="39">
          <cell r="D39">
            <v>47242.04</v>
          </cell>
          <cell r="E39">
            <v>417500</v>
          </cell>
          <cell r="F39">
            <v>918400</v>
          </cell>
          <cell r="G39">
            <v>604800</v>
          </cell>
        </row>
        <row r="40">
          <cell r="D40">
            <v>89551252.540000007</v>
          </cell>
          <cell r="E40">
            <v>4512151.34</v>
          </cell>
          <cell r="F40">
            <v>4441759.5699999994</v>
          </cell>
          <cell r="G40">
            <v>1359613.7999999998</v>
          </cell>
        </row>
        <row r="41">
          <cell r="D41">
            <v>2673732.64</v>
          </cell>
          <cell r="E41">
            <v>2833050.48</v>
          </cell>
          <cell r="F41">
            <v>841880.17</v>
          </cell>
          <cell r="G41">
            <v>4893637.75</v>
          </cell>
        </row>
        <row r="42">
          <cell r="D42">
            <v>21417850.09</v>
          </cell>
          <cell r="E42">
            <v>21805445.710000001</v>
          </cell>
          <cell r="F42">
            <v>21197745.019999996</v>
          </cell>
          <cell r="G42">
            <v>22729707.899999999</v>
          </cell>
        </row>
        <row r="43">
          <cell r="D43">
            <v>434614.91</v>
          </cell>
          <cell r="E43">
            <v>0</v>
          </cell>
          <cell r="F43">
            <v>0</v>
          </cell>
          <cell r="G43">
            <v>0</v>
          </cell>
        </row>
        <row r="44">
          <cell r="D44">
            <v>13170.35</v>
          </cell>
          <cell r="E44">
            <v>0</v>
          </cell>
          <cell r="F44">
            <v>0</v>
          </cell>
        </row>
        <row r="45">
          <cell r="D45">
            <v>1544599.46</v>
          </cell>
          <cell r="E45">
            <v>1291189.95</v>
          </cell>
          <cell r="F45">
            <v>112862.12</v>
          </cell>
          <cell r="G45">
            <v>747108</v>
          </cell>
        </row>
        <row r="46">
          <cell r="D46">
            <v>7845321.5499999998</v>
          </cell>
          <cell r="E46">
            <v>487845.18</v>
          </cell>
          <cell r="F46">
            <v>13203350.59</v>
          </cell>
          <cell r="G46">
            <v>6036866.3399999999</v>
          </cell>
        </row>
        <row r="47">
          <cell r="D47">
            <v>75687589.900000006</v>
          </cell>
          <cell r="E47">
            <v>80119804.239999995</v>
          </cell>
          <cell r="F47">
            <v>83230351.469999984</v>
          </cell>
          <cell r="G47">
            <v>87937829.810000002</v>
          </cell>
        </row>
        <row r="48">
          <cell r="D48">
            <v>667794.05000000005</v>
          </cell>
          <cell r="E48">
            <v>1098272.25</v>
          </cell>
          <cell r="F48">
            <v>1519426.25</v>
          </cell>
          <cell r="G48">
            <v>1165878.68</v>
          </cell>
        </row>
        <row r="49">
          <cell r="D49">
            <v>28013664.640000001</v>
          </cell>
          <cell r="E49">
            <v>81512.149999999994</v>
          </cell>
          <cell r="F49">
            <v>1079899.25</v>
          </cell>
          <cell r="G49">
            <v>17289154.800000001</v>
          </cell>
        </row>
        <row r="50">
          <cell r="D50">
            <v>5848075.9500000002</v>
          </cell>
          <cell r="E50">
            <v>3902334.56</v>
          </cell>
          <cell r="F50">
            <v>-68237.740000000005</v>
          </cell>
          <cell r="G50">
            <v>658609.9</v>
          </cell>
        </row>
        <row r="51">
          <cell r="D51">
            <v>5799725.8600000003</v>
          </cell>
          <cell r="E51">
            <v>3769214.82</v>
          </cell>
          <cell r="F51">
            <v>3971047.21</v>
          </cell>
          <cell r="G51">
            <v>3852534.84</v>
          </cell>
        </row>
        <row r="52">
          <cell r="D52">
            <v>214994.78</v>
          </cell>
          <cell r="E52">
            <v>972618.93</v>
          </cell>
          <cell r="F52">
            <v>1006008.87</v>
          </cell>
          <cell r="G52">
            <v>9687487.4199999999</v>
          </cell>
        </row>
        <row r="53">
          <cell r="D53">
            <v>483672.75</v>
          </cell>
          <cell r="E53">
            <v>688740.68</v>
          </cell>
          <cell r="F53">
            <v>910903.88</v>
          </cell>
          <cell r="G53">
            <v>740049.11</v>
          </cell>
        </row>
        <row r="54">
          <cell r="D54">
            <v>3420093.82</v>
          </cell>
          <cell r="E54">
            <v>2971628.08</v>
          </cell>
          <cell r="F54">
            <v>2560280.48</v>
          </cell>
          <cell r="G54">
            <v>2835543.57</v>
          </cell>
        </row>
        <row r="55">
          <cell r="D55">
            <v>28500</v>
          </cell>
          <cell r="E55">
            <v>34600</v>
          </cell>
          <cell r="F55">
            <v>35600</v>
          </cell>
          <cell r="G55">
            <v>1748300</v>
          </cell>
        </row>
        <row r="56">
          <cell r="D56">
            <v>984120</v>
          </cell>
          <cell r="E56">
            <v>0</v>
          </cell>
          <cell r="F56">
            <v>0</v>
          </cell>
          <cell r="G56">
            <v>0</v>
          </cell>
        </row>
        <row r="57">
          <cell r="D57">
            <v>2475418.37</v>
          </cell>
          <cell r="E57">
            <v>143224.94</v>
          </cell>
          <cell r="F57">
            <v>233236.55000000002</v>
          </cell>
          <cell r="G57">
            <v>115252.7</v>
          </cell>
        </row>
        <row r="58">
          <cell r="D58">
            <v>2719941.6</v>
          </cell>
          <cell r="E58">
            <v>2424736.2799999998</v>
          </cell>
          <cell r="F58">
            <v>3231427.94</v>
          </cell>
          <cell r="G58">
            <v>2289728.94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4708281.62</v>
          </cell>
        </row>
        <row r="60">
          <cell r="D60">
            <v>2461220.87</v>
          </cell>
          <cell r="E60">
            <v>3146033.19</v>
          </cell>
          <cell r="F60">
            <v>3840245.8000000007</v>
          </cell>
          <cell r="G60">
            <v>1841013.06</v>
          </cell>
        </row>
        <row r="61">
          <cell r="D61">
            <v>14125505.039999999</v>
          </cell>
          <cell r="E61">
            <v>483892.87</v>
          </cell>
          <cell r="F61">
            <v>3968448.4800000004</v>
          </cell>
          <cell r="G61">
            <v>5015345.82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39648</v>
          </cell>
        </row>
        <row r="64">
          <cell r="D64">
            <v>75765</v>
          </cell>
          <cell r="E64">
            <v>654079</v>
          </cell>
          <cell r="F64">
            <v>305159</v>
          </cell>
          <cell r="G64">
            <v>688254</v>
          </cell>
        </row>
        <row r="65">
          <cell r="D65">
            <v>7114538.9500000002</v>
          </cell>
          <cell r="E65">
            <v>7053453.8300000001</v>
          </cell>
          <cell r="F65">
            <v>7198283.7699999996</v>
          </cell>
          <cell r="G65">
            <v>7370528.6300000008</v>
          </cell>
        </row>
        <row r="66">
          <cell r="D66">
            <v>7364147.3200000003</v>
          </cell>
          <cell r="E66">
            <v>84750</v>
          </cell>
          <cell r="F66">
            <v>8022287.2500000009</v>
          </cell>
          <cell r="G66">
            <v>940030.79999999993</v>
          </cell>
        </row>
        <row r="67">
          <cell r="D67">
            <v>469040.12</v>
          </cell>
          <cell r="E67">
            <v>187245.73</v>
          </cell>
          <cell r="F67">
            <v>486829.84</v>
          </cell>
          <cell r="G67">
            <v>787579.6</v>
          </cell>
        </row>
        <row r="68">
          <cell r="D68">
            <v>0</v>
          </cell>
          <cell r="E68">
            <v>2690.4</v>
          </cell>
          <cell r="F68">
            <v>951109.5</v>
          </cell>
          <cell r="G68">
            <v>-113688.73</v>
          </cell>
        </row>
        <row r="69">
          <cell r="D69">
            <v>8957801.0600000005</v>
          </cell>
          <cell r="E69">
            <v>4692760.29</v>
          </cell>
          <cell r="F69">
            <v>6204876.4400000004</v>
          </cell>
          <cell r="G69">
            <v>12230915.07</v>
          </cell>
        </row>
        <row r="70">
          <cell r="D70">
            <v>39026557.479999997</v>
          </cell>
          <cell r="E70">
            <v>463768.71</v>
          </cell>
          <cell r="F70">
            <v>-65870.39</v>
          </cell>
          <cell r="G70">
            <v>-752394.27</v>
          </cell>
        </row>
        <row r="71">
          <cell r="D71">
            <v>4941158.96</v>
          </cell>
          <cell r="E71">
            <v>21058.05</v>
          </cell>
          <cell r="F71">
            <v>-58788.22</v>
          </cell>
          <cell r="G71">
            <v>-15387.01</v>
          </cell>
        </row>
        <row r="72">
          <cell r="D72">
            <v>567878.31000000006</v>
          </cell>
          <cell r="E72">
            <v>194416.55</v>
          </cell>
          <cell r="F72">
            <v>1317418.57</v>
          </cell>
          <cell r="G72">
            <v>3613940.2800000003</v>
          </cell>
        </row>
        <row r="73">
          <cell r="D73">
            <v>7287163.1399999997</v>
          </cell>
          <cell r="E73">
            <v>138041.04</v>
          </cell>
          <cell r="F73">
            <v>-321550.90999999997</v>
          </cell>
          <cell r="G73">
            <v>5055931.91</v>
          </cell>
        </row>
        <row r="74">
          <cell r="D74">
            <v>2357920</v>
          </cell>
          <cell r="E74">
            <v>18366449.82</v>
          </cell>
          <cell r="F74">
            <v>18050200.969999999</v>
          </cell>
          <cell r="G74">
            <v>47212.85</v>
          </cell>
        </row>
        <row r="75">
          <cell r="D75">
            <v>0</v>
          </cell>
          <cell r="E75">
            <v>0</v>
          </cell>
          <cell r="F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6574862.25</v>
          </cell>
        </row>
        <row r="77">
          <cell r="D77">
            <v>1901572.13</v>
          </cell>
          <cell r="E77">
            <v>67285.61</v>
          </cell>
          <cell r="F77">
            <v>329687</v>
          </cell>
          <cell r="G77">
            <v>2418314.34</v>
          </cell>
        </row>
        <row r="78">
          <cell r="D78">
            <v>11468319.68</v>
          </cell>
          <cell r="E78">
            <v>10439472.359999999</v>
          </cell>
          <cell r="F78">
            <v>2962833.7700000005</v>
          </cell>
          <cell r="G78">
            <v>1273485.04</v>
          </cell>
        </row>
        <row r="79">
          <cell r="D79">
            <v>0</v>
          </cell>
          <cell r="E79">
            <v>0</v>
          </cell>
          <cell r="F79">
            <v>0</v>
          </cell>
        </row>
        <row r="81">
          <cell r="D81">
            <v>852004.95</v>
          </cell>
          <cell r="E81">
            <v>0</v>
          </cell>
          <cell r="F81">
            <v>3797398.12</v>
          </cell>
          <cell r="G81">
            <v>378065.25</v>
          </cell>
        </row>
        <row r="82">
          <cell r="D82">
            <v>1730802983.75</v>
          </cell>
          <cell r="E82">
            <v>413843009.49000001</v>
          </cell>
          <cell r="F82">
            <v>183326874.27000001</v>
          </cell>
          <cell r="G82">
            <v>92313043.849999994</v>
          </cell>
        </row>
      </sheetData>
      <sheetData sheetId="2"/>
      <sheetData sheetId="3">
        <row r="40">
          <cell r="E40">
            <v>148140352.61000001</v>
          </cell>
          <cell r="F40">
            <v>140150828.70000002</v>
          </cell>
          <cell r="G40">
            <v>128632999.22</v>
          </cell>
          <cell r="H40">
            <v>148661588.00999999</v>
          </cell>
        </row>
        <row r="41">
          <cell r="E41">
            <v>16560230.870000001</v>
          </cell>
          <cell r="F41">
            <v>16480795.149999999</v>
          </cell>
          <cell r="G41">
            <v>16375030.93</v>
          </cell>
          <cell r="H41">
            <v>16486869.58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91"/>
  <sheetViews>
    <sheetView showGridLines="0" tabSelected="1" topLeftCell="E4" zoomScale="70" zoomScaleNormal="70" zoomScaleSheetLayoutView="20" workbookViewId="0">
      <pane xSplit="2" ySplit="6" topLeftCell="G10" activePane="bottomRight" state="frozen"/>
      <selection activeCell="E4" sqref="E4"/>
      <selection pane="topRight" activeCell="G4" sqref="G4"/>
      <selection pane="bottomLeft" activeCell="E8" sqref="E8"/>
      <selection pane="bottomRight" activeCell="G5" sqref="G5:J5"/>
    </sheetView>
  </sheetViews>
  <sheetFormatPr baseColWidth="10" defaultColWidth="9.140625" defaultRowHeight="15.75" x14ac:dyDescent="0.25"/>
  <cols>
    <col min="1" max="1" width="16.140625" style="2" hidden="1" customWidth="1"/>
    <col min="2" max="2" width="61.85546875" style="2" hidden="1" customWidth="1"/>
    <col min="3" max="3" width="38.42578125" style="3" hidden="1" customWidth="1"/>
    <col min="4" max="4" width="34.7109375" style="2" hidden="1" customWidth="1"/>
    <col min="5" max="5" width="44.28515625" style="2" customWidth="1"/>
    <col min="6" max="6" width="29.140625" style="2" customWidth="1"/>
    <col min="7" max="7" width="27.85546875" style="11" customWidth="1"/>
    <col min="8" max="10" width="27.85546875" style="2" customWidth="1"/>
    <col min="11" max="11" width="23.5703125" style="2" customWidth="1"/>
    <col min="12" max="12" width="26.140625" style="2" customWidth="1"/>
    <col min="13" max="13" width="26" style="2" customWidth="1"/>
    <col min="14" max="14" width="24.28515625" style="2" customWidth="1"/>
    <col min="15" max="15" width="21.42578125" style="2" customWidth="1"/>
    <col min="16" max="16" width="22.28515625" style="2" customWidth="1"/>
    <col min="17" max="17" width="19.140625" style="2" bestFit="1" customWidth="1"/>
    <col min="18" max="18" width="13" style="2" bestFit="1" customWidth="1"/>
    <col min="19" max="19" width="12.85546875" style="2" customWidth="1"/>
    <col min="20" max="20" width="97" style="2" bestFit="1" customWidth="1"/>
    <col min="21" max="21" width="9.42578125" style="2" bestFit="1" customWidth="1"/>
    <col min="22" max="29" width="6.42578125" style="2" bestFit="1" customWidth="1"/>
    <col min="30" max="31" width="7.5703125" style="2" bestFit="1" customWidth="1"/>
    <col min="32" max="16384" width="9.140625" style="2"/>
  </cols>
  <sheetData>
    <row r="1" spans="1:31" ht="18.75" x14ac:dyDescent="0.25">
      <c r="E1" s="4" t="s">
        <v>269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6" t="s">
        <v>268</v>
      </c>
    </row>
    <row r="2" spans="1:31" ht="18.75" x14ac:dyDescent="0.25">
      <c r="E2" s="4">
        <v>2019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7" t="s">
        <v>267</v>
      </c>
    </row>
    <row r="3" spans="1:31" ht="18.75" x14ac:dyDescent="0.25">
      <c r="E3" s="4" t="s">
        <v>266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/>
      <c r="T3" s="7" t="s">
        <v>265</v>
      </c>
    </row>
    <row r="4" spans="1:31" ht="18.75" x14ac:dyDescent="0.25"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7"/>
    </row>
    <row r="5" spans="1:31" ht="28.5" customHeight="1" x14ac:dyDescent="0.25">
      <c r="E5" s="5"/>
      <c r="F5" s="5"/>
      <c r="G5" s="8" t="s">
        <v>272</v>
      </c>
      <c r="H5" s="8"/>
      <c r="I5" s="8"/>
      <c r="J5" s="8"/>
      <c r="K5" s="5"/>
      <c r="L5" s="5"/>
      <c r="M5" s="5"/>
      <c r="N5" s="5"/>
      <c r="O5" s="5"/>
      <c r="P5" s="5"/>
      <c r="Q5" s="5"/>
      <c r="R5" s="5"/>
      <c r="S5" s="5"/>
      <c r="T5" s="7"/>
    </row>
    <row r="6" spans="1:31" ht="31.5" x14ac:dyDescent="0.3">
      <c r="F6" s="5"/>
      <c r="G6" s="9" t="s">
        <v>264</v>
      </c>
      <c r="H6" s="9"/>
      <c r="I6" s="9"/>
      <c r="J6" s="9"/>
      <c r="K6" s="5"/>
      <c r="L6" s="5"/>
      <c r="M6" s="5"/>
      <c r="N6" s="5"/>
      <c r="O6" s="5"/>
      <c r="P6" s="5"/>
      <c r="Q6" s="5"/>
      <c r="R6" s="5"/>
      <c r="S6" s="10"/>
      <c r="T6" s="7" t="s">
        <v>263</v>
      </c>
    </row>
    <row r="7" spans="1:31" x14ac:dyDescent="0.25">
      <c r="T7" s="7" t="s">
        <v>262</v>
      </c>
    </row>
    <row r="8" spans="1:31" x14ac:dyDescent="0.25">
      <c r="E8" s="12" t="s">
        <v>261</v>
      </c>
      <c r="F8" s="13" t="s">
        <v>260</v>
      </c>
      <c r="G8" s="13" t="s">
        <v>259</v>
      </c>
      <c r="H8" s="13" t="s">
        <v>258</v>
      </c>
      <c r="I8" s="13" t="s">
        <v>257</v>
      </c>
      <c r="J8" s="13" t="s">
        <v>256</v>
      </c>
      <c r="K8" s="13" t="s">
        <v>255</v>
      </c>
      <c r="L8" s="13" t="s">
        <v>254</v>
      </c>
      <c r="M8" s="13" t="s">
        <v>253</v>
      </c>
      <c r="N8" s="13" t="s">
        <v>252</v>
      </c>
      <c r="O8" s="13" t="s">
        <v>251</v>
      </c>
      <c r="P8" s="13" t="s">
        <v>250</v>
      </c>
      <c r="Q8" s="13" t="s">
        <v>249</v>
      </c>
      <c r="R8" s="13" t="s">
        <v>248</v>
      </c>
      <c r="S8" s="14"/>
      <c r="T8" s="7" t="s">
        <v>247</v>
      </c>
    </row>
    <row r="9" spans="1:31" x14ac:dyDescent="0.25">
      <c r="A9" s="15" t="s">
        <v>246</v>
      </c>
      <c r="B9" s="15" t="s">
        <v>245</v>
      </c>
      <c r="C9" s="16" t="s">
        <v>244</v>
      </c>
      <c r="D9" s="15" t="s">
        <v>243</v>
      </c>
      <c r="E9" s="17" t="s">
        <v>242</v>
      </c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4"/>
      <c r="AD9" s="20"/>
      <c r="AE9" s="20"/>
    </row>
    <row r="10" spans="1:31" ht="31.5" x14ac:dyDescent="0.25">
      <c r="E10" s="21" t="s">
        <v>241</v>
      </c>
      <c r="F10" s="22">
        <f>SUM(F11:F15)</f>
        <v>751427006.29000008</v>
      </c>
      <c r="G10" s="23">
        <f>SUM(G11:G15)</f>
        <v>202044813.98000002</v>
      </c>
      <c r="H10" s="23">
        <f>SUM(H11:H15)</f>
        <v>177671119.06000003</v>
      </c>
      <c r="I10" s="23">
        <f>SUM(I11:I15)</f>
        <v>166217873.97999999</v>
      </c>
      <c r="J10" s="23">
        <f>SUM(J11:J15)</f>
        <v>205493199.26999998</v>
      </c>
      <c r="K10" s="23"/>
      <c r="L10" s="23"/>
      <c r="M10" s="23"/>
      <c r="N10" s="23"/>
      <c r="O10" s="23"/>
      <c r="P10" s="23"/>
      <c r="Q10" s="23"/>
      <c r="R10" s="23"/>
      <c r="S10" s="1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pans="1:31" x14ac:dyDescent="0.25">
      <c r="E11" s="25" t="s">
        <v>240</v>
      </c>
      <c r="F11" s="26">
        <f>SUM(G11:Q11)</f>
        <v>565585768.54000008</v>
      </c>
      <c r="G11" s="27">
        <f>+'[1]Cuentas '!E40</f>
        <v>148140352.61000001</v>
      </c>
      <c r="H11" s="27">
        <f>+'[1]Cuentas '!F40</f>
        <v>140150828.70000002</v>
      </c>
      <c r="I11" s="27">
        <f>+'[1]Cuentas '!G40</f>
        <v>128632999.22</v>
      </c>
      <c r="J11" s="24">
        <f>+'[1]Cuentas '!H40</f>
        <v>148661588.00999999</v>
      </c>
      <c r="K11" s="24"/>
      <c r="L11" s="24"/>
      <c r="M11" s="24"/>
      <c r="N11" s="24"/>
      <c r="O11" s="24"/>
      <c r="P11" s="24"/>
      <c r="Q11" s="24"/>
      <c r="R11" s="14"/>
      <c r="S11" s="14"/>
      <c r="V11" s="28"/>
    </row>
    <row r="12" spans="1:31" x14ac:dyDescent="0.25">
      <c r="A12" s="2" t="s">
        <v>239</v>
      </c>
      <c r="B12" s="2" t="s">
        <v>238</v>
      </c>
      <c r="C12" s="29" t="s">
        <v>237</v>
      </c>
      <c r="D12" s="29" t="s">
        <v>236</v>
      </c>
      <c r="E12" s="25" t="s">
        <v>235</v>
      </c>
      <c r="F12" s="26">
        <f>SUM(G12:Q12)</f>
        <v>61377792.239999995</v>
      </c>
      <c r="G12" s="27">
        <f>+[1]DIGEPRES!D28</f>
        <v>14685746.140000001</v>
      </c>
      <c r="H12" s="27">
        <f>+[1]DIGEPRES!E28</f>
        <v>14644091.58</v>
      </c>
      <c r="I12" s="27">
        <f>+[1]DIGEPRES!F28</f>
        <v>15229727.439999999</v>
      </c>
      <c r="J12" s="27">
        <f>+[1]DIGEPRES!G28</f>
        <v>16818227.079999998</v>
      </c>
      <c r="K12" s="24"/>
      <c r="L12" s="24"/>
      <c r="M12" s="24"/>
      <c r="N12" s="24"/>
      <c r="O12" s="24"/>
      <c r="P12" s="14"/>
      <c r="Q12" s="24"/>
      <c r="R12" s="14"/>
      <c r="S12" s="14"/>
    </row>
    <row r="13" spans="1:31" ht="31.5" x14ac:dyDescent="0.25">
      <c r="A13" s="2" t="s">
        <v>234</v>
      </c>
      <c r="B13" s="2" t="s">
        <v>233</v>
      </c>
      <c r="C13" s="29" t="s">
        <v>221</v>
      </c>
      <c r="D13" s="29" t="s">
        <v>220</v>
      </c>
      <c r="E13" s="25" t="s">
        <v>232</v>
      </c>
      <c r="F13" s="26">
        <f>SUM(G13:N13)</f>
        <v>0</v>
      </c>
      <c r="G13" s="30"/>
      <c r="H13" s="23"/>
      <c r="P13" s="11"/>
    </row>
    <row r="14" spans="1:31" ht="31.5" x14ac:dyDescent="0.25">
      <c r="A14" s="31" t="s">
        <v>231</v>
      </c>
      <c r="B14" s="31" t="s">
        <v>230</v>
      </c>
      <c r="C14" s="32"/>
      <c r="E14" s="25" t="s">
        <v>229</v>
      </c>
      <c r="F14" s="33">
        <f>SUM(G14:Q14)</f>
        <v>58560518.980000004</v>
      </c>
      <c r="G14" s="27">
        <f>+[1]DIGEPRES!D29</f>
        <v>22658484.359999999</v>
      </c>
      <c r="H14" s="27">
        <f>+[1]DIGEPRES!E29</f>
        <v>6395403.6300000008</v>
      </c>
      <c r="I14" s="27">
        <f>+[1]DIGEPRES!F29</f>
        <v>5980116.3899999997</v>
      </c>
      <c r="J14" s="34">
        <v>23526514.599999998</v>
      </c>
      <c r="K14" s="34"/>
      <c r="L14" s="34"/>
      <c r="M14" s="34"/>
      <c r="N14" s="34"/>
      <c r="O14" s="34"/>
      <c r="P14" s="35"/>
      <c r="Q14" s="34"/>
      <c r="R14" s="35"/>
      <c r="S14" s="35"/>
      <c r="T14" s="36"/>
    </row>
    <row r="15" spans="1:31" ht="31.5" x14ac:dyDescent="0.25">
      <c r="A15" s="2" t="s">
        <v>228</v>
      </c>
      <c r="B15" s="2" t="s">
        <v>227</v>
      </c>
      <c r="C15" s="29" t="s">
        <v>226</v>
      </c>
      <c r="D15" s="29" t="s">
        <v>225</v>
      </c>
      <c r="E15" s="25" t="s">
        <v>224</v>
      </c>
      <c r="F15" s="33">
        <f>SUM(G15:Q15)</f>
        <v>65902926.530000001</v>
      </c>
      <c r="G15" s="37">
        <f>+'[1]Cuentas '!E41</f>
        <v>16560230.870000001</v>
      </c>
      <c r="H15" s="37">
        <f>+'[1]Cuentas '!F41</f>
        <v>16480795.149999999</v>
      </c>
      <c r="I15" s="37">
        <f>+'[1]Cuentas '!G41</f>
        <v>16375030.93</v>
      </c>
      <c r="J15" s="34">
        <f>+'[1]Cuentas '!H41</f>
        <v>16486869.58</v>
      </c>
      <c r="K15" s="34"/>
      <c r="L15" s="34"/>
      <c r="M15" s="34"/>
      <c r="N15" s="34"/>
      <c r="O15" s="34"/>
      <c r="P15" s="33"/>
      <c r="Q15" s="34"/>
      <c r="R15" s="14"/>
      <c r="S15" s="14"/>
      <c r="T15" s="36"/>
    </row>
    <row r="16" spans="1:31" x14ac:dyDescent="0.25">
      <c r="A16" s="38" t="s">
        <v>223</v>
      </c>
      <c r="B16" s="38" t="s">
        <v>222</v>
      </c>
      <c r="C16" s="29" t="s">
        <v>221</v>
      </c>
      <c r="D16" s="29" t="s">
        <v>220</v>
      </c>
      <c r="E16" s="21" t="s">
        <v>219</v>
      </c>
      <c r="F16" s="23">
        <f>SUM(G16:R16)</f>
        <v>7930537478.1100016</v>
      </c>
      <c r="G16" s="23">
        <f>SUM(G17:G24)</f>
        <v>2825810373.7200003</v>
      </c>
      <c r="H16" s="23">
        <f>SUM(H17:H24)</f>
        <v>2460449537.0000005</v>
      </c>
      <c r="I16" s="23">
        <f>SUM(I17:I24)</f>
        <v>2443449987.5300007</v>
      </c>
      <c r="J16" s="23">
        <f>SUM(J17:J24)</f>
        <v>200827579.86000001</v>
      </c>
      <c r="K16" s="23"/>
      <c r="L16" s="23"/>
      <c r="M16" s="23"/>
      <c r="N16" s="23"/>
      <c r="O16" s="23"/>
      <c r="P16" s="23"/>
      <c r="Q16" s="23"/>
      <c r="R16" s="23"/>
      <c r="S16" s="23"/>
    </row>
    <row r="17" spans="1:20" x14ac:dyDescent="0.25">
      <c r="E17" s="25" t="s">
        <v>218</v>
      </c>
      <c r="F17" s="33">
        <f t="shared" ref="F17:F24" si="0">SUM(G17:Q17)</f>
        <v>7124306868.0400009</v>
      </c>
      <c r="G17" s="27">
        <f>+[1]DIGEPRES!D30+[1]DIGEPRES!D31+[1]DIGEPRES!D33</f>
        <v>2526482935.0500002</v>
      </c>
      <c r="H17" s="27">
        <f>+[1]DIGEPRES!E30+[1]DIGEPRES!E31+[1]DIGEPRES!E33</f>
        <v>2304610645.9900002</v>
      </c>
      <c r="I17" s="27">
        <f>+[1]DIGEPRES!F30+[1]DIGEPRES!F31+[1]DIGEPRES!F33</f>
        <v>2282721062.3000002</v>
      </c>
      <c r="J17" s="27">
        <f>+[1]DIGEPRES!G30+[1]DIGEPRES!G31+[1]DIGEPRES!G33</f>
        <v>10492224.700000001</v>
      </c>
      <c r="K17" s="34"/>
      <c r="L17" s="34"/>
      <c r="M17" s="34"/>
      <c r="N17" s="34"/>
      <c r="O17" s="34"/>
      <c r="P17" s="35"/>
      <c r="Q17" s="35"/>
      <c r="R17" s="35"/>
      <c r="S17" s="35"/>
    </row>
    <row r="18" spans="1:20" ht="31.5" x14ac:dyDescent="0.25">
      <c r="A18" s="39" t="s">
        <v>217</v>
      </c>
      <c r="B18" s="2" t="s">
        <v>216</v>
      </c>
      <c r="C18" s="29" t="s">
        <v>215</v>
      </c>
      <c r="D18" s="29" t="s">
        <v>214</v>
      </c>
      <c r="E18" s="25" t="s">
        <v>213</v>
      </c>
      <c r="F18" s="33">
        <f t="shared" si="0"/>
        <v>46127837.830000006</v>
      </c>
      <c r="G18" s="30">
        <f>+[1]DIGEPRES!D34+[1]DIGEPRES!D35</f>
        <v>22599445.34</v>
      </c>
      <c r="H18" s="30">
        <f>+[1]DIGEPRES!E34+[1]DIGEPRES!E35</f>
        <v>15022888.9</v>
      </c>
      <c r="I18" s="30">
        <f>+[1]DIGEPRES!F34+[1]DIGEPRES!F35</f>
        <v>4762238.75</v>
      </c>
      <c r="J18" s="30">
        <f>+[1]DIGEPRES!G34+[1]DIGEPRES!G35</f>
        <v>3743264.8400000003</v>
      </c>
      <c r="K18" s="30"/>
      <c r="L18" s="30"/>
      <c r="M18" s="37"/>
      <c r="N18" s="27"/>
      <c r="O18" s="27"/>
      <c r="P18" s="35"/>
      <c r="Q18" s="34"/>
      <c r="R18" s="35"/>
      <c r="S18" s="35"/>
    </row>
    <row r="19" spans="1:20" x14ac:dyDescent="0.25">
      <c r="A19" s="2" t="s">
        <v>212</v>
      </c>
      <c r="B19" s="2" t="s">
        <v>211</v>
      </c>
      <c r="C19" s="29" t="s">
        <v>210</v>
      </c>
      <c r="D19" s="29" t="s">
        <v>209</v>
      </c>
      <c r="E19" s="25" t="s">
        <v>208</v>
      </c>
      <c r="F19" s="26">
        <f t="shared" si="0"/>
        <v>9147448.0899999999</v>
      </c>
      <c r="G19" s="27">
        <f>+[1]DIGEPRES!D36+[1]DIGEPRES!D37</f>
        <v>2972279.21</v>
      </c>
      <c r="H19" s="27">
        <f>+[1]DIGEPRES!E36+[1]DIGEPRES!E37</f>
        <v>1870780.3699999999</v>
      </c>
      <c r="I19" s="27">
        <f>+[1]DIGEPRES!F36+[1]DIGEPRES!F37</f>
        <v>2189386.5299999998</v>
      </c>
      <c r="J19" s="27">
        <f>+[1]DIGEPRES!G36+[1]DIGEPRES!G37</f>
        <v>2115001.98</v>
      </c>
      <c r="K19" s="24"/>
      <c r="L19" s="24"/>
      <c r="M19" s="24"/>
      <c r="N19" s="24"/>
      <c r="O19" s="24"/>
      <c r="P19" s="14"/>
      <c r="Q19" s="24"/>
      <c r="R19" s="14"/>
      <c r="S19" s="14"/>
    </row>
    <row r="20" spans="1:20" x14ac:dyDescent="0.25">
      <c r="A20" s="2" t="s">
        <v>207</v>
      </c>
      <c r="B20" s="2" t="s">
        <v>206</v>
      </c>
      <c r="C20" s="29" t="s">
        <v>205</v>
      </c>
      <c r="D20" s="29" t="s">
        <v>204</v>
      </c>
      <c r="E20" s="25" t="s">
        <v>203</v>
      </c>
      <c r="F20" s="26">
        <f t="shared" si="0"/>
        <v>2310279.1800000002</v>
      </c>
      <c r="G20" s="26">
        <f>+[1]DIGEPRES!D38+[1]DIGEPRES!D39</f>
        <v>154551</v>
      </c>
      <c r="H20" s="26">
        <f>+[1]DIGEPRES!E38+[1]DIGEPRES!E39</f>
        <v>471393.26</v>
      </c>
      <c r="I20" s="26">
        <f>+[1]DIGEPRES!F38+[1]DIGEPRES!F39</f>
        <v>957621.27</v>
      </c>
      <c r="J20" s="26">
        <f>+[1]DIGEPRES!G38+[1]DIGEPRES!G39</f>
        <v>726713.65</v>
      </c>
      <c r="K20" s="24"/>
      <c r="L20" s="24"/>
      <c r="M20" s="24"/>
      <c r="N20" s="24"/>
      <c r="O20" s="24"/>
      <c r="P20" s="14"/>
      <c r="Q20" s="24"/>
      <c r="R20" s="14"/>
      <c r="S20" s="14"/>
    </row>
    <row r="21" spans="1:20" ht="18" customHeight="1" x14ac:dyDescent="0.25">
      <c r="A21" s="2" t="s">
        <v>202</v>
      </c>
      <c r="B21" s="2" t="s">
        <v>201</v>
      </c>
      <c r="C21" s="29" t="s">
        <v>200</v>
      </c>
      <c r="D21" s="29" t="s">
        <v>199</v>
      </c>
      <c r="E21" s="25" t="s">
        <v>198</v>
      </c>
      <c r="F21" s="26">
        <f t="shared" si="0"/>
        <v>198692441.91999999</v>
      </c>
      <c r="G21" s="27">
        <f>+[1]DIGEPRES!D40+[1]DIGEPRES!D41+[1]DIGEPRES!D42+[1]DIGEPRES!D43</f>
        <v>114077450.18000001</v>
      </c>
      <c r="H21" s="27">
        <f>+[1]DIGEPRES!E40+[1]DIGEPRES!E41+[1]DIGEPRES!E42+[1]DIGEPRES!E43</f>
        <v>29150647.530000001</v>
      </c>
      <c r="I21" s="27">
        <f>+[1]DIGEPRES!F40+[1]DIGEPRES!F41+[1]DIGEPRES!F42+[1]DIGEPRES!F43</f>
        <v>26481384.759999994</v>
      </c>
      <c r="J21" s="27">
        <f>+[1]DIGEPRES!G40+[1]DIGEPRES!G41+[1]DIGEPRES!G42+[1]DIGEPRES!G43</f>
        <v>28982959.449999999</v>
      </c>
      <c r="K21" s="24"/>
      <c r="L21" s="24"/>
      <c r="M21" s="24"/>
      <c r="N21" s="24"/>
      <c r="O21" s="24"/>
      <c r="P21" s="14"/>
      <c r="Q21" s="24"/>
      <c r="R21" s="14"/>
      <c r="S21" s="14"/>
    </row>
    <row r="22" spans="1:20" x14ac:dyDescent="0.25">
      <c r="A22" s="2" t="s">
        <v>197</v>
      </c>
      <c r="B22" s="2" t="s">
        <v>196</v>
      </c>
      <c r="C22" s="29" t="s">
        <v>195</v>
      </c>
      <c r="D22" s="29" t="s">
        <v>194</v>
      </c>
      <c r="E22" s="25" t="s">
        <v>193</v>
      </c>
      <c r="F22" s="26">
        <f t="shared" si="0"/>
        <v>13170.35</v>
      </c>
      <c r="G22" s="30">
        <f>+[1]DIGEPRES!D44</f>
        <v>13170.35</v>
      </c>
      <c r="H22" s="30">
        <f>+[1]DIGEPRES!E44</f>
        <v>0</v>
      </c>
      <c r="I22" s="30">
        <f>+[1]DIGEPRES!F44</f>
        <v>0</v>
      </c>
      <c r="L22" s="24"/>
      <c r="M22" s="24"/>
      <c r="N22" s="24"/>
      <c r="P22" s="14"/>
      <c r="Q22" s="24"/>
      <c r="R22" s="14"/>
      <c r="S22" s="14"/>
    </row>
    <row r="23" spans="1:20" ht="47.25" x14ac:dyDescent="0.25">
      <c r="A23" s="2" t="s">
        <v>192</v>
      </c>
      <c r="B23" s="2" t="s">
        <v>191</v>
      </c>
      <c r="E23" s="25" t="s">
        <v>190</v>
      </c>
      <c r="F23" s="27">
        <f t="shared" si="0"/>
        <v>448774736.07999998</v>
      </c>
      <c r="G23" s="27">
        <f>+[1]DIGEPRES!D45+[1]DIGEPRES!D46+[1]DIGEPRES!D47+[1]DIGEPRES!D48+[1]DIGEPRES!D49+[1]DIGEPRES!D50+[1]DIGEPRES!D51+[1]DIGEPRES!D52</f>
        <v>125621766.19000001</v>
      </c>
      <c r="H23" s="27">
        <f>+[1]DIGEPRES!E45+[1]DIGEPRES!E46+[1]DIGEPRES!E47+[1]DIGEPRES!E48+[1]DIGEPRES!E49+[1]DIGEPRES!E50+[1]DIGEPRES!E51+[1]DIGEPRES!E52</f>
        <v>91722792.079999998</v>
      </c>
      <c r="I23" s="27">
        <f>+[1]DIGEPRES!F45+[1]DIGEPRES!F46+[1]DIGEPRES!F47+[1]DIGEPRES!F48+[1]DIGEPRES!F49+[1]DIGEPRES!F50+[1]DIGEPRES!F51+[1]DIGEPRES!F52</f>
        <v>104054708.01999998</v>
      </c>
      <c r="J23" s="27">
        <f>+[1]DIGEPRES!G45+[1]DIGEPRES!G46+[1]DIGEPRES!G47+[1]DIGEPRES!G48+[1]DIGEPRES!G49+[1]DIGEPRES!G50+[1]DIGEPRES!G51+[1]DIGEPRES!G52</f>
        <v>127375469.79000002</v>
      </c>
      <c r="K23" s="27"/>
      <c r="L23" s="27"/>
      <c r="M23" s="27"/>
      <c r="N23" s="27"/>
      <c r="O23" s="27"/>
      <c r="P23" s="27"/>
      <c r="Q23" s="27"/>
      <c r="R23" s="27"/>
      <c r="S23" s="27"/>
    </row>
    <row r="24" spans="1:20" ht="31.5" x14ac:dyDescent="0.25">
      <c r="A24" s="2" t="s">
        <v>189</v>
      </c>
      <c r="B24" s="2" t="s">
        <v>188</v>
      </c>
      <c r="C24" s="29" t="s">
        <v>187</v>
      </c>
      <c r="D24" s="29" t="s">
        <v>186</v>
      </c>
      <c r="E24" s="25" t="s">
        <v>185</v>
      </c>
      <c r="F24" s="27">
        <f t="shared" si="0"/>
        <v>101164696.61999999</v>
      </c>
      <c r="G24" s="27">
        <f>+[1]DIGEPRES!D53+[1]DIGEPRES!D54+[1]DIGEPRES!D55+[1]DIGEPRES!D56+[1]DIGEPRES!D57+[1]DIGEPRES!D58+[1]DIGEPRES!D59+[1]DIGEPRES!D60+[1]DIGEPRES!D61+[1]DIGEPRES!D62+[1]DIGEPRES!D63+[1]DIGEPRES!D64+[1]DIGEPRES!D65</f>
        <v>33888776.399999999</v>
      </c>
      <c r="H24" s="27">
        <f>+[1]DIGEPRES!E53+[1]DIGEPRES!E54+[1]DIGEPRES!E55+[1]DIGEPRES!E56+[1]DIGEPRES!E57+[1]DIGEPRES!E58+[1]DIGEPRES!E59+[1]DIGEPRES!E60+[1]DIGEPRES!E61+[1]DIGEPRES!E62+[1]DIGEPRES!E63+[1]DIGEPRES!E64+[1]DIGEPRES!E65</f>
        <v>17600388.869999997</v>
      </c>
      <c r="I24" s="27">
        <f>+[1]DIGEPRES!F53+[1]DIGEPRES!F54+[1]DIGEPRES!F55+[1]DIGEPRES!F56+[1]DIGEPRES!F57+[1]DIGEPRES!F58+[1]DIGEPRES!F59+[1]DIGEPRES!F60+[1]DIGEPRES!F61+[1]DIGEPRES!F62+[1]DIGEPRES!F63+[1]DIGEPRES!F64+[1]DIGEPRES!F65</f>
        <v>22283585.899999999</v>
      </c>
      <c r="J24" s="27">
        <f>+[1]DIGEPRES!G53+[1]DIGEPRES!G54+[1]DIGEPRES!G55+[1]DIGEPRES!G56+[1]DIGEPRES!G57+[1]DIGEPRES!G58+[1]DIGEPRES!G59+[1]DIGEPRES!G60+[1]DIGEPRES!G61+[1]DIGEPRES!G62+[1]DIGEPRES!G63+[1]DIGEPRES!G64+[1]DIGEPRES!G65</f>
        <v>27391945.450000003</v>
      </c>
      <c r="K24" s="34"/>
      <c r="L24" s="34"/>
      <c r="M24" s="34"/>
      <c r="N24" s="34"/>
      <c r="O24" s="34"/>
      <c r="P24" s="35"/>
      <c r="Q24" s="34"/>
      <c r="R24" s="35"/>
      <c r="S24" s="35"/>
    </row>
    <row r="25" spans="1:20" ht="31.5" x14ac:dyDescent="0.25">
      <c r="A25" s="2" t="s">
        <v>184</v>
      </c>
      <c r="B25" s="2" t="s">
        <v>183</v>
      </c>
      <c r="C25" s="29" t="s">
        <v>182</v>
      </c>
      <c r="D25" s="29" t="s">
        <v>181</v>
      </c>
      <c r="E25" s="25" t="s">
        <v>180</v>
      </c>
      <c r="F25" s="27">
        <f>SUM(G25:N25)</f>
        <v>0</v>
      </c>
      <c r="G25" s="30"/>
      <c r="H25" s="23"/>
      <c r="I25" s="23"/>
      <c r="P25" s="11"/>
    </row>
    <row r="26" spans="1:20" x14ac:dyDescent="0.25">
      <c r="A26" s="31" t="s">
        <v>179</v>
      </c>
      <c r="B26" s="31" t="s">
        <v>178</v>
      </c>
      <c r="C26" s="32"/>
      <c r="E26" s="21" t="s">
        <v>177</v>
      </c>
      <c r="F26" s="40">
        <f>SUM(G26:O26)</f>
        <v>100522131.70999999</v>
      </c>
      <c r="G26" s="41">
        <f>SUM(G27:G36)</f>
        <v>61326583.25</v>
      </c>
      <c r="H26" s="41">
        <f>SUM(H27:H36)</f>
        <v>5646689.7300000004</v>
      </c>
      <c r="I26" s="41">
        <f>SUM(I27:I36)</f>
        <v>16857862.990000002</v>
      </c>
      <c r="J26" s="41">
        <f>SUM(J27:J36)</f>
        <v>16690995.74</v>
      </c>
      <c r="K26" s="41"/>
      <c r="L26" s="41"/>
      <c r="M26" s="41"/>
      <c r="N26" s="41"/>
      <c r="O26" s="41"/>
      <c r="P26" s="41"/>
      <c r="Q26" s="41"/>
      <c r="R26" s="41"/>
      <c r="S26" s="41"/>
    </row>
    <row r="27" spans="1:20" ht="31.5" x14ac:dyDescent="0.25">
      <c r="E27" s="25" t="s">
        <v>176</v>
      </c>
      <c r="F27" s="26">
        <f>SUM(G27:O27)</f>
        <v>0</v>
      </c>
      <c r="G27" s="30"/>
      <c r="H27" s="23"/>
      <c r="I27" s="23"/>
      <c r="P27" s="11"/>
      <c r="Q27" s="24"/>
      <c r="T27" s="41">
        <f>SUM(T28:T37)</f>
        <v>0</v>
      </c>
    </row>
    <row r="28" spans="1:20" x14ac:dyDescent="0.25">
      <c r="A28" s="31" t="s">
        <v>175</v>
      </c>
      <c r="B28" s="31" t="s">
        <v>174</v>
      </c>
      <c r="C28" s="32"/>
      <c r="E28" s="25" t="s">
        <v>173</v>
      </c>
      <c r="F28" s="26">
        <f>SUM(G28:Q28)</f>
        <v>16411215.370000001</v>
      </c>
      <c r="G28" s="42">
        <f>+[1]DIGEPRES!D66</f>
        <v>7364147.3200000003</v>
      </c>
      <c r="H28" s="42">
        <f>+[1]DIGEPRES!E66</f>
        <v>84750</v>
      </c>
      <c r="I28" s="42">
        <f>+[1]DIGEPRES!F66</f>
        <v>8022287.2500000009</v>
      </c>
      <c r="J28" s="42">
        <f>+[1]DIGEPRES!G66</f>
        <v>940030.79999999993</v>
      </c>
      <c r="K28" s="24"/>
      <c r="L28" s="24"/>
      <c r="M28" s="24"/>
      <c r="N28" s="24"/>
      <c r="O28" s="24"/>
      <c r="P28" s="14"/>
      <c r="Q28" s="24"/>
      <c r="R28" s="14"/>
      <c r="S28" s="14"/>
    </row>
    <row r="29" spans="1:20" ht="31.5" x14ac:dyDescent="0.25">
      <c r="A29" s="2" t="s">
        <v>172</v>
      </c>
      <c r="B29" s="2" t="s">
        <v>171</v>
      </c>
      <c r="C29" s="3" t="s">
        <v>170</v>
      </c>
      <c r="D29" s="29" t="s">
        <v>169</v>
      </c>
      <c r="E29" s="25" t="s">
        <v>168</v>
      </c>
      <c r="F29" s="33">
        <f>SUM(G29:Q29)</f>
        <v>1930695.29</v>
      </c>
      <c r="G29" s="42">
        <f>+[1]DIGEPRES!D67</f>
        <v>469040.12</v>
      </c>
      <c r="H29" s="42">
        <f>+[1]DIGEPRES!E67</f>
        <v>187245.73</v>
      </c>
      <c r="I29" s="42">
        <f>+[1]DIGEPRES!F67</f>
        <v>486829.84</v>
      </c>
      <c r="J29" s="42">
        <f>+[1]DIGEPRES!G67</f>
        <v>787579.6</v>
      </c>
      <c r="K29" s="34"/>
      <c r="L29" s="34"/>
      <c r="M29" s="34"/>
      <c r="N29" s="43"/>
      <c r="O29" s="34"/>
      <c r="P29" s="35"/>
      <c r="Q29" s="34"/>
      <c r="R29" s="35"/>
      <c r="S29" s="35"/>
    </row>
    <row r="30" spans="1:20" x14ac:dyDescent="0.25">
      <c r="A30" s="2" t="s">
        <v>167</v>
      </c>
      <c r="B30" s="2" t="s">
        <v>166</v>
      </c>
      <c r="C30" s="3" t="s">
        <v>165</v>
      </c>
      <c r="D30" s="29" t="s">
        <v>164</v>
      </c>
      <c r="E30" s="25" t="s">
        <v>163</v>
      </c>
      <c r="F30" s="26">
        <f>SUM(G30:Q30)</f>
        <v>840111.17</v>
      </c>
      <c r="G30" s="42">
        <f>+[1]DIGEPRES!D68</f>
        <v>0</v>
      </c>
      <c r="H30" s="42">
        <f>+[1]DIGEPRES!E68</f>
        <v>2690.4</v>
      </c>
      <c r="I30" s="42">
        <f>+[1]DIGEPRES!F68</f>
        <v>951109.5</v>
      </c>
      <c r="J30" s="42">
        <f>+[1]DIGEPRES!G68</f>
        <v>-113688.73</v>
      </c>
      <c r="P30" s="14"/>
      <c r="R30" s="14"/>
      <c r="S30" s="14"/>
    </row>
    <row r="31" spans="1:20" ht="31.5" x14ac:dyDescent="0.25">
      <c r="A31" s="2" t="s">
        <v>162</v>
      </c>
      <c r="B31" s="2" t="s">
        <v>161</v>
      </c>
      <c r="C31" s="3" t="s">
        <v>160</v>
      </c>
      <c r="D31" s="29" t="s">
        <v>159</v>
      </c>
      <c r="E31" s="25" t="s">
        <v>158</v>
      </c>
      <c r="F31" s="26">
        <f>SUM(G31:O31)</f>
        <v>0</v>
      </c>
      <c r="G31" s="30"/>
      <c r="H31" s="23"/>
      <c r="I31" s="23"/>
      <c r="P31" s="11"/>
    </row>
    <row r="32" spans="1:20" ht="31.5" x14ac:dyDescent="0.25">
      <c r="A32" s="31" t="s">
        <v>157</v>
      </c>
      <c r="B32" s="31" t="s">
        <v>156</v>
      </c>
      <c r="C32" s="32"/>
      <c r="E32" s="25" t="s">
        <v>155</v>
      </c>
      <c r="F32" s="26">
        <f>SUM(G32:O32)</f>
        <v>0</v>
      </c>
      <c r="G32" s="30"/>
      <c r="H32" s="23"/>
      <c r="I32" s="23"/>
      <c r="P32" s="11"/>
    </row>
    <row r="33" spans="1:19" ht="31.5" x14ac:dyDescent="0.25">
      <c r="A33" s="31" t="s">
        <v>154</v>
      </c>
      <c r="B33" s="31" t="s">
        <v>153</v>
      </c>
      <c r="C33" s="32"/>
      <c r="E33" s="25" t="s">
        <v>152</v>
      </c>
      <c r="F33" s="27">
        <f>SUM(G33:Q33)</f>
        <v>32086352.860000003</v>
      </c>
      <c r="G33" s="42">
        <f>+[1]DIGEPRES!D69</f>
        <v>8957801.0600000005</v>
      </c>
      <c r="H33" s="42">
        <f>+[1]DIGEPRES!E69</f>
        <v>4692760.29</v>
      </c>
      <c r="I33" s="42">
        <f>+[1]DIGEPRES!F69</f>
        <v>6204876.4400000004</v>
      </c>
      <c r="J33" s="42">
        <f>+[1]DIGEPRES!G69</f>
        <v>12230915.07</v>
      </c>
      <c r="K33" s="27"/>
      <c r="L33" s="27"/>
      <c r="M33" s="27"/>
      <c r="N33" s="27"/>
      <c r="O33" s="27"/>
      <c r="P33" s="27"/>
      <c r="Q33" s="27"/>
      <c r="R33" s="27"/>
      <c r="S33" s="27"/>
    </row>
    <row r="34" spans="1:19" ht="47.25" x14ac:dyDescent="0.25">
      <c r="A34" s="7" t="s">
        <v>151</v>
      </c>
      <c r="B34" s="2" t="s">
        <v>150</v>
      </c>
      <c r="C34" s="3" t="s">
        <v>149</v>
      </c>
      <c r="D34" s="29" t="s">
        <v>148</v>
      </c>
      <c r="E34" s="25" t="s">
        <v>147</v>
      </c>
      <c r="F34" s="26">
        <f>SUM(G34:O34)</f>
        <v>0</v>
      </c>
      <c r="G34" s="30"/>
      <c r="H34" s="23"/>
      <c r="I34" s="23"/>
      <c r="P34" s="11"/>
    </row>
    <row r="35" spans="1:19" x14ac:dyDescent="0.25">
      <c r="A35" s="44" t="s">
        <v>146</v>
      </c>
      <c r="B35" s="31" t="s">
        <v>145</v>
      </c>
      <c r="C35" s="32"/>
      <c r="E35" s="25" t="s">
        <v>144</v>
      </c>
      <c r="F35" s="26">
        <f>SUM(G35:Q35)</f>
        <v>49253757.020000003</v>
      </c>
      <c r="G35" s="42">
        <f>+[1]DIGEPRES!D70+[1]DIGEPRES!D71+[1]DIGEPRES!D72</f>
        <v>44535594.75</v>
      </c>
      <c r="H35" s="42">
        <f>+[1]DIGEPRES!E70+[1]DIGEPRES!E71+[1]DIGEPRES!E72</f>
        <v>679243.31</v>
      </c>
      <c r="I35" s="42">
        <f>+[1]DIGEPRES!F70+[1]DIGEPRES!F71+[1]DIGEPRES!F72</f>
        <v>1192759.96</v>
      </c>
      <c r="J35" s="42">
        <f>+[1]DIGEPRES!G70+[1]DIGEPRES!G71+[1]DIGEPRES!G72</f>
        <v>2846159</v>
      </c>
      <c r="K35" s="24"/>
      <c r="L35" s="24"/>
      <c r="M35" s="24"/>
      <c r="N35" s="24"/>
      <c r="O35" s="24"/>
      <c r="P35" s="14"/>
      <c r="Q35" s="1"/>
      <c r="R35" s="14"/>
      <c r="S35" s="14"/>
    </row>
    <row r="36" spans="1:19" x14ac:dyDescent="0.25">
      <c r="A36" s="7"/>
      <c r="E36" s="21" t="s">
        <v>143</v>
      </c>
      <c r="F36" s="40">
        <f>SUM(G36:Q36)</f>
        <v>0</v>
      </c>
      <c r="G36" s="45">
        <f>SUM(G37:G51)</f>
        <v>0</v>
      </c>
      <c r="H36" s="45">
        <f>SUM(H37:H51)</f>
        <v>0</v>
      </c>
      <c r="I36" s="45">
        <f>SUM(I37:I51)</f>
        <v>0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</row>
    <row r="37" spans="1:19" ht="31.5" x14ac:dyDescent="0.25">
      <c r="E37" s="25" t="s">
        <v>142</v>
      </c>
      <c r="F37" s="26">
        <f>SUM(G37:Q37)</f>
        <v>0</v>
      </c>
      <c r="G37" s="30"/>
      <c r="H37" s="23"/>
      <c r="I37" s="23"/>
      <c r="L37" s="30"/>
      <c r="P37" s="11"/>
    </row>
    <row r="38" spans="1:19" ht="31.5" x14ac:dyDescent="0.25">
      <c r="A38" s="46" t="s">
        <v>141</v>
      </c>
      <c r="B38" s="2" t="s">
        <v>139</v>
      </c>
      <c r="C38" s="47" t="s">
        <v>140</v>
      </c>
      <c r="D38" s="48" t="s">
        <v>139</v>
      </c>
      <c r="E38" s="25" t="s">
        <v>138</v>
      </c>
      <c r="F38" s="23">
        <f>SUM(G38:Q38)</f>
        <v>0</v>
      </c>
      <c r="G38" s="27"/>
      <c r="H38" s="23"/>
      <c r="I38" s="23"/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1:19" ht="31.5" x14ac:dyDescent="0.25">
      <c r="A39" s="46" t="s">
        <v>137</v>
      </c>
      <c r="B39" s="2" t="s">
        <v>135</v>
      </c>
      <c r="C39" s="47" t="s">
        <v>136</v>
      </c>
      <c r="D39" s="48" t="s">
        <v>135</v>
      </c>
      <c r="E39" s="25" t="s">
        <v>134</v>
      </c>
      <c r="F39" s="23">
        <f>SUM(G39:P39)</f>
        <v>0</v>
      </c>
      <c r="G39" s="27"/>
      <c r="H39" s="23"/>
      <c r="I39" s="23"/>
      <c r="J39" s="27"/>
      <c r="K39" s="27"/>
      <c r="L39" s="27"/>
      <c r="M39" s="27"/>
      <c r="N39" s="27"/>
      <c r="O39" s="27"/>
      <c r="P39" s="27"/>
      <c r="Q39" s="49"/>
      <c r="R39" s="27"/>
      <c r="S39" s="27"/>
    </row>
    <row r="40" spans="1:19" ht="31.5" x14ac:dyDescent="0.25">
      <c r="A40" s="46" t="s">
        <v>133</v>
      </c>
      <c r="B40" s="2" t="s">
        <v>131</v>
      </c>
      <c r="C40" s="47" t="s">
        <v>132</v>
      </c>
      <c r="D40" s="48" t="s">
        <v>131</v>
      </c>
      <c r="E40" s="25" t="s">
        <v>130</v>
      </c>
      <c r="F40" s="26">
        <f t="shared" ref="F40:F51" si="1">SUM(G40:O40)</f>
        <v>0</v>
      </c>
      <c r="G40" s="30"/>
      <c r="H40" s="23"/>
      <c r="I40" s="23"/>
      <c r="P40" s="11"/>
    </row>
    <row r="41" spans="1:19" ht="31.5" x14ac:dyDescent="0.25">
      <c r="A41" s="46" t="s">
        <v>129</v>
      </c>
      <c r="B41" s="2" t="s">
        <v>128</v>
      </c>
      <c r="E41" s="25" t="s">
        <v>127</v>
      </c>
      <c r="F41" s="26">
        <f t="shared" si="1"/>
        <v>0</v>
      </c>
      <c r="G41" s="30"/>
      <c r="H41" s="23"/>
      <c r="I41" s="23"/>
      <c r="P41" s="11"/>
    </row>
    <row r="42" spans="1:19" ht="31.5" x14ac:dyDescent="0.25">
      <c r="A42" s="46" t="s">
        <v>126</v>
      </c>
      <c r="B42" s="2" t="s">
        <v>125</v>
      </c>
      <c r="E42" s="25" t="s">
        <v>124</v>
      </c>
      <c r="F42" s="26">
        <f t="shared" si="1"/>
        <v>0</v>
      </c>
      <c r="G42" s="30"/>
      <c r="H42" s="23"/>
      <c r="I42" s="23"/>
      <c r="P42" s="11"/>
    </row>
    <row r="43" spans="1:19" ht="31.5" x14ac:dyDescent="0.25">
      <c r="A43" s="46" t="s">
        <v>123</v>
      </c>
      <c r="B43" s="2" t="s">
        <v>122</v>
      </c>
      <c r="E43" s="25" t="s">
        <v>121</v>
      </c>
      <c r="F43" s="26">
        <f t="shared" si="1"/>
        <v>0</v>
      </c>
      <c r="G43" s="30"/>
      <c r="H43" s="23"/>
      <c r="I43" s="23"/>
      <c r="P43" s="11"/>
    </row>
    <row r="44" spans="1:19" x14ac:dyDescent="0.25">
      <c r="A44" s="46" t="s">
        <v>120</v>
      </c>
      <c r="B44" s="2" t="s">
        <v>119</v>
      </c>
      <c r="E44" s="21" t="s">
        <v>118</v>
      </c>
      <c r="F44" s="26">
        <f t="shared" si="1"/>
        <v>0</v>
      </c>
      <c r="G44" s="50">
        <f>SUM(G45:G51)</f>
        <v>0</v>
      </c>
      <c r="H44" s="50">
        <f>SUM(H45:H51)</f>
        <v>0</v>
      </c>
      <c r="I44" s="50">
        <f>SUM(I45:I51)</f>
        <v>0</v>
      </c>
      <c r="P44" s="11"/>
    </row>
    <row r="45" spans="1:19" ht="31.5" x14ac:dyDescent="0.25">
      <c r="E45" s="25" t="s">
        <v>117</v>
      </c>
      <c r="F45" s="26">
        <f t="shared" si="1"/>
        <v>0</v>
      </c>
      <c r="G45" s="30"/>
      <c r="H45" s="23"/>
      <c r="I45" s="23"/>
      <c r="P45" s="11"/>
    </row>
    <row r="46" spans="1:19" ht="31.5" x14ac:dyDescent="0.25">
      <c r="A46" s="46" t="s">
        <v>116</v>
      </c>
      <c r="B46" s="2" t="s">
        <v>115</v>
      </c>
      <c r="E46" s="25" t="s">
        <v>114</v>
      </c>
      <c r="F46" s="26">
        <f t="shared" si="1"/>
        <v>0</v>
      </c>
      <c r="G46" s="30"/>
      <c r="H46" s="23"/>
      <c r="I46" s="23"/>
      <c r="P46" s="11"/>
    </row>
    <row r="47" spans="1:19" ht="63" x14ac:dyDescent="0.25">
      <c r="A47" s="46" t="s">
        <v>113</v>
      </c>
      <c r="B47" s="2" t="s">
        <v>112</v>
      </c>
      <c r="C47" s="47" t="s">
        <v>111</v>
      </c>
      <c r="D47" s="47" t="s">
        <v>110</v>
      </c>
      <c r="E47" s="25" t="s">
        <v>109</v>
      </c>
      <c r="F47" s="26">
        <f t="shared" si="1"/>
        <v>0</v>
      </c>
      <c r="G47" s="30"/>
      <c r="H47" s="23"/>
      <c r="I47" s="23"/>
      <c r="P47" s="11"/>
    </row>
    <row r="48" spans="1:19" ht="31.5" x14ac:dyDescent="0.25">
      <c r="A48" s="46" t="s">
        <v>108</v>
      </c>
      <c r="B48" s="2" t="s">
        <v>107</v>
      </c>
      <c r="E48" s="25" t="s">
        <v>106</v>
      </c>
      <c r="F48" s="26">
        <f t="shared" si="1"/>
        <v>0</v>
      </c>
      <c r="G48" s="30"/>
      <c r="H48" s="23"/>
      <c r="I48" s="23"/>
      <c r="P48" s="11"/>
    </row>
    <row r="49" spans="1:26" ht="31.5" x14ac:dyDescent="0.25">
      <c r="A49" s="46" t="s">
        <v>105</v>
      </c>
      <c r="B49" s="2" t="s">
        <v>104</v>
      </c>
      <c r="E49" s="25" t="s">
        <v>103</v>
      </c>
      <c r="F49" s="26">
        <f t="shared" si="1"/>
        <v>0</v>
      </c>
      <c r="G49" s="30"/>
      <c r="H49" s="23"/>
      <c r="I49" s="23"/>
      <c r="P49" s="11"/>
    </row>
    <row r="50" spans="1:26" ht="31.5" x14ac:dyDescent="0.25">
      <c r="A50" s="46" t="s">
        <v>102</v>
      </c>
      <c r="B50" s="2" t="s">
        <v>101</v>
      </c>
      <c r="E50" s="25" t="s">
        <v>100</v>
      </c>
      <c r="F50" s="26">
        <f t="shared" si="1"/>
        <v>0</v>
      </c>
      <c r="G50" s="30"/>
      <c r="H50" s="23"/>
      <c r="I50" s="23"/>
      <c r="P50" s="11"/>
    </row>
    <row r="51" spans="1:26" ht="31.5" x14ac:dyDescent="0.25">
      <c r="A51" s="46" t="s">
        <v>99</v>
      </c>
      <c r="B51" s="2" t="s">
        <v>98</v>
      </c>
      <c r="E51" s="25" t="s">
        <v>97</v>
      </c>
      <c r="F51" s="26">
        <f t="shared" si="1"/>
        <v>0</v>
      </c>
      <c r="G51" s="30"/>
      <c r="H51" s="23"/>
      <c r="I51" s="23"/>
      <c r="P51" s="11"/>
    </row>
    <row r="52" spans="1:26" ht="31.5" x14ac:dyDescent="0.25">
      <c r="A52" s="46" t="s">
        <v>96</v>
      </c>
      <c r="B52" s="2" t="s">
        <v>95</v>
      </c>
      <c r="E52" s="21" t="s">
        <v>94</v>
      </c>
      <c r="F52" s="41">
        <f>SUM(G52:Q52)</f>
        <v>88417201</v>
      </c>
      <c r="G52" s="41">
        <f>SUM(G53:G61)</f>
        <v>23014974.949999999</v>
      </c>
      <c r="H52" s="41">
        <f>SUM(H53:H61)</f>
        <v>29011248.829999998</v>
      </c>
      <c r="I52" s="41">
        <f>SUM(I53:I61)</f>
        <v>21021170.829999998</v>
      </c>
      <c r="J52" s="41">
        <f>SUM(J53:J61)</f>
        <v>15369806.390000001</v>
      </c>
      <c r="K52" s="41"/>
      <c r="L52" s="41"/>
      <c r="M52" s="41"/>
      <c r="N52" s="41"/>
      <c r="O52" s="41"/>
      <c r="P52" s="41"/>
      <c r="Q52" s="41"/>
      <c r="R52" s="41"/>
      <c r="S52" s="41"/>
    </row>
    <row r="53" spans="1:26" x14ac:dyDescent="0.25">
      <c r="E53" s="25" t="s">
        <v>93</v>
      </c>
      <c r="F53" s="26">
        <f>SUM(G53:Q53)</f>
        <v>50981368.82</v>
      </c>
      <c r="G53" s="30">
        <f>+[1]DIGEPRES!D73+[1]DIGEPRES!D74</f>
        <v>9645083.1400000006</v>
      </c>
      <c r="H53" s="30">
        <f>+[1]DIGEPRES!E73+[1]DIGEPRES!E74</f>
        <v>18504490.859999999</v>
      </c>
      <c r="I53" s="30">
        <f>+[1]DIGEPRES!F73+[1]DIGEPRES!F74</f>
        <v>17728650.059999999</v>
      </c>
      <c r="J53" s="30">
        <f>+[1]DIGEPRES!G73+[1]DIGEPRES!G74</f>
        <v>5103144.76</v>
      </c>
      <c r="K53" s="24"/>
      <c r="L53" s="24"/>
      <c r="M53" s="24"/>
      <c r="N53" s="24"/>
      <c r="O53" s="24"/>
      <c r="P53" s="14"/>
      <c r="Q53" s="24"/>
      <c r="R53" s="14"/>
      <c r="S53" s="14"/>
      <c r="T53" s="41">
        <f t="shared" ref="T53:Z53" si="2">SUM(T54:T62)</f>
        <v>0</v>
      </c>
      <c r="U53" s="41">
        <f t="shared" si="2"/>
        <v>0</v>
      </c>
      <c r="V53" s="41">
        <f t="shared" si="2"/>
        <v>0</v>
      </c>
      <c r="W53" s="41">
        <f t="shared" si="2"/>
        <v>0</v>
      </c>
      <c r="X53" s="41">
        <f t="shared" si="2"/>
        <v>0</v>
      </c>
      <c r="Y53" s="41">
        <f t="shared" si="2"/>
        <v>0</v>
      </c>
      <c r="Z53" s="41">
        <f t="shared" si="2"/>
        <v>0</v>
      </c>
    </row>
    <row r="54" spans="1:26" ht="31.5" x14ac:dyDescent="0.25">
      <c r="A54" s="46" t="s">
        <v>92</v>
      </c>
      <c r="B54" s="2" t="s">
        <v>91</v>
      </c>
      <c r="C54" s="47" t="s">
        <v>90</v>
      </c>
      <c r="D54" s="47" t="s">
        <v>89</v>
      </c>
      <c r="E54" s="25" t="s">
        <v>88</v>
      </c>
      <c r="F54" s="26">
        <f>SUM(G54:O54)</f>
        <v>0</v>
      </c>
      <c r="G54" s="30"/>
      <c r="P54" s="11"/>
    </row>
    <row r="55" spans="1:26" ht="31.5" x14ac:dyDescent="0.25">
      <c r="A55" s="46" t="s">
        <v>87</v>
      </c>
      <c r="B55" s="2" t="s">
        <v>86</v>
      </c>
      <c r="E55" s="25" t="s">
        <v>85</v>
      </c>
      <c r="F55" s="26">
        <f>SUM(G55:O55)</f>
        <v>0</v>
      </c>
      <c r="G55" s="30"/>
      <c r="P55" s="11"/>
    </row>
    <row r="56" spans="1:26" ht="31.5" x14ac:dyDescent="0.25">
      <c r="A56" s="46" t="s">
        <v>84</v>
      </c>
      <c r="B56" s="2" t="s">
        <v>83</v>
      </c>
      <c r="E56" s="25" t="s">
        <v>82</v>
      </c>
      <c r="F56" s="26">
        <f>SUM(G56:O56)</f>
        <v>0</v>
      </c>
      <c r="G56" s="30">
        <f>+[1]DIGEPRES!D75</f>
        <v>0</v>
      </c>
      <c r="H56" s="30">
        <f>+[1]DIGEPRES!E75</f>
        <v>0</v>
      </c>
      <c r="I56" s="30">
        <f>+[1]DIGEPRES!F75</f>
        <v>0</v>
      </c>
      <c r="P56" s="14"/>
      <c r="R56" s="14"/>
      <c r="S56" s="14"/>
    </row>
    <row r="57" spans="1:26" ht="31.5" x14ac:dyDescent="0.25">
      <c r="A57" s="46" t="s">
        <v>81</v>
      </c>
      <c r="B57" s="2" t="s">
        <v>80</v>
      </c>
      <c r="C57" s="47" t="s">
        <v>79</v>
      </c>
      <c r="D57" s="47" t="s">
        <v>78</v>
      </c>
      <c r="E57" s="25" t="s">
        <v>77</v>
      </c>
      <c r="F57" s="51">
        <f>SUM(G57:Q57)</f>
        <v>11291721.33</v>
      </c>
      <c r="G57" s="37">
        <f>+[1]DIGEPRES!D76+[1]DIGEPRES!D77</f>
        <v>1901572.13</v>
      </c>
      <c r="H57" s="37">
        <f>+[1]DIGEPRES!E76+[1]DIGEPRES!E77</f>
        <v>67285.61</v>
      </c>
      <c r="I57" s="37">
        <f>+[1]DIGEPRES!F76+[1]DIGEPRES!F77</f>
        <v>329687</v>
      </c>
      <c r="J57" s="37">
        <f>+[1]DIGEPRES!G76+[1]DIGEPRES!G77</f>
        <v>8993176.5899999999</v>
      </c>
      <c r="K57" s="52"/>
      <c r="L57" s="53"/>
      <c r="M57" s="54"/>
      <c r="N57" s="54"/>
      <c r="O57" s="54"/>
      <c r="P57" s="55"/>
      <c r="Q57" s="54"/>
      <c r="R57" s="55"/>
      <c r="S57" s="55"/>
    </row>
    <row r="58" spans="1:26" ht="31.5" x14ac:dyDescent="0.25">
      <c r="A58" s="46" t="s">
        <v>76</v>
      </c>
      <c r="B58" s="2" t="s">
        <v>75</v>
      </c>
      <c r="C58" s="47" t="s">
        <v>74</v>
      </c>
      <c r="D58" s="47" t="s">
        <v>73</v>
      </c>
      <c r="E58" s="25" t="s">
        <v>72</v>
      </c>
      <c r="F58" s="26">
        <f>SUM(G58:O58)</f>
        <v>0</v>
      </c>
      <c r="G58" s="30"/>
      <c r="P58" s="11"/>
    </row>
    <row r="59" spans="1:26" x14ac:dyDescent="0.25">
      <c r="A59" s="46" t="s">
        <v>71</v>
      </c>
      <c r="B59" s="2" t="s">
        <v>70</v>
      </c>
      <c r="C59" s="47" t="s">
        <v>69</v>
      </c>
      <c r="D59" s="47" t="s">
        <v>68</v>
      </c>
      <c r="E59" s="25" t="s">
        <v>67</v>
      </c>
      <c r="F59" s="26">
        <f>SUM(G59:O59)</f>
        <v>0</v>
      </c>
      <c r="G59" s="30"/>
      <c r="P59" s="11"/>
    </row>
    <row r="60" spans="1:26" x14ac:dyDescent="0.25">
      <c r="A60" s="46" t="s">
        <v>66</v>
      </c>
      <c r="B60" s="2" t="s">
        <v>65</v>
      </c>
      <c r="E60" s="25" t="s">
        <v>64</v>
      </c>
      <c r="F60" s="26">
        <f>SUM(G60:Q60)</f>
        <v>26144110.849999998</v>
      </c>
      <c r="G60" s="30">
        <f>+[1]DIGEPRES!D78</f>
        <v>11468319.68</v>
      </c>
      <c r="H60" s="30">
        <f>+[1]DIGEPRES!E78</f>
        <v>10439472.359999999</v>
      </c>
      <c r="I60" s="30">
        <f>+[1]DIGEPRES!F78</f>
        <v>2962833.7700000005</v>
      </c>
      <c r="J60" s="30">
        <f>+[1]DIGEPRES!G78</f>
        <v>1273485.04</v>
      </c>
      <c r="L60" s="24"/>
      <c r="M60" s="24"/>
      <c r="N60" s="24"/>
      <c r="O60" s="24"/>
      <c r="P60" s="14"/>
      <c r="Q60" s="24"/>
      <c r="R60" s="14"/>
      <c r="S60" s="14"/>
    </row>
    <row r="61" spans="1:26" ht="31.5" x14ac:dyDescent="0.25">
      <c r="A61" s="46" t="s">
        <v>63</v>
      </c>
      <c r="B61" s="2" t="s">
        <v>62</v>
      </c>
      <c r="C61" s="47" t="s">
        <v>61</v>
      </c>
      <c r="D61" s="47" t="s">
        <v>60</v>
      </c>
      <c r="E61" s="25" t="s">
        <v>59</v>
      </c>
      <c r="F61" s="26">
        <f>SUM(G61:Q61)</f>
        <v>0</v>
      </c>
      <c r="G61" s="30">
        <f>+[1]DIGEPRES!D79</f>
        <v>0</v>
      </c>
      <c r="H61" s="30">
        <f>+[1]DIGEPRES!E79</f>
        <v>0</v>
      </c>
      <c r="I61" s="30">
        <f>+[1]DIGEPRES!F79</f>
        <v>0</v>
      </c>
      <c r="M61" s="24"/>
      <c r="N61" s="24"/>
      <c r="O61" s="24"/>
      <c r="P61" s="14"/>
      <c r="Q61" s="24"/>
      <c r="R61" s="14"/>
      <c r="S61" s="14"/>
    </row>
    <row r="62" spans="1:26" x14ac:dyDescent="0.25">
      <c r="A62" s="46" t="s">
        <v>58</v>
      </c>
      <c r="B62" s="2" t="s">
        <v>57</v>
      </c>
      <c r="E62" s="21" t="s">
        <v>56</v>
      </c>
      <c r="F62" s="40">
        <f>SUM(G62:Q62)</f>
        <v>2425313379.6799998</v>
      </c>
      <c r="G62" s="50">
        <f>SUM(G63:G66)</f>
        <v>1731654988.7</v>
      </c>
      <c r="H62" s="50">
        <f>SUM(H63:H66)</f>
        <v>413843009.49000001</v>
      </c>
      <c r="I62" s="50">
        <f>SUM(I63:I66)</f>
        <v>187124272.39000002</v>
      </c>
      <c r="J62" s="41">
        <f>SUM(J63:J66)</f>
        <v>92691109.099999994</v>
      </c>
      <c r="K62" s="50"/>
      <c r="L62" s="50"/>
      <c r="M62" s="50"/>
      <c r="N62" s="50"/>
      <c r="O62" s="50"/>
      <c r="P62" s="50"/>
      <c r="Q62" s="50"/>
      <c r="R62" s="50"/>
      <c r="S62" s="50"/>
    </row>
    <row r="63" spans="1:26" x14ac:dyDescent="0.25">
      <c r="E63" s="25" t="s">
        <v>55</v>
      </c>
      <c r="F63" s="45">
        <f>SUM(G63:M63)</f>
        <v>0</v>
      </c>
      <c r="G63" s="30"/>
      <c r="P63" s="11"/>
      <c r="Q63" s="24"/>
      <c r="R63" s="11"/>
      <c r="S63" s="11"/>
      <c r="T63" s="50">
        <f>SUM(T64:T67)</f>
        <v>0</v>
      </c>
    </row>
    <row r="64" spans="1:26" x14ac:dyDescent="0.25">
      <c r="A64" s="46" t="s">
        <v>54</v>
      </c>
      <c r="B64" s="2" t="s">
        <v>53</v>
      </c>
      <c r="C64" s="47" t="s">
        <v>52</v>
      </c>
      <c r="D64" s="47" t="s">
        <v>51</v>
      </c>
      <c r="E64" s="25" t="s">
        <v>50</v>
      </c>
      <c r="F64" s="26">
        <f>SUM(G64:Q64)</f>
        <v>2425313379.6799998</v>
      </c>
      <c r="G64" s="27">
        <f>+[1]DIGEPRES!D81+[1]DIGEPRES!D82</f>
        <v>1731654988.7</v>
      </c>
      <c r="H64" s="27">
        <f>+[1]DIGEPRES!E81+[1]DIGEPRES!E82</f>
        <v>413843009.49000001</v>
      </c>
      <c r="I64" s="27">
        <f>+[1]DIGEPRES!F81+[1]DIGEPRES!F82</f>
        <v>187124272.39000002</v>
      </c>
      <c r="J64" s="27">
        <f>+[1]DIGEPRES!G81+[1]DIGEPRES!G82</f>
        <v>92691109.099999994</v>
      </c>
      <c r="K64" s="24"/>
      <c r="L64" s="24"/>
      <c r="M64" s="24"/>
      <c r="N64" s="24"/>
      <c r="O64" s="24"/>
      <c r="P64" s="14"/>
      <c r="Q64" s="24"/>
      <c r="R64" s="14"/>
      <c r="S64" s="14"/>
    </row>
    <row r="65" spans="1:20" ht="31.5" x14ac:dyDescent="0.25">
      <c r="A65" s="46" t="s">
        <v>49</v>
      </c>
      <c r="B65" s="2" t="s">
        <v>48</v>
      </c>
      <c r="C65" s="47" t="s">
        <v>47</v>
      </c>
      <c r="D65" s="47" t="s">
        <v>46</v>
      </c>
      <c r="E65" s="25" t="s">
        <v>45</v>
      </c>
      <c r="F65" s="26">
        <f>SUM(G65:O65)</f>
        <v>0</v>
      </c>
      <c r="G65" s="30"/>
    </row>
    <row r="66" spans="1:20" ht="47.25" x14ac:dyDescent="0.25">
      <c r="A66" s="46" t="s">
        <v>44</v>
      </c>
      <c r="B66" s="2" t="s">
        <v>43</v>
      </c>
      <c r="E66" s="25" t="s">
        <v>42</v>
      </c>
      <c r="F66" s="26">
        <f>SUM(G66:O66)</f>
        <v>0</v>
      </c>
      <c r="G66" s="30"/>
    </row>
    <row r="67" spans="1:20" ht="31.5" x14ac:dyDescent="0.25">
      <c r="A67" s="46" t="s">
        <v>41</v>
      </c>
      <c r="B67" s="2" t="s">
        <v>40</v>
      </c>
      <c r="E67" s="21" t="s">
        <v>39</v>
      </c>
      <c r="F67" s="45">
        <f>SUM(G67:M67)</f>
        <v>0</v>
      </c>
      <c r="G67" s="50">
        <f>SUM(G68:G69)</f>
        <v>0</v>
      </c>
      <c r="H67" s="50">
        <f>SUM(H68:H69)</f>
        <v>0</v>
      </c>
      <c r="I67" s="50">
        <f>SUM(I68:I69)</f>
        <v>0</v>
      </c>
      <c r="J67" s="50"/>
      <c r="K67" s="50"/>
      <c r="L67" s="50"/>
      <c r="M67" s="50"/>
      <c r="N67" s="50"/>
      <c r="O67" s="50"/>
      <c r="P67" s="50"/>
      <c r="Q67" s="50"/>
      <c r="R67" s="50"/>
      <c r="S67" s="50"/>
    </row>
    <row r="68" spans="1:20" x14ac:dyDescent="0.25">
      <c r="E68" s="25" t="s">
        <v>38</v>
      </c>
      <c r="F68" s="45">
        <f>SUM(G68:O68)</f>
        <v>0</v>
      </c>
      <c r="G68" s="30"/>
      <c r="T68" s="50">
        <f>SUM(T69:T70)</f>
        <v>0</v>
      </c>
    </row>
    <row r="69" spans="1:20" ht="31.5" x14ac:dyDescent="0.25">
      <c r="A69" s="46" t="s">
        <v>37</v>
      </c>
      <c r="B69" s="2" t="s">
        <v>36</v>
      </c>
      <c r="E69" s="25" t="s">
        <v>35</v>
      </c>
      <c r="F69" s="45">
        <f>SUM(G69:N69)</f>
        <v>0</v>
      </c>
      <c r="G69" s="30"/>
    </row>
    <row r="70" spans="1:20" x14ac:dyDescent="0.25">
      <c r="A70" s="46" t="s">
        <v>34</v>
      </c>
      <c r="B70" s="2" t="s">
        <v>33</v>
      </c>
      <c r="E70" s="21" t="s">
        <v>32</v>
      </c>
      <c r="F70" s="45">
        <f>SUM(G70:Q70)</f>
        <v>1358789805.1400001</v>
      </c>
      <c r="G70" s="50">
        <f>SUM(G71:G73)</f>
        <v>934799427.50999999</v>
      </c>
      <c r="H70" s="50">
        <f>SUM(H71:H73)</f>
        <v>23017242.699999999</v>
      </c>
      <c r="I70" s="50">
        <f>SUM(I71:I73)</f>
        <v>400973134.93000001</v>
      </c>
      <c r="J70" s="50"/>
      <c r="K70" s="50"/>
      <c r="L70" s="50"/>
      <c r="M70" s="50"/>
      <c r="N70" s="50"/>
      <c r="O70" s="50"/>
      <c r="P70" s="50"/>
      <c r="Q70" s="50"/>
    </row>
    <row r="71" spans="1:20" ht="31.5" x14ac:dyDescent="0.25">
      <c r="E71" s="25" t="s">
        <v>31</v>
      </c>
      <c r="F71" s="26">
        <f>SUM(G71:P71)</f>
        <v>1291663235.25</v>
      </c>
      <c r="G71" s="56">
        <v>886938885.63999999</v>
      </c>
      <c r="H71" s="56">
        <v>14412220.949999999</v>
      </c>
      <c r="I71" s="56">
        <v>390312128.66000003</v>
      </c>
      <c r="J71" s="26"/>
      <c r="K71" s="26"/>
      <c r="L71" s="26"/>
      <c r="M71" s="26"/>
      <c r="N71" s="26"/>
      <c r="O71" s="26"/>
      <c r="P71" s="26"/>
      <c r="Q71" s="26"/>
    </row>
    <row r="72" spans="1:20" ht="31.5" x14ac:dyDescent="0.25">
      <c r="A72" s="21" t="s">
        <v>30</v>
      </c>
      <c r="B72" s="2" t="s">
        <v>29</v>
      </c>
      <c r="E72" s="25" t="s">
        <v>28</v>
      </c>
      <c r="F72" s="14">
        <f>SUM(G72:M72)</f>
        <v>0</v>
      </c>
      <c r="G72" s="30"/>
    </row>
    <row r="73" spans="1:20" ht="31.5" x14ac:dyDescent="0.25">
      <c r="A73" s="46" t="s">
        <v>27</v>
      </c>
      <c r="B73" s="2" t="s">
        <v>26</v>
      </c>
      <c r="E73" s="25" t="s">
        <v>25</v>
      </c>
      <c r="F73" s="26">
        <f>SUM(G73:Q73)</f>
        <v>67126569.890000001</v>
      </c>
      <c r="G73" s="56">
        <v>47860541.869999997</v>
      </c>
      <c r="H73" s="56">
        <v>8605021.75</v>
      </c>
      <c r="I73" s="56">
        <v>10661006.27</v>
      </c>
      <c r="J73" s="26"/>
      <c r="K73" s="26"/>
      <c r="L73" s="26"/>
      <c r="M73" s="26"/>
      <c r="N73" s="26"/>
      <c r="O73" s="26"/>
      <c r="P73" s="26"/>
    </row>
    <row r="74" spans="1:20" x14ac:dyDescent="0.25">
      <c r="A74" s="46" t="s">
        <v>24</v>
      </c>
      <c r="B74" s="2" t="s">
        <v>23</v>
      </c>
      <c r="E74" s="57" t="s">
        <v>22</v>
      </c>
      <c r="F74" s="58">
        <f>+F70+F67+F62+F52+F36+F26+F16+F10</f>
        <v>12655007001.930002</v>
      </c>
      <c r="G74" s="58">
        <f>+G70+G67+G62+G52+G36+G26+G16+G10</f>
        <v>5778651162.1100006</v>
      </c>
      <c r="H74" s="58">
        <f>+H70+H67+H62+H52+H36+H26+H16+H10</f>
        <v>3109638846.8100004</v>
      </c>
      <c r="I74" s="58">
        <f>+I70+I67+I62+I52+I36+I26+I16+I10</f>
        <v>3235644302.650001</v>
      </c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>
        <f>+T71+T68+T63+T53+T37+T27+T17+T11</f>
        <v>0</v>
      </c>
    </row>
    <row r="75" spans="1:20" x14ac:dyDescent="0.25">
      <c r="E75" s="46"/>
      <c r="G75" s="30"/>
    </row>
    <row r="76" spans="1:20" x14ac:dyDescent="0.25">
      <c r="E76" s="17" t="s">
        <v>21</v>
      </c>
      <c r="F76" s="59"/>
      <c r="G76" s="60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61"/>
    </row>
    <row r="77" spans="1:20" ht="31.5" x14ac:dyDescent="0.25">
      <c r="E77" s="21" t="s">
        <v>20</v>
      </c>
      <c r="F77" s="20">
        <v>0</v>
      </c>
      <c r="G77" s="50"/>
      <c r="P77" s="20"/>
    </row>
    <row r="78" spans="1:20" ht="31.5" x14ac:dyDescent="0.25">
      <c r="E78" s="25" t="s">
        <v>19</v>
      </c>
      <c r="F78" s="20">
        <v>0</v>
      </c>
      <c r="G78" s="30"/>
    </row>
    <row r="79" spans="1:20" ht="31.5" x14ac:dyDescent="0.25">
      <c r="A79" s="2" t="s">
        <v>18</v>
      </c>
      <c r="B79" s="2" t="s">
        <v>15</v>
      </c>
      <c r="E79" s="25" t="s">
        <v>17</v>
      </c>
      <c r="F79" s="20">
        <v>0</v>
      </c>
      <c r="G79" s="30"/>
    </row>
    <row r="80" spans="1:20" x14ac:dyDescent="0.25">
      <c r="A80" s="2" t="s">
        <v>16</v>
      </c>
      <c r="B80" s="2" t="s">
        <v>15</v>
      </c>
      <c r="E80" s="21" t="s">
        <v>14</v>
      </c>
      <c r="F80" s="62">
        <f>+F81+F82</f>
        <v>297246661228.96997</v>
      </c>
      <c r="G80" s="62">
        <f>+G81+G82</f>
        <v>101292868447.22</v>
      </c>
      <c r="H80" s="62">
        <f>+H81+H82</f>
        <v>100748720252.23</v>
      </c>
      <c r="I80" s="62">
        <f>+I81+I82</f>
        <v>95205072529.519989</v>
      </c>
      <c r="J80" s="62"/>
      <c r="K80" s="62"/>
      <c r="L80" s="62"/>
      <c r="M80" s="62"/>
      <c r="N80" s="62"/>
      <c r="O80" s="62"/>
      <c r="P80" s="62"/>
    </row>
    <row r="81" spans="1:23" ht="31.5" x14ac:dyDescent="0.25">
      <c r="E81" s="25" t="s">
        <v>13</v>
      </c>
      <c r="F81" s="14">
        <f>SUM(G81:N81)</f>
        <v>204634916124.42001</v>
      </c>
      <c r="G81" s="56">
        <v>70920666625.119995</v>
      </c>
      <c r="H81" s="56">
        <v>69867215367.699997</v>
      </c>
      <c r="I81" s="56">
        <v>63847034131.599998</v>
      </c>
      <c r="J81" s="26"/>
      <c r="K81" s="26"/>
      <c r="L81" s="26"/>
      <c r="M81" s="26"/>
      <c r="N81" s="26"/>
      <c r="O81" s="26"/>
      <c r="P81" s="26"/>
      <c r="Q81" s="11"/>
      <c r="R81" s="11"/>
      <c r="S81" s="11"/>
    </row>
    <row r="82" spans="1:23" ht="31.5" x14ac:dyDescent="0.25">
      <c r="A82" s="2" t="s">
        <v>12</v>
      </c>
      <c r="B82" s="2" t="s">
        <v>11</v>
      </c>
      <c r="E82" s="25" t="s">
        <v>10</v>
      </c>
      <c r="F82" s="14">
        <f>SUM(G82:N82)</f>
        <v>92611745104.549988</v>
      </c>
      <c r="G82" s="56">
        <v>30372201822.099998</v>
      </c>
      <c r="H82" s="56">
        <v>30881504884.529999</v>
      </c>
      <c r="I82" s="56">
        <v>31358038397.919998</v>
      </c>
      <c r="J82" s="14"/>
      <c r="K82" s="26"/>
      <c r="L82" s="26"/>
      <c r="M82" s="26"/>
      <c r="N82" s="26"/>
      <c r="O82" s="26"/>
      <c r="P82" s="26"/>
      <c r="Q82" s="11"/>
      <c r="R82" s="11"/>
      <c r="S82" s="11"/>
    </row>
    <row r="83" spans="1:23" ht="31.5" x14ac:dyDescent="0.25">
      <c r="A83" s="2" t="s">
        <v>9</v>
      </c>
      <c r="B83" s="2" t="s">
        <v>8</v>
      </c>
      <c r="E83" s="21" t="s">
        <v>7</v>
      </c>
      <c r="G83" s="50"/>
    </row>
    <row r="84" spans="1:23" ht="31.5" x14ac:dyDescent="0.25">
      <c r="E84" s="25" t="s">
        <v>6</v>
      </c>
      <c r="G84" s="30"/>
    </row>
    <row r="85" spans="1:23" x14ac:dyDescent="0.25">
      <c r="A85" s="2" t="s">
        <v>5</v>
      </c>
      <c r="B85" s="2" t="s">
        <v>4</v>
      </c>
      <c r="E85" s="57" t="s">
        <v>3</v>
      </c>
      <c r="F85" s="63">
        <f>+F80</f>
        <v>297246661228.96997</v>
      </c>
      <c r="G85" s="63">
        <f>+G80</f>
        <v>101292868447.22</v>
      </c>
      <c r="H85" s="63">
        <f>+H80</f>
        <v>100748720252.23</v>
      </c>
      <c r="I85" s="63">
        <f>+I80</f>
        <v>95205072529.519989</v>
      </c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>
        <f>+T81</f>
        <v>0</v>
      </c>
      <c r="U85" s="63">
        <f>+U81</f>
        <v>0</v>
      </c>
      <c r="V85" s="63">
        <f>+V81</f>
        <v>0</v>
      </c>
      <c r="W85" s="63">
        <f>+W81</f>
        <v>0</v>
      </c>
    </row>
    <row r="87" spans="1:23" ht="31.5" x14ac:dyDescent="0.25">
      <c r="E87" s="64" t="s">
        <v>2</v>
      </c>
      <c r="F87" s="65">
        <f>+F74+F85</f>
        <v>309901668230.89996</v>
      </c>
      <c r="G87" s="65">
        <f>+G74+G85</f>
        <v>107071519609.33</v>
      </c>
      <c r="H87" s="65">
        <f>+H74+H85</f>
        <v>103858359099.03999</v>
      </c>
      <c r="I87" s="65">
        <f>+I74+I85</f>
        <v>98440716832.169983</v>
      </c>
      <c r="J87" s="66"/>
      <c r="K87" s="66"/>
      <c r="L87" s="66"/>
      <c r="M87" s="66"/>
      <c r="N87" s="66"/>
      <c r="O87" s="66"/>
      <c r="P87" s="66"/>
      <c r="Q87" s="66"/>
      <c r="R87" s="66"/>
      <c r="S87" s="66"/>
    </row>
    <row r="88" spans="1:23" x14ac:dyDescent="0.25">
      <c r="E88" s="2" t="s">
        <v>1</v>
      </c>
      <c r="F88" s="20"/>
      <c r="G88" s="26"/>
    </row>
    <row r="89" spans="1:23" x14ac:dyDescent="0.25">
      <c r="E89" s="2" t="s">
        <v>270</v>
      </c>
      <c r="G89" s="14"/>
    </row>
    <row r="90" spans="1:23" x14ac:dyDescent="0.25">
      <c r="E90" s="2" t="s">
        <v>271</v>
      </c>
      <c r="F90" s="67"/>
    </row>
    <row r="91" spans="1:23" x14ac:dyDescent="0.25">
      <c r="E91" s="6" t="s">
        <v>0</v>
      </c>
      <c r="F91" s="6"/>
      <c r="G91" s="6"/>
      <c r="H91" s="6"/>
    </row>
  </sheetData>
  <sheetProtection algorithmName="SHA-512" hashValue="AW10EFyK6zF5yMjWrclydPXQuX30lTUYUQTmvTVtj/0qTjeARJsKh5UcSL3snKuC4HioO37gU2Cp2vuwAfVwwg==" saltValue="5ysvtYYSvML9LmYEj2Pn1A==" spinCount="100000" sheet="1" objects="1" scenarios="1"/>
  <mergeCells count="5">
    <mergeCell ref="G6:J6"/>
    <mergeCell ref="E1:R1"/>
    <mergeCell ref="E2:R2"/>
    <mergeCell ref="E3:R3"/>
    <mergeCell ref="G5:J5"/>
  </mergeCells>
  <pageMargins left="0.23" right="0.43" top="0.28000000000000003" bottom="0.18" header="0.31496062992125984" footer="0.31496062992125984"/>
  <pageSetup scale="32" orientation="landscape" r:id="rId1"/>
  <rowBreaks count="1" manualBreakCount="1">
    <brk id="35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</vt:lpstr>
      <vt:lpstr>'Plantilla Ejecución'!Área_de_impresión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Fabel Suleyka Lopez</dc:creator>
  <cp:lastModifiedBy>Pier Luigi Ariza Lopez</cp:lastModifiedBy>
  <cp:lastPrinted>2019-05-15T20:20:58Z</cp:lastPrinted>
  <dcterms:created xsi:type="dcterms:W3CDTF">2019-04-08T15:22:49Z</dcterms:created>
  <dcterms:modified xsi:type="dcterms:W3CDTF">2019-05-15T20:22:37Z</dcterms:modified>
</cp:coreProperties>
</file>